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D:\OSVČ\ROZPOČTY\FS VISION\MŠ MALÍNEK\ŘÍJEN 2021\"/>
    </mc:Choice>
  </mc:AlternateContent>
  <bookViews>
    <workbookView xWindow="0" yWindow="0" windowWidth="0" windowHeight="0"/>
  </bookViews>
  <sheets>
    <sheet name="Rekapitulace stavby" sheetId="1" r:id="rId1"/>
    <sheet name="SO 10 - Příprava území" sheetId="2" r:id="rId2"/>
    <sheet name="STAV - Stavební část  - S..." sheetId="3" r:id="rId3"/>
    <sheet name="ELEKTRO - Elektroinstalac..." sheetId="4" r:id="rId4"/>
    <sheet name="SLP - Slaboproud - SO 01 ..." sheetId="5" r:id="rId5"/>
    <sheet name="HROM - Hromosvod - SO 01 ..." sheetId="6" r:id="rId6"/>
    <sheet name="VZT - Vzduchotechnika - S..." sheetId="7" r:id="rId7"/>
    <sheet name="ÚT - Ústřední vytápění - ..." sheetId="8" r:id="rId8"/>
    <sheet name="SO01a - ZTI - ležatá kana..." sheetId="9" r:id="rId9"/>
    <sheet name="SO01b - ZTI (zařizovací p..." sheetId="10" r:id="rId10"/>
    <sheet name="STAV - Stavební část  - S..._01" sheetId="11" r:id="rId11"/>
    <sheet name="EI - Silnoproud - SO 02 S..." sheetId="12" r:id="rId12"/>
    <sheet name="SLP - Slaboproud  - SO 02..." sheetId="13" r:id="rId13"/>
    <sheet name="HROM - Hromosvod  - SO 02..." sheetId="14" r:id="rId14"/>
    <sheet name="VZT - Vzduchotechnika - S..._01" sheetId="15" r:id="rId15"/>
    <sheet name="UT - Ústřední vytápění - ..." sheetId="16" r:id="rId16"/>
    <sheet name="ZTIa - Ležatá kanalizace" sheetId="17" r:id="rId17"/>
    <sheet name="ZTIb - ZTI část I (zařizo..." sheetId="18" r:id="rId18"/>
    <sheet name="ZTIc - ZTI část II (zařiz..." sheetId="19" r:id="rId19"/>
    <sheet name="SO20a - Přípojka dešťové ..." sheetId="20" r:id="rId20"/>
    <sheet name="SO20b - Areálová dešťová ..." sheetId="21" r:id="rId21"/>
    <sheet name="SO 21 - Nová dešťová kana..." sheetId="22" r:id="rId22"/>
    <sheet name="SO 22 - Rekonstrukce vodo..." sheetId="23" r:id="rId23"/>
    <sheet name="SO23,24 - Rekonstrukce sp..." sheetId="24" r:id="rId24"/>
    <sheet name="VRN - Vedlejší rozpočtové..." sheetId="25" r:id="rId25"/>
    <sheet name="SO 50 - Komunikace, zpevn..." sheetId="26" r:id="rId26"/>
    <sheet name="SO 51 - Oplocení" sheetId="27" r:id="rId27"/>
    <sheet name="SO 51b - Oplocení" sheetId="28" r:id="rId28"/>
  </sheets>
  <definedNames>
    <definedName name="_xlnm.Print_Area" localSheetId="0">'Rekapitulace stavby'!$D$4:$AO$76,'Rekapitulace stavby'!$C$82:$AQ$129</definedName>
    <definedName name="_xlnm.Print_Titles" localSheetId="0">'Rekapitulace stavby'!$92:$92</definedName>
    <definedName name="_xlnm._FilterDatabase" localSheetId="1" hidden="1">'SO 10 - Příprava území'!$C$124:$K$261</definedName>
    <definedName name="_xlnm.Print_Area" localSheetId="1">'SO 10 - Příprava území'!$C$4:$J$41,'SO 10 - Příprava území'!$C$50:$J$76,'SO 10 - Příprava území'!$C$82:$J$104,'SO 10 - Příprava území'!$C$110:$K$261</definedName>
    <definedName name="_xlnm.Print_Titles" localSheetId="1">'SO 10 - Příprava území'!$124:$124</definedName>
    <definedName name="_xlnm._FilterDatabase" localSheetId="2" hidden="1">'STAV - Stavební část  - S...'!$C$154:$K$2113</definedName>
    <definedName name="_xlnm.Print_Area" localSheetId="2">'STAV - Stavební část  - S...'!$C$4:$J$43,'STAV - Stavební část  - S...'!$C$50:$J$76,'STAV - Stavební část  - S...'!$C$82:$J$132,'STAV - Stavební část  - S...'!$C$138:$K$2113</definedName>
    <definedName name="_xlnm.Print_Titles" localSheetId="2">'STAV - Stavební část  - S...'!$154:$154</definedName>
    <definedName name="_xlnm._FilterDatabase" localSheetId="3" hidden="1">'ELEKTRO - Elektroinstalac...'!$C$128:$K$264</definedName>
    <definedName name="_xlnm.Print_Area" localSheetId="3">'ELEKTRO - Elektroinstalac...'!$C$4:$J$43,'ELEKTRO - Elektroinstalac...'!$C$50:$J$76,'ELEKTRO - Elektroinstalac...'!$C$82:$J$106,'ELEKTRO - Elektroinstalac...'!$C$112:$K$264</definedName>
    <definedName name="_xlnm.Print_Titles" localSheetId="3">'ELEKTRO - Elektroinstalac...'!$128:$128</definedName>
    <definedName name="_xlnm._FilterDatabase" localSheetId="4" hidden="1">'SLP - Slaboproud - SO 01 ...'!$C$128:$K$215</definedName>
    <definedName name="_xlnm.Print_Area" localSheetId="4">'SLP - Slaboproud - SO 01 ...'!$C$4:$J$43,'SLP - Slaboproud - SO 01 ...'!$C$50:$J$76,'SLP - Slaboproud - SO 01 ...'!$C$82:$J$106,'SLP - Slaboproud - SO 01 ...'!$C$112:$K$215</definedName>
    <definedName name="_xlnm.Print_Titles" localSheetId="4">'SLP - Slaboproud - SO 01 ...'!$128:$128</definedName>
    <definedName name="_xlnm._FilterDatabase" localSheetId="5" hidden="1">'HROM - Hromosvod - SO 01 ...'!$C$126:$K$164</definedName>
    <definedName name="_xlnm.Print_Area" localSheetId="5">'HROM - Hromosvod - SO 01 ...'!$C$4:$J$43,'HROM - Hromosvod - SO 01 ...'!$C$50:$J$76,'HROM - Hromosvod - SO 01 ...'!$C$82:$J$104,'HROM - Hromosvod - SO 01 ...'!$C$110:$K$164</definedName>
    <definedName name="_xlnm.Print_Titles" localSheetId="5">'HROM - Hromosvod - SO 01 ...'!$126:$126</definedName>
    <definedName name="_xlnm._FilterDatabase" localSheetId="6" hidden="1">'VZT - Vzduchotechnika - S...'!$C$128:$K$197</definedName>
    <definedName name="_xlnm.Print_Area" localSheetId="6">'VZT - Vzduchotechnika - S...'!$C$4:$J$43,'VZT - Vzduchotechnika - S...'!$C$50:$J$76,'VZT - Vzduchotechnika - S...'!$C$82:$J$106,'VZT - Vzduchotechnika - S...'!$C$112:$K$197</definedName>
    <definedName name="_xlnm.Print_Titles" localSheetId="6">'VZT - Vzduchotechnika - S...'!$128:$128</definedName>
    <definedName name="_xlnm._FilterDatabase" localSheetId="7" hidden="1">'ÚT - Ústřední vytápění - ...'!$C$133:$K$232</definedName>
    <definedName name="_xlnm.Print_Area" localSheetId="7">'ÚT - Ústřední vytápění - ...'!$C$4:$J$43,'ÚT - Ústřední vytápění - ...'!$C$50:$J$76,'ÚT - Ústřední vytápění - ...'!$C$82:$J$111,'ÚT - Ústřední vytápění - ...'!$C$117:$K$232</definedName>
    <definedName name="_xlnm.Print_Titles" localSheetId="7">'ÚT - Ústřední vytápění - ...'!$133:$133</definedName>
    <definedName name="_xlnm._FilterDatabase" localSheetId="8" hidden="1">'SO01a - ZTI - ležatá kana...'!$C$127:$K$169</definedName>
    <definedName name="_xlnm.Print_Area" localSheetId="8">'SO01a - ZTI - ležatá kana...'!$C$4:$J$43,'SO01a - ZTI - ležatá kana...'!$C$50:$J$76,'SO01a - ZTI - ležatá kana...'!$C$82:$J$105,'SO01a - ZTI - ležatá kana...'!$C$111:$K$169</definedName>
    <definedName name="_xlnm.Print_Titles" localSheetId="8">'SO01a - ZTI - ležatá kana...'!$127:$127</definedName>
    <definedName name="_xlnm._FilterDatabase" localSheetId="9" hidden="1">'SO01b - ZTI (zařizovací p...'!$C$151:$K$420</definedName>
    <definedName name="_xlnm.Print_Area" localSheetId="9">'SO01b - ZTI (zařizovací p...'!$C$4:$J$43,'SO01b - ZTI (zařizovací p...'!$C$50:$J$76,'SO01b - ZTI (zařizovací p...'!$C$82:$J$129,'SO01b - ZTI (zařizovací p...'!$C$135:$K$420</definedName>
    <definedName name="_xlnm.Print_Titles" localSheetId="9">'SO01b - ZTI (zařizovací p...'!$151:$151</definedName>
    <definedName name="_xlnm._FilterDatabase" localSheetId="10" hidden="1">'STAV - Stavební část  - S..._01'!$C$154:$K$2188</definedName>
    <definedName name="_xlnm.Print_Area" localSheetId="10">'STAV - Stavební část  - S..._01'!$C$4:$J$43,'STAV - Stavební část  - S..._01'!$C$50:$J$76,'STAV - Stavební část  - S..._01'!$C$82:$J$132,'STAV - Stavební část  - S..._01'!$C$138:$K$2188</definedName>
    <definedName name="_xlnm.Print_Titles" localSheetId="10">'STAV - Stavební část  - S..._01'!$154:$154</definedName>
    <definedName name="_xlnm._FilterDatabase" localSheetId="11" hidden="1">'EI - Silnoproud - SO 02 S...'!$C$128:$K$265</definedName>
    <definedName name="_xlnm.Print_Area" localSheetId="11">'EI - Silnoproud - SO 02 S...'!$C$4:$J$43,'EI - Silnoproud - SO 02 S...'!$C$50:$J$76,'EI - Silnoproud - SO 02 S...'!$C$82:$J$106,'EI - Silnoproud - SO 02 S...'!$C$112:$K$265</definedName>
    <definedName name="_xlnm.Print_Titles" localSheetId="11">'EI - Silnoproud - SO 02 S...'!$128:$128</definedName>
    <definedName name="_xlnm._FilterDatabase" localSheetId="12" hidden="1">'SLP - Slaboproud  - SO 02...'!$C$128:$K$213</definedName>
    <definedName name="_xlnm.Print_Area" localSheetId="12">'SLP - Slaboproud  - SO 02...'!$C$4:$J$43,'SLP - Slaboproud  - SO 02...'!$C$50:$J$76,'SLP - Slaboproud  - SO 02...'!$C$82:$J$106,'SLP - Slaboproud  - SO 02...'!$C$112:$K$213</definedName>
    <definedName name="_xlnm.Print_Titles" localSheetId="12">'SLP - Slaboproud  - SO 02...'!$128:$128</definedName>
    <definedName name="_xlnm._FilterDatabase" localSheetId="13" hidden="1">'HROM - Hromosvod  - SO 02...'!$C$126:$K$173</definedName>
    <definedName name="_xlnm.Print_Area" localSheetId="13">'HROM - Hromosvod  - SO 02...'!$C$4:$J$43,'HROM - Hromosvod  - SO 02...'!$C$50:$J$76,'HROM - Hromosvod  - SO 02...'!$C$82:$J$104,'HROM - Hromosvod  - SO 02...'!$C$110:$K$173</definedName>
    <definedName name="_xlnm.Print_Titles" localSheetId="13">'HROM - Hromosvod  - SO 02...'!$126:$126</definedName>
    <definedName name="_xlnm._FilterDatabase" localSheetId="14" hidden="1">'VZT - Vzduchotechnika - S..._01'!$C$132:$K$293</definedName>
    <definedName name="_xlnm.Print_Area" localSheetId="14">'VZT - Vzduchotechnika - S..._01'!$C$4:$J$43,'VZT - Vzduchotechnika - S..._01'!$C$50:$J$76,'VZT - Vzduchotechnika - S..._01'!$C$82:$J$110,'VZT - Vzduchotechnika - S..._01'!$C$116:$K$293</definedName>
    <definedName name="_xlnm.Print_Titles" localSheetId="14">'VZT - Vzduchotechnika - S..._01'!$132:$132</definedName>
    <definedName name="_xlnm._FilterDatabase" localSheetId="15" hidden="1">'UT - Ústřední vytápění - ...'!$C$135:$K$230</definedName>
    <definedName name="_xlnm.Print_Area" localSheetId="15">'UT - Ústřední vytápění - ...'!$C$4:$J$43,'UT - Ústřední vytápění - ...'!$C$50:$J$76,'UT - Ústřední vytápění - ...'!$C$82:$J$113,'UT - Ústřední vytápění - ...'!$C$119:$K$230</definedName>
    <definedName name="_xlnm.Print_Titles" localSheetId="15">'UT - Ústřední vytápění - ...'!$135:$135</definedName>
    <definedName name="_xlnm._FilterDatabase" localSheetId="16" hidden="1">'ZTIa - Ležatá kanalizace'!$C$127:$K$167</definedName>
    <definedName name="_xlnm.Print_Area" localSheetId="16">'ZTIa - Ležatá kanalizace'!$C$4:$J$43,'ZTIa - Ležatá kanalizace'!$C$50:$J$76,'ZTIa - Ležatá kanalizace'!$C$82:$J$105,'ZTIa - Ležatá kanalizace'!$C$111:$K$167</definedName>
    <definedName name="_xlnm.Print_Titles" localSheetId="16">'ZTIa - Ležatá kanalizace'!$127:$127</definedName>
    <definedName name="_xlnm._FilterDatabase" localSheetId="17" hidden="1">'ZTIb - ZTI část I (zařizo...'!$C$139:$K$255</definedName>
    <definedName name="_xlnm.Print_Area" localSheetId="17">'ZTIb - ZTI část I (zařizo...'!$C$4:$J$43,'ZTIb - ZTI část I (zařizo...'!$C$50:$J$76,'ZTIb - ZTI část I (zařizo...'!$C$82:$J$117,'ZTIb - ZTI část I (zařizo...'!$C$123:$K$255</definedName>
    <definedName name="_xlnm.Print_Titles" localSheetId="17">'ZTIb - ZTI část I (zařizo...'!$139:$139</definedName>
    <definedName name="_xlnm._FilterDatabase" localSheetId="18" hidden="1">'ZTIc - ZTI část II (zařiz...'!$C$130:$K$261</definedName>
    <definedName name="_xlnm.Print_Area" localSheetId="18">'ZTIc - ZTI část II (zařiz...'!$C$4:$J$43,'ZTIc - ZTI část II (zařiz...'!$C$50:$J$76,'ZTIc - ZTI část II (zařiz...'!$C$82:$J$108,'ZTIc - ZTI část II (zařiz...'!$C$114:$K$261</definedName>
    <definedName name="_xlnm.Print_Titles" localSheetId="18">'ZTIc - ZTI část II (zařiz...'!$130:$130</definedName>
    <definedName name="_xlnm._FilterDatabase" localSheetId="19" hidden="1">'SO20a - Přípojka dešťové ...'!$C$129:$K$169</definedName>
    <definedName name="_xlnm.Print_Area" localSheetId="19">'SO20a - Přípojka dešťové ...'!$C$4:$J$43,'SO20a - Přípojka dešťové ...'!$C$50:$J$76,'SO20a - Přípojka dešťové ...'!$C$82:$J$107,'SO20a - Přípojka dešťové ...'!$C$113:$K$169</definedName>
    <definedName name="_xlnm.Print_Titles" localSheetId="19">'SO20a - Přípojka dešťové ...'!$129:$129</definedName>
    <definedName name="_xlnm._FilterDatabase" localSheetId="20" hidden="1">'SO20b - Areálová dešťová ...'!$C$130:$K$196</definedName>
    <definedName name="_xlnm.Print_Area" localSheetId="20">'SO20b - Areálová dešťová ...'!$C$4:$J$43,'SO20b - Areálová dešťová ...'!$C$50:$J$76,'SO20b - Areálová dešťová ...'!$C$82:$J$108,'SO20b - Areálová dešťová ...'!$C$114:$K$196</definedName>
    <definedName name="_xlnm.Print_Titles" localSheetId="20">'SO20b - Areálová dešťová ...'!$130:$130</definedName>
    <definedName name="_xlnm._FilterDatabase" localSheetId="21" hidden="1">'SO 21 - Nová dešťová kana...'!$C$132:$K$195</definedName>
    <definedName name="_xlnm.Print_Area" localSheetId="21">'SO 21 - Nová dešťová kana...'!$C$4:$J$41,'SO 21 - Nová dešťová kana...'!$C$50:$J$76,'SO 21 - Nová dešťová kana...'!$C$82:$J$112,'SO 21 - Nová dešťová kana...'!$C$118:$K$195</definedName>
    <definedName name="_xlnm.Print_Titles" localSheetId="21">'SO 21 - Nová dešťová kana...'!$132:$132</definedName>
    <definedName name="_xlnm._FilterDatabase" localSheetId="22" hidden="1">'SO 22 - Rekonstrukce vodo...'!$C$131:$K$164</definedName>
    <definedName name="_xlnm.Print_Area" localSheetId="22">'SO 22 - Rekonstrukce vodo...'!$C$4:$J$41,'SO 22 - Rekonstrukce vodo...'!$C$50:$J$76,'SO 22 - Rekonstrukce vodo...'!$C$82:$J$111,'SO 22 - Rekonstrukce vodo...'!$C$117:$K$164</definedName>
    <definedName name="_xlnm.Print_Titles" localSheetId="22">'SO 22 - Rekonstrukce vodo...'!$131:$131</definedName>
    <definedName name="_xlnm._FilterDatabase" localSheetId="23" hidden="1">'SO23,24 - Rekonstrukce sp...'!$C$134:$K$210</definedName>
    <definedName name="_xlnm.Print_Area" localSheetId="23">'SO23,24 - Rekonstrukce sp...'!$C$4:$J$41,'SO23,24 - Rekonstrukce sp...'!$C$50:$J$76,'SO23,24 - Rekonstrukce sp...'!$C$82:$J$114,'SO23,24 - Rekonstrukce sp...'!$C$120:$K$210</definedName>
    <definedName name="_xlnm.Print_Titles" localSheetId="23">'SO23,24 - Rekonstrukce sp...'!$134:$134</definedName>
    <definedName name="_xlnm._FilterDatabase" localSheetId="24" hidden="1">'VRN - Vedlejší rozpočtové...'!$C$125:$K$142</definedName>
    <definedName name="_xlnm.Print_Area" localSheetId="24">'VRN - Vedlejší rozpočtové...'!$C$4:$J$41,'VRN - Vedlejší rozpočtové...'!$C$50:$J$76,'VRN - Vedlejší rozpočtové...'!$C$82:$J$105,'VRN - Vedlejší rozpočtové...'!$C$111:$K$142</definedName>
    <definedName name="_xlnm.Print_Titles" localSheetId="24">'VRN - Vedlejší rozpočtové...'!$125:$125</definedName>
    <definedName name="_xlnm._FilterDatabase" localSheetId="25" hidden="1">'SO 50 - Komunikace, zpevn...'!$C$125:$K$320</definedName>
    <definedName name="_xlnm.Print_Area" localSheetId="25">'SO 50 - Komunikace, zpevn...'!$C$4:$J$41,'SO 50 - Komunikace, zpevn...'!$C$50:$J$76,'SO 50 - Komunikace, zpevn...'!$C$82:$J$105,'SO 50 - Komunikace, zpevn...'!$C$111:$K$320</definedName>
    <definedName name="_xlnm.Print_Titles" localSheetId="25">'SO 50 - Komunikace, zpevn...'!$125:$125</definedName>
    <definedName name="_xlnm._FilterDatabase" localSheetId="26" hidden="1">'SO 51 - Oplocení'!$C$125:$K$189</definedName>
    <definedName name="_xlnm.Print_Area" localSheetId="26">'SO 51 - Oplocení'!$C$4:$J$41,'SO 51 - Oplocení'!$C$50:$J$76,'SO 51 - Oplocení'!$C$82:$J$105,'SO 51 - Oplocení'!$C$111:$K$189</definedName>
    <definedName name="_xlnm.Print_Titles" localSheetId="26">'SO 51 - Oplocení'!$125:$125</definedName>
    <definedName name="_xlnm._FilterDatabase" localSheetId="27" hidden="1">'SO 51b - Oplocení'!$C$126:$K$186</definedName>
    <definedName name="_xlnm.Print_Area" localSheetId="27">'SO 51b - Oplocení'!$C$4:$J$41,'SO 51b - Oplocení'!$C$50:$J$76,'SO 51b - Oplocení'!$C$82:$J$106,'SO 51b - Oplocení'!$C$112:$K$186</definedName>
    <definedName name="_xlnm.Print_Titles" localSheetId="27">'SO 51b - Oplocení'!$126:$126</definedName>
  </definedNames>
  <calcPr/>
</workbook>
</file>

<file path=xl/calcChain.xml><?xml version="1.0" encoding="utf-8"?>
<calcChain xmlns="http://schemas.openxmlformats.org/spreadsheetml/2006/main">
  <c i="28" l="1" r="J39"/>
  <c r="J38"/>
  <c i="1" r="AY128"/>
  <c i="28" r="J37"/>
  <c i="1" r="AX128"/>
  <c i="28" r="BI186"/>
  <c r="BH186"/>
  <c r="BG186"/>
  <c r="BF186"/>
  <c r="T186"/>
  <c r="T185"/>
  <c r="R186"/>
  <c r="R185"/>
  <c r="P186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T129"/>
  <c r="R130"/>
  <c r="R129"/>
  <c r="P130"/>
  <c r="P129"/>
  <c r="J124"/>
  <c r="J123"/>
  <c r="F123"/>
  <c r="F121"/>
  <c r="E119"/>
  <c r="J94"/>
  <c r="J93"/>
  <c r="F93"/>
  <c r="F91"/>
  <c r="E89"/>
  <c r="J20"/>
  <c r="E20"/>
  <c r="F124"/>
  <c r="J19"/>
  <c r="J14"/>
  <c r="J121"/>
  <c r="E7"/>
  <c r="E115"/>
  <c i="27" r="J39"/>
  <c r="J38"/>
  <c i="1" r="AY127"/>
  <c i="27" r="J37"/>
  <c i="1" r="AX127"/>
  <c i="27" r="BI189"/>
  <c r="BH189"/>
  <c r="BG189"/>
  <c r="BF189"/>
  <c r="T189"/>
  <c r="T188"/>
  <c r="T187"/>
  <c r="R189"/>
  <c r="R188"/>
  <c r="R187"/>
  <c r="P189"/>
  <c r="P188"/>
  <c r="P187"/>
  <c r="BI186"/>
  <c r="BH186"/>
  <c r="BG186"/>
  <c r="BF186"/>
  <c r="T186"/>
  <c r="T185"/>
  <c r="R186"/>
  <c r="R185"/>
  <c r="P186"/>
  <c r="P185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2"/>
  <c r="BH152"/>
  <c r="BG152"/>
  <c r="BF152"/>
  <c r="T152"/>
  <c r="R152"/>
  <c r="P152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39"/>
  <c r="BH139"/>
  <c r="BG139"/>
  <c r="BF139"/>
  <c r="T139"/>
  <c r="R139"/>
  <c r="P139"/>
  <c r="BI130"/>
  <c r="BH130"/>
  <c r="BG130"/>
  <c r="BF130"/>
  <c r="T130"/>
  <c r="R130"/>
  <c r="P130"/>
  <c r="BI129"/>
  <c r="BH129"/>
  <c r="BG129"/>
  <c r="BF129"/>
  <c r="T129"/>
  <c r="R129"/>
  <c r="P129"/>
  <c r="J123"/>
  <c r="J122"/>
  <c r="F122"/>
  <c r="F120"/>
  <c r="E118"/>
  <c r="J94"/>
  <c r="J93"/>
  <c r="F93"/>
  <c r="F91"/>
  <c r="E89"/>
  <c r="J20"/>
  <c r="E20"/>
  <c r="F123"/>
  <c r="J19"/>
  <c r="J14"/>
  <c r="J120"/>
  <c r="E7"/>
  <c r="E85"/>
  <c i="26" r="J39"/>
  <c r="J38"/>
  <c i="1" r="AY126"/>
  <c i="26" r="J37"/>
  <c i="1" r="AX126"/>
  <c i="26" r="BI317"/>
  <c r="BH317"/>
  <c r="BG317"/>
  <c r="BF317"/>
  <c r="T317"/>
  <c r="R317"/>
  <c r="P317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R305"/>
  <c r="P305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89"/>
  <c r="BH289"/>
  <c r="BG289"/>
  <c r="BF289"/>
  <c r="T289"/>
  <c r="R289"/>
  <c r="P289"/>
  <c r="BI285"/>
  <c r="BH285"/>
  <c r="BG285"/>
  <c r="BF285"/>
  <c r="T285"/>
  <c r="R285"/>
  <c r="P285"/>
  <c r="BI281"/>
  <c r="BH281"/>
  <c r="BG281"/>
  <c r="BF281"/>
  <c r="T281"/>
  <c r="R281"/>
  <c r="P281"/>
  <c r="BI276"/>
  <c r="BH276"/>
  <c r="BG276"/>
  <c r="BF276"/>
  <c r="T276"/>
  <c r="R276"/>
  <c r="P276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38"/>
  <c r="BH238"/>
  <c r="BG238"/>
  <c r="BF238"/>
  <c r="T238"/>
  <c r="T237"/>
  <c r="R238"/>
  <c r="R237"/>
  <c r="P238"/>
  <c r="P237"/>
  <c r="BI233"/>
  <c r="BH233"/>
  <c r="BG233"/>
  <c r="BF233"/>
  <c r="T233"/>
  <c r="R233"/>
  <c r="P233"/>
  <c r="BI229"/>
  <c r="BH229"/>
  <c r="BG229"/>
  <c r="BF229"/>
  <c r="T229"/>
  <c r="R229"/>
  <c r="P229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3"/>
  <c r="BH213"/>
  <c r="BG213"/>
  <c r="BF213"/>
  <c r="T213"/>
  <c r="R213"/>
  <c r="P213"/>
  <c r="BI209"/>
  <c r="BH209"/>
  <c r="BG209"/>
  <c r="BF209"/>
  <c r="T209"/>
  <c r="R209"/>
  <c r="P209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5"/>
  <c r="BH185"/>
  <c r="BG185"/>
  <c r="BF185"/>
  <c r="T185"/>
  <c r="R185"/>
  <c r="P185"/>
  <c r="BI181"/>
  <c r="BH181"/>
  <c r="BG181"/>
  <c r="BF181"/>
  <c r="T181"/>
  <c r="R181"/>
  <c r="P181"/>
  <c r="BI177"/>
  <c r="BH177"/>
  <c r="BG177"/>
  <c r="BF177"/>
  <c r="T177"/>
  <c r="R177"/>
  <c r="P177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F120"/>
  <c r="E118"/>
  <c r="F91"/>
  <c r="E89"/>
  <c r="J26"/>
  <c r="E26"/>
  <c r="J94"/>
  <c r="J25"/>
  <c r="J23"/>
  <c r="E23"/>
  <c r="J93"/>
  <c r="J22"/>
  <c r="J20"/>
  <c r="E20"/>
  <c r="F123"/>
  <c r="J19"/>
  <c r="J17"/>
  <c r="E17"/>
  <c r="F122"/>
  <c r="J16"/>
  <c r="J14"/>
  <c r="J120"/>
  <c r="E7"/>
  <c r="E114"/>
  <c i="25" r="J39"/>
  <c r="J38"/>
  <c i="1" r="AY125"/>
  <c i="25" r="J37"/>
  <c i="1" r="AX125"/>
  <c i="25" r="BI142"/>
  <c r="BH142"/>
  <c r="BG142"/>
  <c r="BF142"/>
  <c r="T142"/>
  <c r="T141"/>
  <c r="R142"/>
  <c r="R141"/>
  <c r="P142"/>
  <c r="P141"/>
  <c r="BI140"/>
  <c r="BH140"/>
  <c r="BG140"/>
  <c r="BF140"/>
  <c r="T140"/>
  <c r="T139"/>
  <c r="R140"/>
  <c r="R139"/>
  <c r="P140"/>
  <c r="P139"/>
  <c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J123"/>
  <c r="J122"/>
  <c r="F122"/>
  <c r="F120"/>
  <c r="E118"/>
  <c r="J94"/>
  <c r="J93"/>
  <c r="F93"/>
  <c r="F91"/>
  <c r="E89"/>
  <c r="J20"/>
  <c r="E20"/>
  <c r="F123"/>
  <c r="J19"/>
  <c r="J14"/>
  <c r="J120"/>
  <c r="E7"/>
  <c r="E114"/>
  <c i="24" r="J39"/>
  <c r="J38"/>
  <c i="1" r="AY123"/>
  <c i="24" r="J37"/>
  <c i="1" r="AX123"/>
  <c i="24"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T201"/>
  <c r="R202"/>
  <c r="R201"/>
  <c r="P202"/>
  <c r="P201"/>
  <c r="BI200"/>
  <c r="BH200"/>
  <c r="BG200"/>
  <c r="BF200"/>
  <c r="T200"/>
  <c r="T199"/>
  <c r="R200"/>
  <c r="R199"/>
  <c r="P200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3"/>
  <c r="BH193"/>
  <c r="BG193"/>
  <c r="BF193"/>
  <c r="T193"/>
  <c r="R193"/>
  <c r="P193"/>
  <c r="BI192"/>
  <c r="BH192"/>
  <c r="BG192"/>
  <c r="BF192"/>
  <c r="T192"/>
  <c r="R192"/>
  <c r="P192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T175"/>
  <c r="R176"/>
  <c r="R175"/>
  <c r="P176"/>
  <c r="P175"/>
  <c r="BI174"/>
  <c r="BH174"/>
  <c r="BG174"/>
  <c r="BF174"/>
  <c r="T174"/>
  <c r="T173"/>
  <c r="R174"/>
  <c r="R173"/>
  <c r="P174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T168"/>
  <c r="R169"/>
  <c r="R168"/>
  <c r="P169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F129"/>
  <c r="E127"/>
  <c r="F91"/>
  <c r="E89"/>
  <c r="J26"/>
  <c r="E26"/>
  <c r="J94"/>
  <c r="J25"/>
  <c r="J23"/>
  <c r="E23"/>
  <c r="J131"/>
  <c r="J22"/>
  <c r="J20"/>
  <c r="E20"/>
  <c r="F94"/>
  <c r="J19"/>
  <c r="J17"/>
  <c r="E17"/>
  <c r="F131"/>
  <c r="J16"/>
  <c r="J14"/>
  <c r="J129"/>
  <c r="E7"/>
  <c r="E85"/>
  <c i="23" r="J39"/>
  <c r="J38"/>
  <c i="1" r="AY122"/>
  <c i="23" r="J37"/>
  <c i="1" r="AX122"/>
  <c i="23" r="BI164"/>
  <c r="BH164"/>
  <c r="BG164"/>
  <c r="BF164"/>
  <c r="T164"/>
  <c r="T163"/>
  <c r="R164"/>
  <c r="R163"/>
  <c r="P164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2"/>
  <c r="BH152"/>
  <c r="BG152"/>
  <c r="BF152"/>
  <c r="T152"/>
  <c r="T151"/>
  <c r="R152"/>
  <c r="R151"/>
  <c r="P152"/>
  <c r="P151"/>
  <c r="BI150"/>
  <c r="BH150"/>
  <c r="BG150"/>
  <c r="BF150"/>
  <c r="T150"/>
  <c r="T149"/>
  <c r="R150"/>
  <c r="R149"/>
  <c r="P150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T137"/>
  <c r="R138"/>
  <c r="R137"/>
  <c r="P138"/>
  <c r="P137"/>
  <c r="BI136"/>
  <c r="BH136"/>
  <c r="BG136"/>
  <c r="BF136"/>
  <c r="T136"/>
  <c r="R136"/>
  <c r="P136"/>
  <c r="BI135"/>
  <c r="BH135"/>
  <c r="BG135"/>
  <c r="BF135"/>
  <c r="T135"/>
  <c r="R135"/>
  <c r="P135"/>
  <c r="F126"/>
  <c r="E124"/>
  <c r="F91"/>
  <c r="E89"/>
  <c r="J26"/>
  <c r="E26"/>
  <c r="J129"/>
  <c r="J25"/>
  <c r="J23"/>
  <c r="E23"/>
  <c r="J93"/>
  <c r="J22"/>
  <c r="J20"/>
  <c r="E20"/>
  <c r="F129"/>
  <c r="J19"/>
  <c r="J17"/>
  <c r="E17"/>
  <c r="F128"/>
  <c r="J16"/>
  <c r="J14"/>
  <c r="J126"/>
  <c r="E7"/>
  <c r="E120"/>
  <c i="22" r="J39"/>
  <c r="J38"/>
  <c i="1" r="AY121"/>
  <c i="22" r="J37"/>
  <c i="1" r="AX121"/>
  <c i="22" r="BI195"/>
  <c r="BH195"/>
  <c r="BG195"/>
  <c r="BF195"/>
  <c r="T195"/>
  <c r="T194"/>
  <c r="R195"/>
  <c r="R194"/>
  <c r="P195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T178"/>
  <c r="R179"/>
  <c r="R178"/>
  <c r="P179"/>
  <c r="P178"/>
  <c r="BI177"/>
  <c r="BH177"/>
  <c r="BG177"/>
  <c r="BF177"/>
  <c r="T177"/>
  <c r="T176"/>
  <c r="R177"/>
  <c r="R176"/>
  <c r="P177"/>
  <c r="P176"/>
  <c r="BI175"/>
  <c r="BH175"/>
  <c r="BG175"/>
  <c r="BF175"/>
  <c r="T175"/>
  <c r="T174"/>
  <c r="R175"/>
  <c r="R174"/>
  <c r="P175"/>
  <c r="P174"/>
  <c r="BI173"/>
  <c r="BH173"/>
  <c r="BG173"/>
  <c r="BF173"/>
  <c r="T173"/>
  <c r="T172"/>
  <c r="R173"/>
  <c r="R172"/>
  <c r="P173"/>
  <c r="P172"/>
  <c r="BI169"/>
  <c r="BH169"/>
  <c r="BG169"/>
  <c r="BF169"/>
  <c r="T169"/>
  <c r="R169"/>
  <c r="P169"/>
  <c r="BI168"/>
  <c r="BH168"/>
  <c r="BG168"/>
  <c r="BF168"/>
  <c r="T168"/>
  <c r="R168"/>
  <c r="P168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5"/>
  <c r="BH145"/>
  <c r="BG145"/>
  <c r="BF145"/>
  <c r="T145"/>
  <c r="R145"/>
  <c r="P145"/>
  <c r="BI141"/>
  <c r="BH141"/>
  <c r="BG141"/>
  <c r="BF141"/>
  <c r="T141"/>
  <c r="T140"/>
  <c r="R141"/>
  <c r="R140"/>
  <c r="P141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F127"/>
  <c r="E125"/>
  <c r="F91"/>
  <c r="E89"/>
  <c r="J26"/>
  <c r="E26"/>
  <c r="J130"/>
  <c r="J25"/>
  <c r="J23"/>
  <c r="E23"/>
  <c r="J129"/>
  <c r="J22"/>
  <c r="J20"/>
  <c r="E20"/>
  <c r="F94"/>
  <c r="J19"/>
  <c r="J17"/>
  <c r="E17"/>
  <c r="F129"/>
  <c r="J16"/>
  <c r="J14"/>
  <c r="J127"/>
  <c r="E7"/>
  <c r="E85"/>
  <c i="21" r="J41"/>
  <c r="J40"/>
  <c i="1" r="AY120"/>
  <c i="21" r="J39"/>
  <c i="1" r="AX120"/>
  <c i="21" r="BI196"/>
  <c r="BH196"/>
  <c r="BG196"/>
  <c r="BF196"/>
  <c r="T196"/>
  <c r="T195"/>
  <c r="R196"/>
  <c r="R195"/>
  <c r="P196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F125"/>
  <c r="E123"/>
  <c r="J96"/>
  <c r="F93"/>
  <c r="E91"/>
  <c r="J25"/>
  <c r="E25"/>
  <c r="J127"/>
  <c r="J24"/>
  <c r="J22"/>
  <c r="E22"/>
  <c r="F96"/>
  <c r="J21"/>
  <c r="J19"/>
  <c r="E19"/>
  <c r="F127"/>
  <c r="J18"/>
  <c r="J16"/>
  <c r="J93"/>
  <c r="E7"/>
  <c r="E117"/>
  <c i="20" r="J41"/>
  <c r="J40"/>
  <c i="1" r="AY119"/>
  <c i="20" r="J39"/>
  <c i="1" r="AX119"/>
  <c i="20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J127"/>
  <c r="F124"/>
  <c r="E122"/>
  <c r="J96"/>
  <c r="F93"/>
  <c r="E91"/>
  <c r="J25"/>
  <c r="E25"/>
  <c r="J95"/>
  <c r="J24"/>
  <c r="J22"/>
  <c r="E22"/>
  <c r="F127"/>
  <c r="J21"/>
  <c r="J19"/>
  <c r="E19"/>
  <c r="F95"/>
  <c r="J18"/>
  <c r="J16"/>
  <c r="J124"/>
  <c r="E7"/>
  <c r="E85"/>
  <c i="19" r="J41"/>
  <c r="J40"/>
  <c i="1" r="AY117"/>
  <c i="19" r="J39"/>
  <c i="1" r="AX117"/>
  <c i="19" r="BI261"/>
  <c r="BH261"/>
  <c r="BG261"/>
  <c r="BF261"/>
  <c r="T261"/>
  <c r="T260"/>
  <c r="R261"/>
  <c r="R260"/>
  <c r="P261"/>
  <c r="P260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T255"/>
  <c r="R256"/>
  <c r="R255"/>
  <c r="P256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J128"/>
  <c r="J127"/>
  <c r="F127"/>
  <c r="F125"/>
  <c r="E123"/>
  <c r="J96"/>
  <c r="J95"/>
  <c r="F95"/>
  <c r="F93"/>
  <c r="E91"/>
  <c r="J22"/>
  <c r="E22"/>
  <c r="F128"/>
  <c r="J21"/>
  <c r="J16"/>
  <c r="J125"/>
  <c r="E7"/>
  <c r="E85"/>
  <c i="18" r="J41"/>
  <c r="J40"/>
  <c i="1" r="AY116"/>
  <c i="18" r="J39"/>
  <c i="1" r="AX116"/>
  <c i="18"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J137"/>
  <c r="F134"/>
  <c r="E132"/>
  <c r="J96"/>
  <c r="F93"/>
  <c r="E91"/>
  <c r="J25"/>
  <c r="E25"/>
  <c r="J95"/>
  <c r="J24"/>
  <c r="J22"/>
  <c r="E22"/>
  <c r="F96"/>
  <c r="J21"/>
  <c r="J19"/>
  <c r="E19"/>
  <c r="F136"/>
  <c r="J18"/>
  <c r="J16"/>
  <c r="J134"/>
  <c r="E7"/>
  <c r="E85"/>
  <c i="17" r="J41"/>
  <c r="J40"/>
  <c i="1" r="AY115"/>
  <c i="17" r="J39"/>
  <c i="1" r="AX115"/>
  <c i="17"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2"/>
  <c r="E120"/>
  <c r="J96"/>
  <c r="F93"/>
  <c r="E91"/>
  <c r="J25"/>
  <c r="E25"/>
  <c r="J95"/>
  <c r="J24"/>
  <c r="J22"/>
  <c r="E22"/>
  <c r="F96"/>
  <c r="J21"/>
  <c r="J19"/>
  <c r="E19"/>
  <c r="F124"/>
  <c r="J18"/>
  <c r="J16"/>
  <c r="J122"/>
  <c r="E7"/>
  <c r="E114"/>
  <c i="16" r="J41"/>
  <c r="J40"/>
  <c i="1" r="AY113"/>
  <c i="16" r="J39"/>
  <c i="1" r="AX113"/>
  <c i="16"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0"/>
  <c r="BH220"/>
  <c r="BG220"/>
  <c r="BF220"/>
  <c r="T220"/>
  <c r="T219"/>
  <c r="R220"/>
  <c r="R219"/>
  <c r="P220"/>
  <c r="P219"/>
  <c r="BI218"/>
  <c r="BH218"/>
  <c r="BG218"/>
  <c r="BF218"/>
  <c r="T218"/>
  <c r="T217"/>
  <c r="R218"/>
  <c r="R217"/>
  <c r="P218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J133"/>
  <c r="J132"/>
  <c r="F132"/>
  <c r="F130"/>
  <c r="E128"/>
  <c r="J96"/>
  <c r="J95"/>
  <c r="F95"/>
  <c r="F93"/>
  <c r="E91"/>
  <c r="J22"/>
  <c r="E22"/>
  <c r="F96"/>
  <c r="J21"/>
  <c r="J16"/>
  <c r="J130"/>
  <c r="E7"/>
  <c r="E85"/>
  <c i="15" r="J41"/>
  <c r="J40"/>
  <c i="1" r="AY112"/>
  <c i="15" r="J39"/>
  <c i="1" r="AX112"/>
  <c i="15"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F127"/>
  <c r="E125"/>
  <c r="F93"/>
  <c r="E91"/>
  <c r="J28"/>
  <c r="E28"/>
  <c r="J130"/>
  <c r="J27"/>
  <c r="J25"/>
  <c r="E25"/>
  <c r="J129"/>
  <c r="J24"/>
  <c r="J22"/>
  <c r="E22"/>
  <c r="F130"/>
  <c r="J21"/>
  <c r="J19"/>
  <c r="E19"/>
  <c r="F129"/>
  <c r="J18"/>
  <c r="J16"/>
  <c r="J93"/>
  <c r="E7"/>
  <c r="E119"/>
  <c i="14" r="J41"/>
  <c r="J40"/>
  <c i="1" r="AY111"/>
  <c i="14" r="J39"/>
  <c i="1" r="AX111"/>
  <c i="14"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F121"/>
  <c r="E119"/>
  <c r="F93"/>
  <c r="E91"/>
  <c r="J28"/>
  <c r="E28"/>
  <c r="J96"/>
  <c r="J27"/>
  <c r="J25"/>
  <c r="E25"/>
  <c r="J95"/>
  <c r="J24"/>
  <c r="J22"/>
  <c r="E22"/>
  <c r="F96"/>
  <c r="J21"/>
  <c r="J19"/>
  <c r="E19"/>
  <c r="F95"/>
  <c r="J18"/>
  <c r="J16"/>
  <c r="J121"/>
  <c r="E7"/>
  <c r="E85"/>
  <c i="13" r="J41"/>
  <c r="J40"/>
  <c i="1" r="AY110"/>
  <c i="13" r="J39"/>
  <c i="1" r="AX110"/>
  <c i="13"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126"/>
  <c r="J27"/>
  <c r="J25"/>
  <c r="E25"/>
  <c r="J95"/>
  <c r="J24"/>
  <c r="J22"/>
  <c r="E22"/>
  <c r="F126"/>
  <c r="J21"/>
  <c r="J19"/>
  <c r="E19"/>
  <c r="F125"/>
  <c r="J18"/>
  <c r="J16"/>
  <c r="J123"/>
  <c r="E7"/>
  <c r="E115"/>
  <c i="12" r="J41"/>
  <c r="J40"/>
  <c i="1" r="AY109"/>
  <c i="12" r="J39"/>
  <c i="1" r="AX109"/>
  <c i="12"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96"/>
  <c r="J27"/>
  <c r="J25"/>
  <c r="E25"/>
  <c r="J125"/>
  <c r="J24"/>
  <c r="J22"/>
  <c r="E22"/>
  <c r="F126"/>
  <c r="J21"/>
  <c r="J19"/>
  <c r="E19"/>
  <c r="F125"/>
  <c r="J18"/>
  <c r="J16"/>
  <c r="J93"/>
  <c r="E7"/>
  <c r="E115"/>
  <c i="11" r="J41"/>
  <c r="J40"/>
  <c i="1" r="AY108"/>
  <c i="11" r="J39"/>
  <c i="1" r="AX108"/>
  <c i="11" r="BI2188"/>
  <c r="BH2188"/>
  <c r="BG2188"/>
  <c r="BF2188"/>
  <c r="T2188"/>
  <c r="R2188"/>
  <c r="P2188"/>
  <c r="BI2187"/>
  <c r="BH2187"/>
  <c r="BG2187"/>
  <c r="BF2187"/>
  <c r="T2187"/>
  <c r="R2187"/>
  <c r="P2187"/>
  <c r="BI2184"/>
  <c r="BH2184"/>
  <c r="BG2184"/>
  <c r="BF2184"/>
  <c r="T2184"/>
  <c r="R2184"/>
  <c r="P2184"/>
  <c r="BI2183"/>
  <c r="BH2183"/>
  <c r="BG2183"/>
  <c r="BF2183"/>
  <c r="T2183"/>
  <c r="R2183"/>
  <c r="P2183"/>
  <c r="BI2181"/>
  <c r="BH2181"/>
  <c r="BG2181"/>
  <c r="BF2181"/>
  <c r="T2181"/>
  <c r="R2181"/>
  <c r="P2181"/>
  <c r="BI2179"/>
  <c r="BH2179"/>
  <c r="BG2179"/>
  <c r="BF2179"/>
  <c r="T2179"/>
  <c r="R2179"/>
  <c r="P2179"/>
  <c r="BI2174"/>
  <c r="BH2174"/>
  <c r="BG2174"/>
  <c r="BF2174"/>
  <c r="T2174"/>
  <c r="R2174"/>
  <c r="P2174"/>
  <c r="BI2170"/>
  <c r="BH2170"/>
  <c r="BG2170"/>
  <c r="BF2170"/>
  <c r="T2170"/>
  <c r="R2170"/>
  <c r="P2170"/>
  <c r="BI2166"/>
  <c r="BH2166"/>
  <c r="BG2166"/>
  <c r="BF2166"/>
  <c r="T2166"/>
  <c r="R2166"/>
  <c r="P2166"/>
  <c r="BI2159"/>
  <c r="BH2159"/>
  <c r="BG2159"/>
  <c r="BF2159"/>
  <c r="T2159"/>
  <c r="R2159"/>
  <c r="P2159"/>
  <c r="BI2151"/>
  <c r="BH2151"/>
  <c r="BG2151"/>
  <c r="BF2151"/>
  <c r="T2151"/>
  <c r="R2151"/>
  <c r="P2151"/>
  <c r="BI2149"/>
  <c r="BH2149"/>
  <c r="BG2149"/>
  <c r="BF2149"/>
  <c r="T2149"/>
  <c r="R2149"/>
  <c r="P2149"/>
  <c r="BI2145"/>
  <c r="BH2145"/>
  <c r="BG2145"/>
  <c r="BF2145"/>
  <c r="T2145"/>
  <c r="R2145"/>
  <c r="P2145"/>
  <c r="BI2143"/>
  <c r="BH2143"/>
  <c r="BG2143"/>
  <c r="BF2143"/>
  <c r="T2143"/>
  <c r="R2143"/>
  <c r="P2143"/>
  <c r="BI2138"/>
  <c r="BH2138"/>
  <c r="BG2138"/>
  <c r="BF2138"/>
  <c r="T2138"/>
  <c r="R2138"/>
  <c r="P2138"/>
  <c r="BI2134"/>
  <c r="BH2134"/>
  <c r="BG2134"/>
  <c r="BF2134"/>
  <c r="T2134"/>
  <c r="R2134"/>
  <c r="P2134"/>
  <c r="BI2126"/>
  <c r="BH2126"/>
  <c r="BG2126"/>
  <c r="BF2126"/>
  <c r="T2126"/>
  <c r="R2126"/>
  <c r="P2126"/>
  <c r="BI2117"/>
  <c r="BH2117"/>
  <c r="BG2117"/>
  <c r="BF2117"/>
  <c r="T2117"/>
  <c r="R2117"/>
  <c r="P2117"/>
  <c r="BI2114"/>
  <c r="BH2114"/>
  <c r="BG2114"/>
  <c r="BF2114"/>
  <c r="T2114"/>
  <c r="R2114"/>
  <c r="P2114"/>
  <c r="BI2108"/>
  <c r="BH2108"/>
  <c r="BG2108"/>
  <c r="BF2108"/>
  <c r="T2108"/>
  <c r="R2108"/>
  <c r="P2108"/>
  <c r="BI2105"/>
  <c r="BH2105"/>
  <c r="BG2105"/>
  <c r="BF2105"/>
  <c r="T2105"/>
  <c r="R2105"/>
  <c r="P2105"/>
  <c r="BI2071"/>
  <c r="BH2071"/>
  <c r="BG2071"/>
  <c r="BF2071"/>
  <c r="T2071"/>
  <c r="R2071"/>
  <c r="P2071"/>
  <c r="BI2070"/>
  <c r="BH2070"/>
  <c r="BG2070"/>
  <c r="BF2070"/>
  <c r="T2070"/>
  <c r="R2070"/>
  <c r="P2070"/>
  <c r="BI2065"/>
  <c r="BH2065"/>
  <c r="BG2065"/>
  <c r="BF2065"/>
  <c r="T2065"/>
  <c r="R2065"/>
  <c r="P2065"/>
  <c r="BI2060"/>
  <c r="BH2060"/>
  <c r="BG2060"/>
  <c r="BF2060"/>
  <c r="T2060"/>
  <c r="R2060"/>
  <c r="P2060"/>
  <c r="BI2058"/>
  <c r="BH2058"/>
  <c r="BG2058"/>
  <c r="BF2058"/>
  <c r="T2058"/>
  <c r="R2058"/>
  <c r="P2058"/>
  <c r="BI2049"/>
  <c r="BH2049"/>
  <c r="BG2049"/>
  <c r="BF2049"/>
  <c r="T2049"/>
  <c r="R2049"/>
  <c r="P2049"/>
  <c r="BI2042"/>
  <c r="BH2042"/>
  <c r="BG2042"/>
  <c r="BF2042"/>
  <c r="T2042"/>
  <c r="R2042"/>
  <c r="P2042"/>
  <c r="BI2038"/>
  <c r="BH2038"/>
  <c r="BG2038"/>
  <c r="BF2038"/>
  <c r="T2038"/>
  <c r="R2038"/>
  <c r="P2038"/>
  <c r="BI2032"/>
  <c r="BH2032"/>
  <c r="BG2032"/>
  <c r="BF2032"/>
  <c r="T2032"/>
  <c r="R2032"/>
  <c r="P2032"/>
  <c r="BI2026"/>
  <c r="BH2026"/>
  <c r="BG2026"/>
  <c r="BF2026"/>
  <c r="T2026"/>
  <c r="R2026"/>
  <c r="P2026"/>
  <c r="BI2023"/>
  <c r="BH2023"/>
  <c r="BG2023"/>
  <c r="BF2023"/>
  <c r="T2023"/>
  <c r="R2023"/>
  <c r="P2023"/>
  <c r="BI2021"/>
  <c r="BH2021"/>
  <c r="BG2021"/>
  <c r="BF2021"/>
  <c r="T2021"/>
  <c r="R2021"/>
  <c r="P2021"/>
  <c r="BI2019"/>
  <c r="BH2019"/>
  <c r="BG2019"/>
  <c r="BF2019"/>
  <c r="T2019"/>
  <c r="R2019"/>
  <c r="P2019"/>
  <c r="BI2015"/>
  <c r="BH2015"/>
  <c r="BG2015"/>
  <c r="BF2015"/>
  <c r="T2015"/>
  <c r="R2015"/>
  <c r="P2015"/>
  <c r="BI2011"/>
  <c r="BH2011"/>
  <c r="BG2011"/>
  <c r="BF2011"/>
  <c r="T2011"/>
  <c r="R2011"/>
  <c r="P2011"/>
  <c r="BI2007"/>
  <c r="BH2007"/>
  <c r="BG2007"/>
  <c r="BF2007"/>
  <c r="T2007"/>
  <c r="R2007"/>
  <c r="P2007"/>
  <c r="BI2005"/>
  <c r="BH2005"/>
  <c r="BG2005"/>
  <c r="BF2005"/>
  <c r="T2005"/>
  <c r="R2005"/>
  <c r="P2005"/>
  <c r="BI2004"/>
  <c r="BH2004"/>
  <c r="BG2004"/>
  <c r="BF2004"/>
  <c r="T2004"/>
  <c r="R2004"/>
  <c r="P2004"/>
  <c r="BI2002"/>
  <c r="BH2002"/>
  <c r="BG2002"/>
  <c r="BF2002"/>
  <c r="T2002"/>
  <c r="R2002"/>
  <c r="P2002"/>
  <c r="BI1998"/>
  <c r="BH1998"/>
  <c r="BG1998"/>
  <c r="BF1998"/>
  <c r="T1998"/>
  <c r="R1998"/>
  <c r="P1998"/>
  <c r="BI1996"/>
  <c r="BH1996"/>
  <c r="BG1996"/>
  <c r="BF1996"/>
  <c r="T1996"/>
  <c r="R1996"/>
  <c r="P1996"/>
  <c r="BI1994"/>
  <c r="BH1994"/>
  <c r="BG1994"/>
  <c r="BF1994"/>
  <c r="T1994"/>
  <c r="R1994"/>
  <c r="P1994"/>
  <c r="BI1992"/>
  <c r="BH1992"/>
  <c r="BG1992"/>
  <c r="BF1992"/>
  <c r="T1992"/>
  <c r="R1992"/>
  <c r="P1992"/>
  <c r="BI1978"/>
  <c r="BH1978"/>
  <c r="BG1978"/>
  <c r="BF1978"/>
  <c r="T1978"/>
  <c r="R1978"/>
  <c r="P1978"/>
  <c r="BI1976"/>
  <c r="BH1976"/>
  <c r="BG1976"/>
  <c r="BF1976"/>
  <c r="T1976"/>
  <c r="R1976"/>
  <c r="P1976"/>
  <c r="BI1950"/>
  <c r="BH1950"/>
  <c r="BG1950"/>
  <c r="BF1950"/>
  <c r="T1950"/>
  <c r="R1950"/>
  <c r="P1950"/>
  <c r="BI1948"/>
  <c r="BH1948"/>
  <c r="BG1948"/>
  <c r="BF1948"/>
  <c r="T1948"/>
  <c r="R1948"/>
  <c r="P1948"/>
  <c r="BI1945"/>
  <c r="BH1945"/>
  <c r="BG1945"/>
  <c r="BF1945"/>
  <c r="T1945"/>
  <c r="R1945"/>
  <c r="P1945"/>
  <c r="BI1937"/>
  <c r="BH1937"/>
  <c r="BG1937"/>
  <c r="BF1937"/>
  <c r="T1937"/>
  <c r="R1937"/>
  <c r="P1937"/>
  <c r="BI1909"/>
  <c r="BH1909"/>
  <c r="BG1909"/>
  <c r="BF1909"/>
  <c r="T1909"/>
  <c r="R1909"/>
  <c r="P1909"/>
  <c r="BI1907"/>
  <c r="BH1907"/>
  <c r="BG1907"/>
  <c r="BF1907"/>
  <c r="T1907"/>
  <c r="R1907"/>
  <c r="P1907"/>
  <c r="BI1906"/>
  <c r="BH1906"/>
  <c r="BG1906"/>
  <c r="BF1906"/>
  <c r="T1906"/>
  <c r="R1906"/>
  <c r="P1906"/>
  <c r="BI1905"/>
  <c r="BH1905"/>
  <c r="BG1905"/>
  <c r="BF1905"/>
  <c r="T1905"/>
  <c r="R1905"/>
  <c r="P1905"/>
  <c r="BI1904"/>
  <c r="BH1904"/>
  <c r="BG1904"/>
  <c r="BF1904"/>
  <c r="T1904"/>
  <c r="R1904"/>
  <c r="P1904"/>
  <c r="BI1902"/>
  <c r="BH1902"/>
  <c r="BG1902"/>
  <c r="BF1902"/>
  <c r="T1902"/>
  <c r="R1902"/>
  <c r="P1902"/>
  <c r="BI1900"/>
  <c r="BH1900"/>
  <c r="BG1900"/>
  <c r="BF1900"/>
  <c r="T1900"/>
  <c r="R1900"/>
  <c r="P1900"/>
  <c r="BI1899"/>
  <c r="BH1899"/>
  <c r="BG1899"/>
  <c r="BF1899"/>
  <c r="T1899"/>
  <c r="R1899"/>
  <c r="P1899"/>
  <c r="BI1897"/>
  <c r="BH1897"/>
  <c r="BG1897"/>
  <c r="BF1897"/>
  <c r="T1897"/>
  <c r="R1897"/>
  <c r="P1897"/>
  <c r="BI1895"/>
  <c r="BH1895"/>
  <c r="BG1895"/>
  <c r="BF1895"/>
  <c r="T1895"/>
  <c r="R1895"/>
  <c r="P1895"/>
  <c r="BI1893"/>
  <c r="BH1893"/>
  <c r="BG1893"/>
  <c r="BF1893"/>
  <c r="T1893"/>
  <c r="R1893"/>
  <c r="P1893"/>
  <c r="BI1891"/>
  <c r="BH1891"/>
  <c r="BG1891"/>
  <c r="BF1891"/>
  <c r="T1891"/>
  <c r="R1891"/>
  <c r="P1891"/>
  <c r="BI1885"/>
  <c r="BH1885"/>
  <c r="BG1885"/>
  <c r="BF1885"/>
  <c r="T1885"/>
  <c r="R1885"/>
  <c r="P1885"/>
  <c r="BI1882"/>
  <c r="BH1882"/>
  <c r="BG1882"/>
  <c r="BF1882"/>
  <c r="T1882"/>
  <c r="R1882"/>
  <c r="P1882"/>
  <c r="BI1880"/>
  <c r="BH1880"/>
  <c r="BG1880"/>
  <c r="BF1880"/>
  <c r="T1880"/>
  <c r="R1880"/>
  <c r="P1880"/>
  <c r="BI1864"/>
  <c r="BH1864"/>
  <c r="BG1864"/>
  <c r="BF1864"/>
  <c r="T1864"/>
  <c r="R1864"/>
  <c r="P1864"/>
  <c r="BI1860"/>
  <c r="BH1860"/>
  <c r="BG1860"/>
  <c r="BF1860"/>
  <c r="T1860"/>
  <c r="R1860"/>
  <c r="P1860"/>
  <c r="BI1857"/>
  <c r="BH1857"/>
  <c r="BG1857"/>
  <c r="BF1857"/>
  <c r="T1857"/>
  <c r="R1857"/>
  <c r="P1857"/>
  <c r="BI1855"/>
  <c r="BH1855"/>
  <c r="BG1855"/>
  <c r="BF1855"/>
  <c r="T1855"/>
  <c r="R1855"/>
  <c r="P1855"/>
  <c r="BI1853"/>
  <c r="BH1853"/>
  <c r="BG1853"/>
  <c r="BF1853"/>
  <c r="T1853"/>
  <c r="R1853"/>
  <c r="P1853"/>
  <c r="BI1851"/>
  <c r="BH1851"/>
  <c r="BG1851"/>
  <c r="BF1851"/>
  <c r="T1851"/>
  <c r="R1851"/>
  <c r="P1851"/>
  <c r="BI1849"/>
  <c r="BH1849"/>
  <c r="BG1849"/>
  <c r="BF1849"/>
  <c r="T1849"/>
  <c r="R1849"/>
  <c r="P1849"/>
  <c r="BI1844"/>
  <c r="BH1844"/>
  <c r="BG1844"/>
  <c r="BF1844"/>
  <c r="T1844"/>
  <c r="R1844"/>
  <c r="P1844"/>
  <c r="BI1842"/>
  <c r="BH1842"/>
  <c r="BG1842"/>
  <c r="BF1842"/>
  <c r="T1842"/>
  <c r="R1842"/>
  <c r="P1842"/>
  <c r="BI1835"/>
  <c r="BH1835"/>
  <c r="BG1835"/>
  <c r="BF1835"/>
  <c r="T1835"/>
  <c r="R1835"/>
  <c r="P1835"/>
  <c r="BI1833"/>
  <c r="BH1833"/>
  <c r="BG1833"/>
  <c r="BF1833"/>
  <c r="T1833"/>
  <c r="R1833"/>
  <c r="P1833"/>
  <c r="BI1831"/>
  <c r="BH1831"/>
  <c r="BG1831"/>
  <c r="BF1831"/>
  <c r="T1831"/>
  <c r="R1831"/>
  <c r="P1831"/>
  <c r="BI1826"/>
  <c r="BH1826"/>
  <c r="BG1826"/>
  <c r="BF1826"/>
  <c r="T1826"/>
  <c r="R1826"/>
  <c r="P1826"/>
  <c r="BI1824"/>
  <c r="BH1824"/>
  <c r="BG1824"/>
  <c r="BF1824"/>
  <c r="T1824"/>
  <c r="R1824"/>
  <c r="P1824"/>
  <c r="BI1822"/>
  <c r="BH1822"/>
  <c r="BG1822"/>
  <c r="BF1822"/>
  <c r="T1822"/>
  <c r="R1822"/>
  <c r="P1822"/>
  <c r="BI1820"/>
  <c r="BH1820"/>
  <c r="BG1820"/>
  <c r="BF1820"/>
  <c r="T1820"/>
  <c r="R1820"/>
  <c r="P1820"/>
  <c r="BI1815"/>
  <c r="BH1815"/>
  <c r="BG1815"/>
  <c r="BF1815"/>
  <c r="T1815"/>
  <c r="R1815"/>
  <c r="P1815"/>
  <c r="BI1811"/>
  <c r="BH1811"/>
  <c r="BG1811"/>
  <c r="BF1811"/>
  <c r="T1811"/>
  <c r="R1811"/>
  <c r="P1811"/>
  <c r="BI1809"/>
  <c r="BH1809"/>
  <c r="BG1809"/>
  <c r="BF1809"/>
  <c r="T1809"/>
  <c r="R1809"/>
  <c r="P1809"/>
  <c r="BI1805"/>
  <c r="BH1805"/>
  <c r="BG1805"/>
  <c r="BF1805"/>
  <c r="T1805"/>
  <c r="R1805"/>
  <c r="P1805"/>
  <c r="BI1801"/>
  <c r="BH1801"/>
  <c r="BG1801"/>
  <c r="BF1801"/>
  <c r="T1801"/>
  <c r="R1801"/>
  <c r="P1801"/>
  <c r="BI1799"/>
  <c r="BH1799"/>
  <c r="BG1799"/>
  <c r="BF1799"/>
  <c r="T1799"/>
  <c r="R1799"/>
  <c r="P1799"/>
  <c r="BI1794"/>
  <c r="BH1794"/>
  <c r="BG1794"/>
  <c r="BF1794"/>
  <c r="T1794"/>
  <c r="R1794"/>
  <c r="P1794"/>
  <c r="BI1792"/>
  <c r="BH1792"/>
  <c r="BG1792"/>
  <c r="BF1792"/>
  <c r="T1792"/>
  <c r="R1792"/>
  <c r="P1792"/>
  <c r="BI1791"/>
  <c r="BH1791"/>
  <c r="BG1791"/>
  <c r="BF1791"/>
  <c r="T1791"/>
  <c r="R1791"/>
  <c r="P1791"/>
  <c r="BI1770"/>
  <c r="BH1770"/>
  <c r="BG1770"/>
  <c r="BF1770"/>
  <c r="T1770"/>
  <c r="R1770"/>
  <c r="P1770"/>
  <c r="BI1766"/>
  <c r="BH1766"/>
  <c r="BG1766"/>
  <c r="BF1766"/>
  <c r="T1766"/>
  <c r="R1766"/>
  <c r="P1766"/>
  <c r="BI1762"/>
  <c r="BH1762"/>
  <c r="BG1762"/>
  <c r="BF1762"/>
  <c r="T1762"/>
  <c r="R1762"/>
  <c r="P1762"/>
  <c r="BI1760"/>
  <c r="BH1760"/>
  <c r="BG1760"/>
  <c r="BF1760"/>
  <c r="T1760"/>
  <c r="R1760"/>
  <c r="P1760"/>
  <c r="BI1756"/>
  <c r="BH1756"/>
  <c r="BG1756"/>
  <c r="BF1756"/>
  <c r="T1756"/>
  <c r="R1756"/>
  <c r="P1756"/>
  <c r="BI1754"/>
  <c r="BH1754"/>
  <c r="BG1754"/>
  <c r="BF1754"/>
  <c r="T1754"/>
  <c r="R1754"/>
  <c r="P1754"/>
  <c r="BI1746"/>
  <c r="BH1746"/>
  <c r="BG1746"/>
  <c r="BF1746"/>
  <c r="T1746"/>
  <c r="R1746"/>
  <c r="P1746"/>
  <c r="BI1739"/>
  <c r="BH1739"/>
  <c r="BG1739"/>
  <c r="BF1739"/>
  <c r="T1739"/>
  <c r="R1739"/>
  <c r="P1739"/>
  <c r="BI1730"/>
  <c r="BH1730"/>
  <c r="BG1730"/>
  <c r="BF1730"/>
  <c r="T1730"/>
  <c r="R1730"/>
  <c r="P1730"/>
  <c r="BI1722"/>
  <c r="BH1722"/>
  <c r="BG1722"/>
  <c r="BF1722"/>
  <c r="T1722"/>
  <c r="R1722"/>
  <c r="P1722"/>
  <c r="BI1720"/>
  <c r="BH1720"/>
  <c r="BG1720"/>
  <c r="BF1720"/>
  <c r="T1720"/>
  <c r="R1720"/>
  <c r="P1720"/>
  <c r="BI1717"/>
  <c r="BH1717"/>
  <c r="BG1717"/>
  <c r="BF1717"/>
  <c r="T1717"/>
  <c r="R1717"/>
  <c r="P1717"/>
  <c r="BI1713"/>
  <c r="BH1713"/>
  <c r="BG1713"/>
  <c r="BF1713"/>
  <c r="T1713"/>
  <c r="R1713"/>
  <c r="P1713"/>
  <c r="BI1678"/>
  <c r="BH1678"/>
  <c r="BG1678"/>
  <c r="BF1678"/>
  <c r="T1678"/>
  <c r="R1678"/>
  <c r="P1678"/>
  <c r="BI1666"/>
  <c r="BH1666"/>
  <c r="BG1666"/>
  <c r="BF1666"/>
  <c r="T1666"/>
  <c r="R1666"/>
  <c r="P1666"/>
  <c r="BI1664"/>
  <c r="BH1664"/>
  <c r="BG1664"/>
  <c r="BF1664"/>
  <c r="T1664"/>
  <c r="R1664"/>
  <c r="P1664"/>
  <c r="BI1624"/>
  <c r="BH1624"/>
  <c r="BG1624"/>
  <c r="BF1624"/>
  <c r="T1624"/>
  <c r="R1624"/>
  <c r="P1624"/>
  <c r="BI1622"/>
  <c r="BH1622"/>
  <c r="BG1622"/>
  <c r="BF1622"/>
  <c r="T1622"/>
  <c r="R1622"/>
  <c r="P1622"/>
  <c r="BI1620"/>
  <c r="BH1620"/>
  <c r="BG1620"/>
  <c r="BF1620"/>
  <c r="T1620"/>
  <c r="R1620"/>
  <c r="P1620"/>
  <c r="BI1619"/>
  <c r="BH1619"/>
  <c r="BG1619"/>
  <c r="BF1619"/>
  <c r="T1619"/>
  <c r="R1619"/>
  <c r="P1619"/>
  <c r="BI1617"/>
  <c r="BH1617"/>
  <c r="BG1617"/>
  <c r="BF1617"/>
  <c r="T1617"/>
  <c r="R1617"/>
  <c r="P1617"/>
  <c r="BI1615"/>
  <c r="BH1615"/>
  <c r="BG1615"/>
  <c r="BF1615"/>
  <c r="T1615"/>
  <c r="R1615"/>
  <c r="P1615"/>
  <c r="BI1613"/>
  <c r="BH1613"/>
  <c r="BG1613"/>
  <c r="BF1613"/>
  <c r="T1613"/>
  <c r="R1613"/>
  <c r="P1613"/>
  <c r="BI1609"/>
  <c r="BH1609"/>
  <c r="BG1609"/>
  <c r="BF1609"/>
  <c r="T1609"/>
  <c r="R1609"/>
  <c r="P1609"/>
  <c r="BI1598"/>
  <c r="BH1598"/>
  <c r="BG1598"/>
  <c r="BF1598"/>
  <c r="T1598"/>
  <c r="R1598"/>
  <c r="P1598"/>
  <c r="BI1596"/>
  <c r="BH1596"/>
  <c r="BG1596"/>
  <c r="BF1596"/>
  <c r="T1596"/>
  <c r="R1596"/>
  <c r="P1596"/>
  <c r="BI1595"/>
  <c r="BH1595"/>
  <c r="BG1595"/>
  <c r="BF1595"/>
  <c r="T1595"/>
  <c r="R1595"/>
  <c r="P1595"/>
  <c r="BI1586"/>
  <c r="BH1586"/>
  <c r="BG1586"/>
  <c r="BF1586"/>
  <c r="T1586"/>
  <c r="R1586"/>
  <c r="P1586"/>
  <c r="BI1581"/>
  <c r="BH1581"/>
  <c r="BG1581"/>
  <c r="BF1581"/>
  <c r="T1581"/>
  <c r="R1581"/>
  <c r="P1581"/>
  <c r="BI1576"/>
  <c r="BH1576"/>
  <c r="BG1576"/>
  <c r="BF1576"/>
  <c r="T1576"/>
  <c r="R1576"/>
  <c r="P1576"/>
  <c r="BI1572"/>
  <c r="BH1572"/>
  <c r="BG1572"/>
  <c r="BF1572"/>
  <c r="T1572"/>
  <c r="R1572"/>
  <c r="P1572"/>
  <c r="BI1571"/>
  <c r="BH1571"/>
  <c r="BG1571"/>
  <c r="BF1571"/>
  <c r="T1571"/>
  <c r="R1571"/>
  <c r="P1571"/>
  <c r="BI1570"/>
  <c r="BH1570"/>
  <c r="BG1570"/>
  <c r="BF1570"/>
  <c r="T1570"/>
  <c r="R1570"/>
  <c r="P1570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61"/>
  <c r="BH1561"/>
  <c r="BG1561"/>
  <c r="BF1561"/>
  <c r="T1561"/>
  <c r="R1561"/>
  <c r="P1561"/>
  <c r="BI1559"/>
  <c r="BH1559"/>
  <c r="BG1559"/>
  <c r="BF1559"/>
  <c r="T1559"/>
  <c r="R1559"/>
  <c r="P1559"/>
  <c r="BI1558"/>
  <c r="BH1558"/>
  <c r="BG1558"/>
  <c r="BF1558"/>
  <c r="T1558"/>
  <c r="R1558"/>
  <c r="P1558"/>
  <c r="BI1557"/>
  <c r="BH1557"/>
  <c r="BG1557"/>
  <c r="BF1557"/>
  <c r="T1557"/>
  <c r="R1557"/>
  <c r="P1557"/>
  <c r="BI1556"/>
  <c r="BH1556"/>
  <c r="BG1556"/>
  <c r="BF1556"/>
  <c r="T1556"/>
  <c r="R1556"/>
  <c r="P1556"/>
  <c r="BI1555"/>
  <c r="BH1555"/>
  <c r="BG1555"/>
  <c r="BF1555"/>
  <c r="T1555"/>
  <c r="R1555"/>
  <c r="P1555"/>
  <c r="BI1553"/>
  <c r="BH1553"/>
  <c r="BG1553"/>
  <c r="BF1553"/>
  <c r="T1553"/>
  <c r="R1553"/>
  <c r="P1553"/>
  <c r="BI1552"/>
  <c r="BH1552"/>
  <c r="BG1552"/>
  <c r="BF1552"/>
  <c r="T1552"/>
  <c r="R1552"/>
  <c r="P1552"/>
  <c r="BI1550"/>
  <c r="BH1550"/>
  <c r="BG1550"/>
  <c r="BF1550"/>
  <c r="T1550"/>
  <c r="R1550"/>
  <c r="P1550"/>
  <c r="BI1549"/>
  <c r="BH1549"/>
  <c r="BG1549"/>
  <c r="BF1549"/>
  <c r="T1549"/>
  <c r="R1549"/>
  <c r="P1549"/>
  <c r="BI1548"/>
  <c r="BH1548"/>
  <c r="BG1548"/>
  <c r="BF1548"/>
  <c r="T1548"/>
  <c r="R1548"/>
  <c r="P1548"/>
  <c r="BI1547"/>
  <c r="BH1547"/>
  <c r="BG1547"/>
  <c r="BF1547"/>
  <c r="T1547"/>
  <c r="R1547"/>
  <c r="P1547"/>
  <c r="BI1546"/>
  <c r="BH1546"/>
  <c r="BG1546"/>
  <c r="BF1546"/>
  <c r="T1546"/>
  <c r="R1546"/>
  <c r="P1546"/>
  <c r="BI1545"/>
  <c r="BH1545"/>
  <c r="BG1545"/>
  <c r="BF1545"/>
  <c r="T1545"/>
  <c r="R1545"/>
  <c r="P1545"/>
  <c r="BI1544"/>
  <c r="BH1544"/>
  <c r="BG1544"/>
  <c r="BF1544"/>
  <c r="T1544"/>
  <c r="R1544"/>
  <c r="P1544"/>
  <c r="BI1543"/>
  <c r="BH1543"/>
  <c r="BG1543"/>
  <c r="BF1543"/>
  <c r="T1543"/>
  <c r="R1543"/>
  <c r="P1543"/>
  <c r="BI1541"/>
  <c r="BH1541"/>
  <c r="BG1541"/>
  <c r="BF1541"/>
  <c r="T1541"/>
  <c r="R1541"/>
  <c r="P1541"/>
  <c r="BI1537"/>
  <c r="BH1537"/>
  <c r="BG1537"/>
  <c r="BF1537"/>
  <c r="T1537"/>
  <c r="R1537"/>
  <c r="P1537"/>
  <c r="BI1535"/>
  <c r="BH1535"/>
  <c r="BG1535"/>
  <c r="BF1535"/>
  <c r="T1535"/>
  <c r="R1535"/>
  <c r="P1535"/>
  <c r="BI1533"/>
  <c r="BH1533"/>
  <c r="BG1533"/>
  <c r="BF1533"/>
  <c r="T1533"/>
  <c r="R1533"/>
  <c r="P1533"/>
  <c r="BI1531"/>
  <c r="BH1531"/>
  <c r="BG1531"/>
  <c r="BF1531"/>
  <c r="T1531"/>
  <c r="R1531"/>
  <c r="P1531"/>
  <c r="BI1529"/>
  <c r="BH1529"/>
  <c r="BG1529"/>
  <c r="BF1529"/>
  <c r="T1529"/>
  <c r="R1529"/>
  <c r="P1529"/>
  <c r="BI1527"/>
  <c r="BH1527"/>
  <c r="BG1527"/>
  <c r="BF1527"/>
  <c r="T1527"/>
  <c r="R1527"/>
  <c r="P1527"/>
  <c r="BI1523"/>
  <c r="BH1523"/>
  <c r="BG1523"/>
  <c r="BF1523"/>
  <c r="T1523"/>
  <c r="R1523"/>
  <c r="P1523"/>
  <c r="BI1519"/>
  <c r="BH1519"/>
  <c r="BG1519"/>
  <c r="BF1519"/>
  <c r="T1519"/>
  <c r="R1519"/>
  <c r="P1519"/>
  <c r="BI1517"/>
  <c r="BH1517"/>
  <c r="BG1517"/>
  <c r="BF1517"/>
  <c r="T1517"/>
  <c r="R1517"/>
  <c r="P1517"/>
  <c r="BI1516"/>
  <c r="BH1516"/>
  <c r="BG1516"/>
  <c r="BF1516"/>
  <c r="T1516"/>
  <c r="R1516"/>
  <c r="P1516"/>
  <c r="BI1514"/>
  <c r="BH1514"/>
  <c r="BG1514"/>
  <c r="BF1514"/>
  <c r="T1514"/>
  <c r="R1514"/>
  <c r="P1514"/>
  <c r="BI1513"/>
  <c r="BH1513"/>
  <c r="BG1513"/>
  <c r="BF1513"/>
  <c r="T1513"/>
  <c r="R1513"/>
  <c r="P1513"/>
  <c r="BI1510"/>
  <c r="BH1510"/>
  <c r="BG1510"/>
  <c r="BF1510"/>
  <c r="T1510"/>
  <c r="R1510"/>
  <c r="P1510"/>
  <c r="BI1507"/>
  <c r="BH1507"/>
  <c r="BG1507"/>
  <c r="BF1507"/>
  <c r="T1507"/>
  <c r="R1507"/>
  <c r="P1507"/>
  <c r="BI1501"/>
  <c r="BH1501"/>
  <c r="BG1501"/>
  <c r="BF1501"/>
  <c r="T1501"/>
  <c r="R1501"/>
  <c r="P1501"/>
  <c r="BI1497"/>
  <c r="BH1497"/>
  <c r="BG1497"/>
  <c r="BF1497"/>
  <c r="T1497"/>
  <c r="R1497"/>
  <c r="P1497"/>
  <c r="BI1493"/>
  <c r="BH1493"/>
  <c r="BG1493"/>
  <c r="BF1493"/>
  <c r="T1493"/>
  <c r="R1493"/>
  <c r="P1493"/>
  <c r="BI1487"/>
  <c r="BH1487"/>
  <c r="BG1487"/>
  <c r="BF1487"/>
  <c r="T1487"/>
  <c r="R1487"/>
  <c r="P1487"/>
  <c r="BI1481"/>
  <c r="BH1481"/>
  <c r="BG1481"/>
  <c r="BF1481"/>
  <c r="T1481"/>
  <c r="R1481"/>
  <c r="P1481"/>
  <c r="BI1478"/>
  <c r="BH1478"/>
  <c r="BG1478"/>
  <c r="BF1478"/>
  <c r="T1478"/>
  <c r="R1478"/>
  <c r="P1478"/>
  <c r="BI1475"/>
  <c r="BH1475"/>
  <c r="BG1475"/>
  <c r="BF1475"/>
  <c r="T1475"/>
  <c r="R1475"/>
  <c r="P1475"/>
  <c r="BI1469"/>
  <c r="BH1469"/>
  <c r="BG1469"/>
  <c r="BF1469"/>
  <c r="T1469"/>
  <c r="R1469"/>
  <c r="P1469"/>
  <c r="BI1463"/>
  <c r="BH1463"/>
  <c r="BG1463"/>
  <c r="BF1463"/>
  <c r="T1463"/>
  <c r="R1463"/>
  <c r="P1463"/>
  <c r="BI1457"/>
  <c r="BH1457"/>
  <c r="BG1457"/>
  <c r="BF1457"/>
  <c r="T1457"/>
  <c r="R1457"/>
  <c r="P1457"/>
  <c r="BI1453"/>
  <c r="BH1453"/>
  <c r="BG1453"/>
  <c r="BF1453"/>
  <c r="T1453"/>
  <c r="R1453"/>
  <c r="P1453"/>
  <c r="BI1449"/>
  <c r="BH1449"/>
  <c r="BG1449"/>
  <c r="BF1449"/>
  <c r="T1449"/>
  <c r="R1449"/>
  <c r="P1449"/>
  <c r="BI1448"/>
  <c r="BH1448"/>
  <c r="BG1448"/>
  <c r="BF1448"/>
  <c r="T1448"/>
  <c r="R1448"/>
  <c r="P1448"/>
  <c r="BI1447"/>
  <c r="BH1447"/>
  <c r="BG1447"/>
  <c r="BF1447"/>
  <c r="T1447"/>
  <c r="R1447"/>
  <c r="P1447"/>
  <c r="BI1446"/>
  <c r="BH1446"/>
  <c r="BG1446"/>
  <c r="BF1446"/>
  <c r="T1446"/>
  <c r="R1446"/>
  <c r="P1446"/>
  <c r="BI1445"/>
  <c r="BH1445"/>
  <c r="BG1445"/>
  <c r="BF1445"/>
  <c r="T1445"/>
  <c r="R1445"/>
  <c r="P1445"/>
  <c r="BI1444"/>
  <c r="BH1444"/>
  <c r="BG1444"/>
  <c r="BF1444"/>
  <c r="T1444"/>
  <c r="R1444"/>
  <c r="P1444"/>
  <c r="BI1437"/>
  <c r="BH1437"/>
  <c r="BG1437"/>
  <c r="BF1437"/>
  <c r="T1437"/>
  <c r="R1437"/>
  <c r="P1437"/>
  <c r="BI1436"/>
  <c r="BH1436"/>
  <c r="BG1436"/>
  <c r="BF1436"/>
  <c r="T1436"/>
  <c r="R1436"/>
  <c r="P1436"/>
  <c r="BI1435"/>
  <c r="BH1435"/>
  <c r="BG1435"/>
  <c r="BF1435"/>
  <c r="T1435"/>
  <c r="R1435"/>
  <c r="P1435"/>
  <c r="BI1434"/>
  <c r="BH1434"/>
  <c r="BG1434"/>
  <c r="BF1434"/>
  <c r="T1434"/>
  <c r="R1434"/>
  <c r="P1434"/>
  <c r="BI1429"/>
  <c r="BH1429"/>
  <c r="BG1429"/>
  <c r="BF1429"/>
  <c r="T1429"/>
  <c r="R1429"/>
  <c r="P1429"/>
  <c r="BI1428"/>
  <c r="BH1428"/>
  <c r="BG1428"/>
  <c r="BF1428"/>
  <c r="T1428"/>
  <c r="R1428"/>
  <c r="P1428"/>
  <c r="BI1427"/>
  <c r="BH1427"/>
  <c r="BG1427"/>
  <c r="BF1427"/>
  <c r="T1427"/>
  <c r="R1427"/>
  <c r="P1427"/>
  <c r="BI1426"/>
  <c r="BH1426"/>
  <c r="BG1426"/>
  <c r="BF1426"/>
  <c r="T1426"/>
  <c r="R1426"/>
  <c r="P1426"/>
  <c r="BI1425"/>
  <c r="BH1425"/>
  <c r="BG1425"/>
  <c r="BF1425"/>
  <c r="T1425"/>
  <c r="R1425"/>
  <c r="P1425"/>
  <c r="BI1424"/>
  <c r="BH1424"/>
  <c r="BG1424"/>
  <c r="BF1424"/>
  <c r="T1424"/>
  <c r="R1424"/>
  <c r="P1424"/>
  <c r="BI1423"/>
  <c r="BH1423"/>
  <c r="BG1423"/>
  <c r="BF1423"/>
  <c r="T1423"/>
  <c r="R1423"/>
  <c r="P1423"/>
  <c r="BI1415"/>
  <c r="BH1415"/>
  <c r="BG1415"/>
  <c r="BF1415"/>
  <c r="T1415"/>
  <c r="R1415"/>
  <c r="P1415"/>
  <c r="BI1411"/>
  <c r="BH1411"/>
  <c r="BG1411"/>
  <c r="BF1411"/>
  <c r="T1411"/>
  <c r="R1411"/>
  <c r="P1411"/>
  <c r="BI1410"/>
  <c r="BH1410"/>
  <c r="BG1410"/>
  <c r="BF1410"/>
  <c r="T1410"/>
  <c r="R1410"/>
  <c r="P1410"/>
  <c r="BI1408"/>
  <c r="BH1408"/>
  <c r="BG1408"/>
  <c r="BF1408"/>
  <c r="T1408"/>
  <c r="R1408"/>
  <c r="P1408"/>
  <c r="BI1403"/>
  <c r="BH1403"/>
  <c r="BG1403"/>
  <c r="BF1403"/>
  <c r="T1403"/>
  <c r="R1403"/>
  <c r="P1403"/>
  <c r="BI1401"/>
  <c r="BH1401"/>
  <c r="BG1401"/>
  <c r="BF1401"/>
  <c r="T1401"/>
  <c r="R1401"/>
  <c r="P1401"/>
  <c r="BI1396"/>
  <c r="BH1396"/>
  <c r="BG1396"/>
  <c r="BF1396"/>
  <c r="T1396"/>
  <c r="R1396"/>
  <c r="P1396"/>
  <c r="BI1394"/>
  <c r="BH1394"/>
  <c r="BG1394"/>
  <c r="BF1394"/>
  <c r="T1394"/>
  <c r="R1394"/>
  <c r="P1394"/>
  <c r="BI1393"/>
  <c r="BH1393"/>
  <c r="BG1393"/>
  <c r="BF1393"/>
  <c r="T1393"/>
  <c r="R1393"/>
  <c r="P1393"/>
  <c r="BI1391"/>
  <c r="BH1391"/>
  <c r="BG1391"/>
  <c r="BF1391"/>
  <c r="T1391"/>
  <c r="R1391"/>
  <c r="P1391"/>
  <c r="BI1389"/>
  <c r="BH1389"/>
  <c r="BG1389"/>
  <c r="BF1389"/>
  <c r="T1389"/>
  <c r="R1389"/>
  <c r="P1389"/>
  <c r="BI1387"/>
  <c r="BH1387"/>
  <c r="BG1387"/>
  <c r="BF1387"/>
  <c r="T1387"/>
  <c r="R1387"/>
  <c r="P1387"/>
  <c r="BI1385"/>
  <c r="BH1385"/>
  <c r="BG1385"/>
  <c r="BF1385"/>
  <c r="T1385"/>
  <c r="R1385"/>
  <c r="P1385"/>
  <c r="BI1383"/>
  <c r="BH1383"/>
  <c r="BG1383"/>
  <c r="BF1383"/>
  <c r="T1383"/>
  <c r="R1383"/>
  <c r="P1383"/>
  <c r="BI1382"/>
  <c r="BH1382"/>
  <c r="BG1382"/>
  <c r="BF1382"/>
  <c r="T1382"/>
  <c r="R1382"/>
  <c r="P1382"/>
  <c r="BI1380"/>
  <c r="BH1380"/>
  <c r="BG1380"/>
  <c r="BF1380"/>
  <c r="T1380"/>
  <c r="R1380"/>
  <c r="P1380"/>
  <c r="BI1379"/>
  <c r="BH1379"/>
  <c r="BG1379"/>
  <c r="BF1379"/>
  <c r="T1379"/>
  <c r="R1379"/>
  <c r="P1379"/>
  <c r="BI1374"/>
  <c r="BH1374"/>
  <c r="BG1374"/>
  <c r="BF1374"/>
  <c r="T1374"/>
  <c r="R1374"/>
  <c r="P1374"/>
  <c r="BI1373"/>
  <c r="BH1373"/>
  <c r="BG1373"/>
  <c r="BF1373"/>
  <c r="T1373"/>
  <c r="R1373"/>
  <c r="P1373"/>
  <c r="BI1371"/>
  <c r="BH1371"/>
  <c r="BG1371"/>
  <c r="BF1371"/>
  <c r="T1371"/>
  <c r="R1371"/>
  <c r="P1371"/>
  <c r="BI1369"/>
  <c r="BH1369"/>
  <c r="BG1369"/>
  <c r="BF1369"/>
  <c r="T1369"/>
  <c r="R1369"/>
  <c r="P1369"/>
  <c r="BI1362"/>
  <c r="BH1362"/>
  <c r="BG1362"/>
  <c r="BF1362"/>
  <c r="T1362"/>
  <c r="R1362"/>
  <c r="P1362"/>
  <c r="BI1360"/>
  <c r="BH1360"/>
  <c r="BG1360"/>
  <c r="BF1360"/>
  <c r="T1360"/>
  <c r="R1360"/>
  <c r="P1360"/>
  <c r="BI1358"/>
  <c r="BH1358"/>
  <c r="BG1358"/>
  <c r="BF1358"/>
  <c r="T1358"/>
  <c r="R1358"/>
  <c r="P1358"/>
  <c r="BI1351"/>
  <c r="BH1351"/>
  <c r="BG1351"/>
  <c r="BF1351"/>
  <c r="T1351"/>
  <c r="R1351"/>
  <c r="P1351"/>
  <c r="BI1345"/>
  <c r="BH1345"/>
  <c r="BG1345"/>
  <c r="BF1345"/>
  <c r="T1345"/>
  <c r="R1345"/>
  <c r="P1345"/>
  <c r="BI1343"/>
  <c r="BH1343"/>
  <c r="BG1343"/>
  <c r="BF1343"/>
  <c r="T1343"/>
  <c r="R1343"/>
  <c r="P1343"/>
  <c r="BI1341"/>
  <c r="BH1341"/>
  <c r="BG1341"/>
  <c r="BF1341"/>
  <c r="T1341"/>
  <c r="R1341"/>
  <c r="P1341"/>
  <c r="BI1330"/>
  <c r="BH1330"/>
  <c r="BG1330"/>
  <c r="BF1330"/>
  <c r="T1330"/>
  <c r="R1330"/>
  <c r="P1330"/>
  <c r="BI1309"/>
  <c r="BH1309"/>
  <c r="BG1309"/>
  <c r="BF1309"/>
  <c r="T1309"/>
  <c r="R1309"/>
  <c r="P1309"/>
  <c r="BI1291"/>
  <c r="BH1291"/>
  <c r="BG1291"/>
  <c r="BF1291"/>
  <c r="T1291"/>
  <c r="R1291"/>
  <c r="P1291"/>
  <c r="BI1277"/>
  <c r="BH1277"/>
  <c r="BG1277"/>
  <c r="BF1277"/>
  <c r="T1277"/>
  <c r="R1277"/>
  <c r="P1277"/>
  <c r="BI1275"/>
  <c r="BH1275"/>
  <c r="BG1275"/>
  <c r="BF1275"/>
  <c r="T1275"/>
  <c r="R1275"/>
  <c r="P1275"/>
  <c r="BI1259"/>
  <c r="BH1259"/>
  <c r="BG1259"/>
  <c r="BF1259"/>
  <c r="T1259"/>
  <c r="R1259"/>
  <c r="P1259"/>
  <c r="BI1257"/>
  <c r="BH1257"/>
  <c r="BG1257"/>
  <c r="BF1257"/>
  <c r="T1257"/>
  <c r="R1257"/>
  <c r="P1257"/>
  <c r="BI1245"/>
  <c r="BH1245"/>
  <c r="BG1245"/>
  <c r="BF1245"/>
  <c r="T1245"/>
  <c r="R1245"/>
  <c r="P1245"/>
  <c r="BI1239"/>
  <c r="BH1239"/>
  <c r="BG1239"/>
  <c r="BF1239"/>
  <c r="T1239"/>
  <c r="R1239"/>
  <c r="P1239"/>
  <c r="BI1237"/>
  <c r="BH1237"/>
  <c r="BG1237"/>
  <c r="BF1237"/>
  <c r="T1237"/>
  <c r="R1237"/>
  <c r="P1237"/>
  <c r="BI1235"/>
  <c r="BH1235"/>
  <c r="BG1235"/>
  <c r="BF1235"/>
  <c r="T1235"/>
  <c r="R1235"/>
  <c r="P1235"/>
  <c r="BI1233"/>
  <c r="BH1233"/>
  <c r="BG1233"/>
  <c r="BF1233"/>
  <c r="T1233"/>
  <c r="R1233"/>
  <c r="P1233"/>
  <c r="BI1231"/>
  <c r="BH1231"/>
  <c r="BG1231"/>
  <c r="BF1231"/>
  <c r="T1231"/>
  <c r="R1231"/>
  <c r="P1231"/>
  <c r="BI1229"/>
  <c r="BH1229"/>
  <c r="BG1229"/>
  <c r="BF1229"/>
  <c r="T1229"/>
  <c r="R1229"/>
  <c r="P1229"/>
  <c r="BI1227"/>
  <c r="BH1227"/>
  <c r="BG1227"/>
  <c r="BF1227"/>
  <c r="T1227"/>
  <c r="R1227"/>
  <c r="P1227"/>
  <c r="BI1225"/>
  <c r="BH1225"/>
  <c r="BG1225"/>
  <c r="BF1225"/>
  <c r="T1225"/>
  <c r="R1225"/>
  <c r="P1225"/>
  <c r="BI1223"/>
  <c r="BH1223"/>
  <c r="BG1223"/>
  <c r="BF1223"/>
  <c r="T1223"/>
  <c r="R1223"/>
  <c r="P1223"/>
  <c r="BI1221"/>
  <c r="BH1221"/>
  <c r="BG1221"/>
  <c r="BF1221"/>
  <c r="T1221"/>
  <c r="R1221"/>
  <c r="P1221"/>
  <c r="BI1219"/>
  <c r="BH1219"/>
  <c r="BG1219"/>
  <c r="BF1219"/>
  <c r="T1219"/>
  <c r="R1219"/>
  <c r="P1219"/>
  <c r="BI1217"/>
  <c r="BH1217"/>
  <c r="BG1217"/>
  <c r="BF1217"/>
  <c r="T1217"/>
  <c r="R1217"/>
  <c r="P1217"/>
  <c r="BI1215"/>
  <c r="BH1215"/>
  <c r="BG1215"/>
  <c r="BF1215"/>
  <c r="T1215"/>
  <c r="R1215"/>
  <c r="P1215"/>
  <c r="BI1213"/>
  <c r="BH1213"/>
  <c r="BG1213"/>
  <c r="BF1213"/>
  <c r="T1213"/>
  <c r="R1213"/>
  <c r="P1213"/>
  <c r="BI1211"/>
  <c r="BH1211"/>
  <c r="BG1211"/>
  <c r="BF1211"/>
  <c r="T1211"/>
  <c r="R1211"/>
  <c r="P1211"/>
  <c r="BI1209"/>
  <c r="BH1209"/>
  <c r="BG1209"/>
  <c r="BF1209"/>
  <c r="T1209"/>
  <c r="R1209"/>
  <c r="P1209"/>
  <c r="BI1206"/>
  <c r="BH1206"/>
  <c r="BG1206"/>
  <c r="BF1206"/>
  <c r="T1206"/>
  <c r="R1206"/>
  <c r="P1206"/>
  <c r="BI1204"/>
  <c r="BH1204"/>
  <c r="BG1204"/>
  <c r="BF1204"/>
  <c r="T1204"/>
  <c r="R1204"/>
  <c r="P1204"/>
  <c r="BI1202"/>
  <c r="BH1202"/>
  <c r="BG1202"/>
  <c r="BF1202"/>
  <c r="T1202"/>
  <c r="T1201"/>
  <c r="R1202"/>
  <c r="R1201"/>
  <c r="P1202"/>
  <c r="P1201"/>
  <c r="BI1200"/>
  <c r="BH1200"/>
  <c r="BG1200"/>
  <c r="BF1200"/>
  <c r="T1200"/>
  <c r="R1200"/>
  <c r="P1200"/>
  <c r="BI1199"/>
  <c r="BH1199"/>
  <c r="BG1199"/>
  <c r="BF1199"/>
  <c r="T1199"/>
  <c r="R1199"/>
  <c r="P1199"/>
  <c r="BI1197"/>
  <c r="BH1197"/>
  <c r="BG1197"/>
  <c r="BF1197"/>
  <c r="T1197"/>
  <c r="R1197"/>
  <c r="P1197"/>
  <c r="BI1195"/>
  <c r="BH1195"/>
  <c r="BG1195"/>
  <c r="BF1195"/>
  <c r="T1195"/>
  <c r="R1195"/>
  <c r="P1195"/>
  <c r="BI1193"/>
  <c r="BH1193"/>
  <c r="BG1193"/>
  <c r="BF1193"/>
  <c r="T1193"/>
  <c r="R1193"/>
  <c r="P1193"/>
  <c r="BI1189"/>
  <c r="BH1189"/>
  <c r="BG1189"/>
  <c r="BF1189"/>
  <c r="T1189"/>
  <c r="R1189"/>
  <c r="P1189"/>
  <c r="BI1187"/>
  <c r="BH1187"/>
  <c r="BG1187"/>
  <c r="BF1187"/>
  <c r="T1187"/>
  <c r="R1187"/>
  <c r="P1187"/>
  <c r="BI1186"/>
  <c r="BH1186"/>
  <c r="BG1186"/>
  <c r="BF1186"/>
  <c r="T1186"/>
  <c r="R1186"/>
  <c r="P1186"/>
  <c r="BI1185"/>
  <c r="BH1185"/>
  <c r="BG1185"/>
  <c r="BF1185"/>
  <c r="T1185"/>
  <c r="R1185"/>
  <c r="P1185"/>
  <c r="BI1183"/>
  <c r="BH1183"/>
  <c r="BG1183"/>
  <c r="BF1183"/>
  <c r="T1183"/>
  <c r="R1183"/>
  <c r="P1183"/>
  <c r="BI1181"/>
  <c r="BH1181"/>
  <c r="BG1181"/>
  <c r="BF1181"/>
  <c r="T1181"/>
  <c r="R1181"/>
  <c r="P1181"/>
  <c r="BI1179"/>
  <c r="BH1179"/>
  <c r="BG1179"/>
  <c r="BF1179"/>
  <c r="T1179"/>
  <c r="R1179"/>
  <c r="P1179"/>
  <c r="BI1175"/>
  <c r="BH1175"/>
  <c r="BG1175"/>
  <c r="BF1175"/>
  <c r="T1175"/>
  <c r="R1175"/>
  <c r="P1175"/>
  <c r="BI1172"/>
  <c r="BH1172"/>
  <c r="BG1172"/>
  <c r="BF1172"/>
  <c r="T1172"/>
  <c r="R1172"/>
  <c r="P1172"/>
  <c r="BI1170"/>
  <c r="BH1170"/>
  <c r="BG1170"/>
  <c r="BF1170"/>
  <c r="T1170"/>
  <c r="R1170"/>
  <c r="P1170"/>
  <c r="BI1168"/>
  <c r="BH1168"/>
  <c r="BG1168"/>
  <c r="BF1168"/>
  <c r="T1168"/>
  <c r="R1168"/>
  <c r="P1168"/>
  <c r="BI1166"/>
  <c r="BH1166"/>
  <c r="BG1166"/>
  <c r="BF1166"/>
  <c r="T1166"/>
  <c r="R1166"/>
  <c r="P1166"/>
  <c r="BI1164"/>
  <c r="BH1164"/>
  <c r="BG1164"/>
  <c r="BF1164"/>
  <c r="T1164"/>
  <c r="R1164"/>
  <c r="P1164"/>
  <c r="BI1162"/>
  <c r="BH1162"/>
  <c r="BG1162"/>
  <c r="BF1162"/>
  <c r="T1162"/>
  <c r="R1162"/>
  <c r="P1162"/>
  <c r="BI1160"/>
  <c r="BH1160"/>
  <c r="BG1160"/>
  <c r="BF1160"/>
  <c r="T1160"/>
  <c r="R1160"/>
  <c r="P1160"/>
  <c r="BI1158"/>
  <c r="BH1158"/>
  <c r="BG1158"/>
  <c r="BF1158"/>
  <c r="T1158"/>
  <c r="R1158"/>
  <c r="P1158"/>
  <c r="BI1155"/>
  <c r="BH1155"/>
  <c r="BG1155"/>
  <c r="BF1155"/>
  <c r="T1155"/>
  <c r="R1155"/>
  <c r="P1155"/>
  <c r="BI1153"/>
  <c r="BH1153"/>
  <c r="BG1153"/>
  <c r="BF1153"/>
  <c r="T1153"/>
  <c r="R1153"/>
  <c r="P1153"/>
  <c r="BI1151"/>
  <c r="BH1151"/>
  <c r="BG1151"/>
  <c r="BF1151"/>
  <c r="T1151"/>
  <c r="R1151"/>
  <c r="P1151"/>
  <c r="BI1149"/>
  <c r="BH1149"/>
  <c r="BG1149"/>
  <c r="BF1149"/>
  <c r="T1149"/>
  <c r="R1149"/>
  <c r="P1149"/>
  <c r="BI1147"/>
  <c r="BH1147"/>
  <c r="BG1147"/>
  <c r="BF1147"/>
  <c r="T1147"/>
  <c r="R1147"/>
  <c r="P1147"/>
  <c r="BI1145"/>
  <c r="BH1145"/>
  <c r="BG1145"/>
  <c r="BF1145"/>
  <c r="T1145"/>
  <c r="R1145"/>
  <c r="P1145"/>
  <c r="BI1142"/>
  <c r="BH1142"/>
  <c r="BG1142"/>
  <c r="BF1142"/>
  <c r="T1142"/>
  <c r="R1142"/>
  <c r="P1142"/>
  <c r="BI1134"/>
  <c r="BH1134"/>
  <c r="BG1134"/>
  <c r="BF1134"/>
  <c r="T1134"/>
  <c r="R1134"/>
  <c r="P1134"/>
  <c r="BI1125"/>
  <c r="BH1125"/>
  <c r="BG1125"/>
  <c r="BF1125"/>
  <c r="T1125"/>
  <c r="R1125"/>
  <c r="P1125"/>
  <c r="BI1115"/>
  <c r="BH1115"/>
  <c r="BG1115"/>
  <c r="BF1115"/>
  <c r="T1115"/>
  <c r="R1115"/>
  <c r="P1115"/>
  <c r="BI1113"/>
  <c r="BH1113"/>
  <c r="BG1113"/>
  <c r="BF1113"/>
  <c r="T1113"/>
  <c r="R1113"/>
  <c r="P1113"/>
  <c r="BI1112"/>
  <c r="BH1112"/>
  <c r="BG1112"/>
  <c r="BF1112"/>
  <c r="T1112"/>
  <c r="R1112"/>
  <c r="P1112"/>
  <c r="BI1109"/>
  <c r="BH1109"/>
  <c r="BG1109"/>
  <c r="BF1109"/>
  <c r="T1109"/>
  <c r="R1109"/>
  <c r="P1109"/>
  <c r="BI1107"/>
  <c r="BH1107"/>
  <c r="BG1107"/>
  <c r="BF1107"/>
  <c r="T1107"/>
  <c r="R1107"/>
  <c r="P1107"/>
  <c r="BI1105"/>
  <c r="BH1105"/>
  <c r="BG1105"/>
  <c r="BF1105"/>
  <c r="T1105"/>
  <c r="R1105"/>
  <c r="P1105"/>
  <c r="BI1099"/>
  <c r="BH1099"/>
  <c r="BG1099"/>
  <c r="BF1099"/>
  <c r="T1099"/>
  <c r="R1099"/>
  <c r="P1099"/>
  <c r="BI1097"/>
  <c r="BH1097"/>
  <c r="BG1097"/>
  <c r="BF1097"/>
  <c r="T1097"/>
  <c r="R1097"/>
  <c r="P1097"/>
  <c r="BI1095"/>
  <c r="BH1095"/>
  <c r="BG1095"/>
  <c r="BF1095"/>
  <c r="T1095"/>
  <c r="R1095"/>
  <c r="P1095"/>
  <c r="BI1092"/>
  <c r="BH1092"/>
  <c r="BG1092"/>
  <c r="BF1092"/>
  <c r="T1092"/>
  <c r="R1092"/>
  <c r="P1092"/>
  <c r="BI1086"/>
  <c r="BH1086"/>
  <c r="BG1086"/>
  <c r="BF1086"/>
  <c r="T1086"/>
  <c r="R1086"/>
  <c r="P1086"/>
  <c r="BI1084"/>
  <c r="BH1084"/>
  <c r="BG1084"/>
  <c r="BF1084"/>
  <c r="T1084"/>
  <c r="R1084"/>
  <c r="P1084"/>
  <c r="BI1078"/>
  <c r="BH1078"/>
  <c r="BG1078"/>
  <c r="BF1078"/>
  <c r="T1078"/>
  <c r="R1078"/>
  <c r="P1078"/>
  <c r="BI1076"/>
  <c r="BH1076"/>
  <c r="BG1076"/>
  <c r="BF1076"/>
  <c r="T1076"/>
  <c r="R1076"/>
  <c r="P1076"/>
  <c r="BI1073"/>
  <c r="BH1073"/>
  <c r="BG1073"/>
  <c r="BF1073"/>
  <c r="T1073"/>
  <c r="R1073"/>
  <c r="P1073"/>
  <c r="BI1070"/>
  <c r="BH1070"/>
  <c r="BG1070"/>
  <c r="BF1070"/>
  <c r="T1070"/>
  <c r="R1070"/>
  <c r="P1070"/>
  <c r="BI1067"/>
  <c r="BH1067"/>
  <c r="BG1067"/>
  <c r="BF1067"/>
  <c r="T1067"/>
  <c r="R1067"/>
  <c r="P1067"/>
  <c r="BI1065"/>
  <c r="BH1065"/>
  <c r="BG1065"/>
  <c r="BF1065"/>
  <c r="T1065"/>
  <c r="R1065"/>
  <c r="P1065"/>
  <c r="BI1063"/>
  <c r="BH1063"/>
  <c r="BG1063"/>
  <c r="BF1063"/>
  <c r="T1063"/>
  <c r="R1063"/>
  <c r="P1063"/>
  <c r="BI1060"/>
  <c r="BH1060"/>
  <c r="BG1060"/>
  <c r="BF1060"/>
  <c r="T1060"/>
  <c r="R1060"/>
  <c r="P1060"/>
  <c r="BI1055"/>
  <c r="BH1055"/>
  <c r="BG1055"/>
  <c r="BF1055"/>
  <c r="T1055"/>
  <c r="R1055"/>
  <c r="P1055"/>
  <c r="BI1051"/>
  <c r="BH1051"/>
  <c r="BG1051"/>
  <c r="BF1051"/>
  <c r="T1051"/>
  <c r="R1051"/>
  <c r="P1051"/>
  <c r="BI1048"/>
  <c r="BH1048"/>
  <c r="BG1048"/>
  <c r="BF1048"/>
  <c r="T1048"/>
  <c r="R1048"/>
  <c r="P1048"/>
  <c r="BI1045"/>
  <c r="BH1045"/>
  <c r="BG1045"/>
  <c r="BF1045"/>
  <c r="T1045"/>
  <c r="R1045"/>
  <c r="P1045"/>
  <c r="BI1043"/>
  <c r="BH1043"/>
  <c r="BG1043"/>
  <c r="BF1043"/>
  <c r="T1043"/>
  <c r="R1043"/>
  <c r="P1043"/>
  <c r="BI1042"/>
  <c r="BH1042"/>
  <c r="BG1042"/>
  <c r="BF1042"/>
  <c r="T1042"/>
  <c r="R1042"/>
  <c r="P1042"/>
  <c r="BI1041"/>
  <c r="BH1041"/>
  <c r="BG1041"/>
  <c r="BF1041"/>
  <c r="T1041"/>
  <c r="R1041"/>
  <c r="P1041"/>
  <c r="BI1040"/>
  <c r="BH1040"/>
  <c r="BG1040"/>
  <c r="BF1040"/>
  <c r="T1040"/>
  <c r="R1040"/>
  <c r="P1040"/>
  <c r="BI1038"/>
  <c r="BH1038"/>
  <c r="BG1038"/>
  <c r="BF1038"/>
  <c r="T1038"/>
  <c r="R1038"/>
  <c r="P1038"/>
  <c r="BI1036"/>
  <c r="BH1036"/>
  <c r="BG1036"/>
  <c r="BF1036"/>
  <c r="T1036"/>
  <c r="R1036"/>
  <c r="P1036"/>
  <c r="BI1031"/>
  <c r="BH1031"/>
  <c r="BG1031"/>
  <c r="BF1031"/>
  <c r="T1031"/>
  <c r="R1031"/>
  <c r="P1031"/>
  <c r="BI1024"/>
  <c r="BH1024"/>
  <c r="BG1024"/>
  <c r="BF1024"/>
  <c r="T1024"/>
  <c r="R1024"/>
  <c r="P1024"/>
  <c r="BI1021"/>
  <c r="BH1021"/>
  <c r="BG1021"/>
  <c r="BF1021"/>
  <c r="T1021"/>
  <c r="R1021"/>
  <c r="P1021"/>
  <c r="BI1016"/>
  <c r="BH1016"/>
  <c r="BG1016"/>
  <c r="BF1016"/>
  <c r="T1016"/>
  <c r="R1016"/>
  <c r="P1016"/>
  <c r="BI1014"/>
  <c r="BH1014"/>
  <c r="BG1014"/>
  <c r="BF1014"/>
  <c r="T1014"/>
  <c r="R1014"/>
  <c r="P1014"/>
  <c r="BI1009"/>
  <c r="BH1009"/>
  <c r="BG1009"/>
  <c r="BF1009"/>
  <c r="T1009"/>
  <c r="R1009"/>
  <c r="P1009"/>
  <c r="BI1008"/>
  <c r="BH1008"/>
  <c r="BG1008"/>
  <c r="BF1008"/>
  <c r="T1008"/>
  <c r="R1008"/>
  <c r="P1008"/>
  <c r="BI1004"/>
  <c r="BH1004"/>
  <c r="BG1004"/>
  <c r="BF1004"/>
  <c r="T1004"/>
  <c r="R1004"/>
  <c r="P1004"/>
  <c r="BI1001"/>
  <c r="BH1001"/>
  <c r="BG1001"/>
  <c r="BF1001"/>
  <c r="T1001"/>
  <c r="R1001"/>
  <c r="P1001"/>
  <c r="BI999"/>
  <c r="BH999"/>
  <c r="BG999"/>
  <c r="BF999"/>
  <c r="T999"/>
  <c r="R999"/>
  <c r="P999"/>
  <c r="BI997"/>
  <c r="BH997"/>
  <c r="BG997"/>
  <c r="BF997"/>
  <c r="T997"/>
  <c r="R997"/>
  <c r="P997"/>
  <c r="BI996"/>
  <c r="BH996"/>
  <c r="BG996"/>
  <c r="BF996"/>
  <c r="T996"/>
  <c r="R996"/>
  <c r="P996"/>
  <c r="BI993"/>
  <c r="BH993"/>
  <c r="BG993"/>
  <c r="BF993"/>
  <c r="T993"/>
  <c r="R993"/>
  <c r="P993"/>
  <c r="BI990"/>
  <c r="BH990"/>
  <c r="BG990"/>
  <c r="BF990"/>
  <c r="T990"/>
  <c r="R990"/>
  <c r="P990"/>
  <c r="BI988"/>
  <c r="BH988"/>
  <c r="BG988"/>
  <c r="BF988"/>
  <c r="T988"/>
  <c r="R988"/>
  <c r="P988"/>
  <c r="BI987"/>
  <c r="BH987"/>
  <c r="BG987"/>
  <c r="BF987"/>
  <c r="T987"/>
  <c r="R987"/>
  <c r="P987"/>
  <c r="BI985"/>
  <c r="BH985"/>
  <c r="BG985"/>
  <c r="BF985"/>
  <c r="T985"/>
  <c r="R985"/>
  <c r="P985"/>
  <c r="BI977"/>
  <c r="BH977"/>
  <c r="BG977"/>
  <c r="BF977"/>
  <c r="T977"/>
  <c r="R977"/>
  <c r="P977"/>
  <c r="BI969"/>
  <c r="BH969"/>
  <c r="BG969"/>
  <c r="BF969"/>
  <c r="T969"/>
  <c r="R969"/>
  <c r="P969"/>
  <c r="BI966"/>
  <c r="BH966"/>
  <c r="BG966"/>
  <c r="BF966"/>
  <c r="T966"/>
  <c r="R966"/>
  <c r="P966"/>
  <c r="BI964"/>
  <c r="BH964"/>
  <c r="BG964"/>
  <c r="BF964"/>
  <c r="T964"/>
  <c r="R964"/>
  <c r="P964"/>
  <c r="BI962"/>
  <c r="BH962"/>
  <c r="BG962"/>
  <c r="BF962"/>
  <c r="T962"/>
  <c r="R962"/>
  <c r="P962"/>
  <c r="BI954"/>
  <c r="BH954"/>
  <c r="BG954"/>
  <c r="BF954"/>
  <c r="T954"/>
  <c r="R954"/>
  <c r="P954"/>
  <c r="BI951"/>
  <c r="BH951"/>
  <c r="BG951"/>
  <c r="BF951"/>
  <c r="T951"/>
  <c r="T950"/>
  <c r="R951"/>
  <c r="R950"/>
  <c r="P951"/>
  <c r="P950"/>
  <c r="BI949"/>
  <c r="BH949"/>
  <c r="BG949"/>
  <c r="BF949"/>
  <c r="T949"/>
  <c r="R949"/>
  <c r="P949"/>
  <c r="BI948"/>
  <c r="BH948"/>
  <c r="BG948"/>
  <c r="BF948"/>
  <c r="T948"/>
  <c r="R948"/>
  <c r="P948"/>
  <c r="BI947"/>
  <c r="BH947"/>
  <c r="BG947"/>
  <c r="BF947"/>
  <c r="T947"/>
  <c r="R947"/>
  <c r="P947"/>
  <c r="BI946"/>
  <c r="BH946"/>
  <c r="BG946"/>
  <c r="BF946"/>
  <c r="T946"/>
  <c r="R946"/>
  <c r="P946"/>
  <c r="BI944"/>
  <c r="BH944"/>
  <c r="BG944"/>
  <c r="BF944"/>
  <c r="T944"/>
  <c r="R944"/>
  <c r="P944"/>
  <c r="BI943"/>
  <c r="BH943"/>
  <c r="BG943"/>
  <c r="BF943"/>
  <c r="T943"/>
  <c r="R943"/>
  <c r="P943"/>
  <c r="BI942"/>
  <c r="BH942"/>
  <c r="BG942"/>
  <c r="BF942"/>
  <c r="T942"/>
  <c r="R942"/>
  <c r="P942"/>
  <c r="BI940"/>
  <c r="BH940"/>
  <c r="BG940"/>
  <c r="BF940"/>
  <c r="T940"/>
  <c r="R940"/>
  <c r="P940"/>
  <c r="BI939"/>
  <c r="BH939"/>
  <c r="BG939"/>
  <c r="BF939"/>
  <c r="T939"/>
  <c r="R939"/>
  <c r="P939"/>
  <c r="BI938"/>
  <c r="BH938"/>
  <c r="BG938"/>
  <c r="BF938"/>
  <c r="T938"/>
  <c r="R938"/>
  <c r="P938"/>
  <c r="BI935"/>
  <c r="BH935"/>
  <c r="BG935"/>
  <c r="BF935"/>
  <c r="T935"/>
  <c r="R935"/>
  <c r="P935"/>
  <c r="BI931"/>
  <c r="BH931"/>
  <c r="BG931"/>
  <c r="BF931"/>
  <c r="T931"/>
  <c r="R931"/>
  <c r="P931"/>
  <c r="BI929"/>
  <c r="BH929"/>
  <c r="BG929"/>
  <c r="BF929"/>
  <c r="T929"/>
  <c r="R929"/>
  <c r="P929"/>
  <c r="BI928"/>
  <c r="BH928"/>
  <c r="BG928"/>
  <c r="BF928"/>
  <c r="T928"/>
  <c r="R928"/>
  <c r="P928"/>
  <c r="BI924"/>
  <c r="BH924"/>
  <c r="BG924"/>
  <c r="BF924"/>
  <c r="T924"/>
  <c r="R924"/>
  <c r="P924"/>
  <c r="BI923"/>
  <c r="BH923"/>
  <c r="BG923"/>
  <c r="BF923"/>
  <c r="T923"/>
  <c r="R923"/>
  <c r="P923"/>
  <c r="BI918"/>
  <c r="BH918"/>
  <c r="BG918"/>
  <c r="BF918"/>
  <c r="T918"/>
  <c r="R918"/>
  <c r="P918"/>
  <c r="BI909"/>
  <c r="BH909"/>
  <c r="BG909"/>
  <c r="BF909"/>
  <c r="T909"/>
  <c r="R909"/>
  <c r="P909"/>
  <c r="BI907"/>
  <c r="BH907"/>
  <c r="BG907"/>
  <c r="BF907"/>
  <c r="T907"/>
  <c r="R907"/>
  <c r="P907"/>
  <c r="BI871"/>
  <c r="BH871"/>
  <c r="BG871"/>
  <c r="BF871"/>
  <c r="T871"/>
  <c r="R871"/>
  <c r="P871"/>
  <c r="BI867"/>
  <c r="BH867"/>
  <c r="BG867"/>
  <c r="BF867"/>
  <c r="T867"/>
  <c r="R867"/>
  <c r="P867"/>
  <c r="BI863"/>
  <c r="BH863"/>
  <c r="BG863"/>
  <c r="BF863"/>
  <c r="T863"/>
  <c r="R863"/>
  <c r="P863"/>
  <c r="BI857"/>
  <c r="BH857"/>
  <c r="BG857"/>
  <c r="BF857"/>
  <c r="T857"/>
  <c r="R857"/>
  <c r="P857"/>
  <c r="BI852"/>
  <c r="BH852"/>
  <c r="BG852"/>
  <c r="BF852"/>
  <c r="T852"/>
  <c r="R852"/>
  <c r="P852"/>
  <c r="BI847"/>
  <c r="BH847"/>
  <c r="BG847"/>
  <c r="BF847"/>
  <c r="T847"/>
  <c r="R847"/>
  <c r="P847"/>
  <c r="BI838"/>
  <c r="BH838"/>
  <c r="BG838"/>
  <c r="BF838"/>
  <c r="T838"/>
  <c r="R838"/>
  <c r="P838"/>
  <c r="BI836"/>
  <c r="BH836"/>
  <c r="BG836"/>
  <c r="BF836"/>
  <c r="T836"/>
  <c r="R836"/>
  <c r="P836"/>
  <c r="BI832"/>
  <c r="BH832"/>
  <c r="BG832"/>
  <c r="BF832"/>
  <c r="T832"/>
  <c r="R832"/>
  <c r="P832"/>
  <c r="BI830"/>
  <c r="BH830"/>
  <c r="BG830"/>
  <c r="BF830"/>
  <c r="T830"/>
  <c r="R830"/>
  <c r="P830"/>
  <c r="BI828"/>
  <c r="BH828"/>
  <c r="BG828"/>
  <c r="BF828"/>
  <c r="T828"/>
  <c r="R828"/>
  <c r="P828"/>
  <c r="BI826"/>
  <c r="BH826"/>
  <c r="BG826"/>
  <c r="BF826"/>
  <c r="T826"/>
  <c r="R826"/>
  <c r="P826"/>
  <c r="BI824"/>
  <c r="BH824"/>
  <c r="BG824"/>
  <c r="BF824"/>
  <c r="T824"/>
  <c r="R824"/>
  <c r="P824"/>
  <c r="BI819"/>
  <c r="BH819"/>
  <c r="BG819"/>
  <c r="BF819"/>
  <c r="T819"/>
  <c r="R819"/>
  <c r="P819"/>
  <c r="BI809"/>
  <c r="BH809"/>
  <c r="BG809"/>
  <c r="BF809"/>
  <c r="T809"/>
  <c r="R809"/>
  <c r="P809"/>
  <c r="BI807"/>
  <c r="BH807"/>
  <c r="BG807"/>
  <c r="BF807"/>
  <c r="T807"/>
  <c r="R807"/>
  <c r="P807"/>
  <c r="BI803"/>
  <c r="BH803"/>
  <c r="BG803"/>
  <c r="BF803"/>
  <c r="T803"/>
  <c r="R803"/>
  <c r="P803"/>
  <c r="BI799"/>
  <c r="BH799"/>
  <c r="BG799"/>
  <c r="BF799"/>
  <c r="T799"/>
  <c r="R799"/>
  <c r="P799"/>
  <c r="BI794"/>
  <c r="BH794"/>
  <c r="BG794"/>
  <c r="BF794"/>
  <c r="T794"/>
  <c r="R794"/>
  <c r="P794"/>
  <c r="BI785"/>
  <c r="BH785"/>
  <c r="BG785"/>
  <c r="BF785"/>
  <c r="T785"/>
  <c r="R785"/>
  <c r="P785"/>
  <c r="BI776"/>
  <c r="BH776"/>
  <c r="BG776"/>
  <c r="BF776"/>
  <c r="T776"/>
  <c r="R776"/>
  <c r="P776"/>
  <c r="BI775"/>
  <c r="BH775"/>
  <c r="BG775"/>
  <c r="BF775"/>
  <c r="T775"/>
  <c r="R775"/>
  <c r="P775"/>
  <c r="BI771"/>
  <c r="BH771"/>
  <c r="BG771"/>
  <c r="BF771"/>
  <c r="T771"/>
  <c r="R771"/>
  <c r="P771"/>
  <c r="BI769"/>
  <c r="BH769"/>
  <c r="BG769"/>
  <c r="BF769"/>
  <c r="T769"/>
  <c r="R769"/>
  <c r="P769"/>
  <c r="BI760"/>
  <c r="BH760"/>
  <c r="BG760"/>
  <c r="BF760"/>
  <c r="T760"/>
  <c r="R760"/>
  <c r="P760"/>
  <c r="BI758"/>
  <c r="BH758"/>
  <c r="BG758"/>
  <c r="BF758"/>
  <c r="T758"/>
  <c r="R758"/>
  <c r="P758"/>
  <c r="BI750"/>
  <c r="BH750"/>
  <c r="BG750"/>
  <c r="BF750"/>
  <c r="T750"/>
  <c r="R750"/>
  <c r="P750"/>
  <c r="BI745"/>
  <c r="BH745"/>
  <c r="BG745"/>
  <c r="BF745"/>
  <c r="T745"/>
  <c r="R745"/>
  <c r="P745"/>
  <c r="BI730"/>
  <c r="BH730"/>
  <c r="BG730"/>
  <c r="BF730"/>
  <c r="T730"/>
  <c r="R730"/>
  <c r="P730"/>
  <c r="BI709"/>
  <c r="BH709"/>
  <c r="BG709"/>
  <c r="BF709"/>
  <c r="T709"/>
  <c r="R709"/>
  <c r="P709"/>
  <c r="BI707"/>
  <c r="BH707"/>
  <c r="BG707"/>
  <c r="BF707"/>
  <c r="T707"/>
  <c r="R707"/>
  <c r="P707"/>
  <c r="BI706"/>
  <c r="BH706"/>
  <c r="BG706"/>
  <c r="BF706"/>
  <c r="T706"/>
  <c r="R706"/>
  <c r="P706"/>
  <c r="BI705"/>
  <c r="BH705"/>
  <c r="BG705"/>
  <c r="BF705"/>
  <c r="T705"/>
  <c r="R705"/>
  <c r="P705"/>
  <c r="BI702"/>
  <c r="BH702"/>
  <c r="BG702"/>
  <c r="BF702"/>
  <c r="T702"/>
  <c r="R702"/>
  <c r="P702"/>
  <c r="BI701"/>
  <c r="BH701"/>
  <c r="BG701"/>
  <c r="BF701"/>
  <c r="T701"/>
  <c r="R701"/>
  <c r="P701"/>
  <c r="BI700"/>
  <c r="BH700"/>
  <c r="BG700"/>
  <c r="BF700"/>
  <c r="T700"/>
  <c r="R700"/>
  <c r="P700"/>
  <c r="BI699"/>
  <c r="BH699"/>
  <c r="BG699"/>
  <c r="BF699"/>
  <c r="T699"/>
  <c r="R699"/>
  <c r="P699"/>
  <c r="BI694"/>
  <c r="BH694"/>
  <c r="BG694"/>
  <c r="BF694"/>
  <c r="T694"/>
  <c r="R694"/>
  <c r="P694"/>
  <c r="BI690"/>
  <c r="BH690"/>
  <c r="BG690"/>
  <c r="BF690"/>
  <c r="T690"/>
  <c r="R690"/>
  <c r="P690"/>
  <c r="BI686"/>
  <c r="BH686"/>
  <c r="BG686"/>
  <c r="BF686"/>
  <c r="T686"/>
  <c r="R686"/>
  <c r="P686"/>
  <c r="BI684"/>
  <c r="BH684"/>
  <c r="BG684"/>
  <c r="BF684"/>
  <c r="T684"/>
  <c r="R684"/>
  <c r="P684"/>
  <c r="BI682"/>
  <c r="BH682"/>
  <c r="BG682"/>
  <c r="BF682"/>
  <c r="T682"/>
  <c r="R682"/>
  <c r="P682"/>
  <c r="BI680"/>
  <c r="BH680"/>
  <c r="BG680"/>
  <c r="BF680"/>
  <c r="T680"/>
  <c r="R680"/>
  <c r="P680"/>
  <c r="BI679"/>
  <c r="BH679"/>
  <c r="BG679"/>
  <c r="BF679"/>
  <c r="T679"/>
  <c r="R679"/>
  <c r="P679"/>
  <c r="BI677"/>
  <c r="BH677"/>
  <c r="BG677"/>
  <c r="BF677"/>
  <c r="T677"/>
  <c r="R677"/>
  <c r="P677"/>
  <c r="BI676"/>
  <c r="BH676"/>
  <c r="BG676"/>
  <c r="BF676"/>
  <c r="T676"/>
  <c r="R676"/>
  <c r="P676"/>
  <c r="BI674"/>
  <c r="BH674"/>
  <c r="BG674"/>
  <c r="BF674"/>
  <c r="T674"/>
  <c r="R674"/>
  <c r="P674"/>
  <c r="BI672"/>
  <c r="BH672"/>
  <c r="BG672"/>
  <c r="BF672"/>
  <c r="T672"/>
  <c r="R672"/>
  <c r="P672"/>
  <c r="BI669"/>
  <c r="BH669"/>
  <c r="BG669"/>
  <c r="BF669"/>
  <c r="T669"/>
  <c r="R669"/>
  <c r="P669"/>
  <c r="BI666"/>
  <c r="BH666"/>
  <c r="BG666"/>
  <c r="BF666"/>
  <c r="T666"/>
  <c r="R666"/>
  <c r="P666"/>
  <c r="BI655"/>
  <c r="BH655"/>
  <c r="BG655"/>
  <c r="BF655"/>
  <c r="T655"/>
  <c r="R655"/>
  <c r="P655"/>
  <c r="BI628"/>
  <c r="BH628"/>
  <c r="BG628"/>
  <c r="BF628"/>
  <c r="T628"/>
  <c r="R628"/>
  <c r="P628"/>
  <c r="BI618"/>
  <c r="BH618"/>
  <c r="BG618"/>
  <c r="BF618"/>
  <c r="T618"/>
  <c r="R618"/>
  <c r="P618"/>
  <c r="BI589"/>
  <c r="BH589"/>
  <c r="BG589"/>
  <c r="BF589"/>
  <c r="T589"/>
  <c r="R589"/>
  <c r="P589"/>
  <c r="BI580"/>
  <c r="BH580"/>
  <c r="BG580"/>
  <c r="BF580"/>
  <c r="T580"/>
  <c r="R580"/>
  <c r="P580"/>
  <c r="BI577"/>
  <c r="BH577"/>
  <c r="BG577"/>
  <c r="BF577"/>
  <c r="T577"/>
  <c r="R577"/>
  <c r="P577"/>
  <c r="BI575"/>
  <c r="BH575"/>
  <c r="BG575"/>
  <c r="BF575"/>
  <c r="T575"/>
  <c r="R575"/>
  <c r="P575"/>
  <c r="BI572"/>
  <c r="BH572"/>
  <c r="BG572"/>
  <c r="BF572"/>
  <c r="T572"/>
  <c r="R572"/>
  <c r="P572"/>
  <c r="BI569"/>
  <c r="BH569"/>
  <c r="BG569"/>
  <c r="BF569"/>
  <c r="T569"/>
  <c r="R569"/>
  <c r="P569"/>
  <c r="BI564"/>
  <c r="BH564"/>
  <c r="BG564"/>
  <c r="BF564"/>
  <c r="T564"/>
  <c r="R564"/>
  <c r="P564"/>
  <c r="BI562"/>
  <c r="BH562"/>
  <c r="BG562"/>
  <c r="BF562"/>
  <c r="T562"/>
  <c r="R562"/>
  <c r="P562"/>
  <c r="BI555"/>
  <c r="BH555"/>
  <c r="BG555"/>
  <c r="BF555"/>
  <c r="T555"/>
  <c r="R555"/>
  <c r="P555"/>
  <c r="BI553"/>
  <c r="BH553"/>
  <c r="BG553"/>
  <c r="BF553"/>
  <c r="T553"/>
  <c r="R553"/>
  <c r="P553"/>
  <c r="BI543"/>
  <c r="BH543"/>
  <c r="BG543"/>
  <c r="BF543"/>
  <c r="T543"/>
  <c r="R543"/>
  <c r="P543"/>
  <c r="BI533"/>
  <c r="BH533"/>
  <c r="BG533"/>
  <c r="BF533"/>
  <c r="T533"/>
  <c r="R533"/>
  <c r="P533"/>
  <c r="BI532"/>
  <c r="BH532"/>
  <c r="BG532"/>
  <c r="BF532"/>
  <c r="T532"/>
  <c r="R532"/>
  <c r="P532"/>
  <c r="BI530"/>
  <c r="BH530"/>
  <c r="BG530"/>
  <c r="BF530"/>
  <c r="T530"/>
  <c r="R530"/>
  <c r="P530"/>
  <c r="BI517"/>
  <c r="BH517"/>
  <c r="BG517"/>
  <c r="BF517"/>
  <c r="T517"/>
  <c r="R517"/>
  <c r="P517"/>
  <c r="BI505"/>
  <c r="BH505"/>
  <c r="BG505"/>
  <c r="BF505"/>
  <c r="T505"/>
  <c r="R505"/>
  <c r="P505"/>
  <c r="BI502"/>
  <c r="BH502"/>
  <c r="BG502"/>
  <c r="BF502"/>
  <c r="T502"/>
  <c r="R502"/>
  <c r="P502"/>
  <c r="BI498"/>
  <c r="BH498"/>
  <c r="BG498"/>
  <c r="BF498"/>
  <c r="T498"/>
  <c r="R498"/>
  <c r="P498"/>
  <c r="BI495"/>
  <c r="BH495"/>
  <c r="BG495"/>
  <c r="BF495"/>
  <c r="T495"/>
  <c r="R495"/>
  <c r="P495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4"/>
  <c r="BH484"/>
  <c r="BG484"/>
  <c r="BF484"/>
  <c r="T484"/>
  <c r="R484"/>
  <c r="P484"/>
  <c r="BI482"/>
  <c r="BH482"/>
  <c r="BG482"/>
  <c r="BF482"/>
  <c r="T482"/>
  <c r="R482"/>
  <c r="P482"/>
  <c r="BI480"/>
  <c r="BH480"/>
  <c r="BG480"/>
  <c r="BF480"/>
  <c r="T480"/>
  <c r="R480"/>
  <c r="P480"/>
  <c r="BI476"/>
  <c r="BH476"/>
  <c r="BG476"/>
  <c r="BF476"/>
  <c r="T476"/>
  <c r="R476"/>
  <c r="P476"/>
  <c r="BI470"/>
  <c r="BH470"/>
  <c r="BG470"/>
  <c r="BF470"/>
  <c r="T470"/>
  <c r="R470"/>
  <c r="P470"/>
  <c r="BI464"/>
  <c r="BH464"/>
  <c r="BG464"/>
  <c r="BF464"/>
  <c r="T464"/>
  <c r="R464"/>
  <c r="P464"/>
  <c r="BI459"/>
  <c r="BH459"/>
  <c r="BG459"/>
  <c r="BF459"/>
  <c r="T459"/>
  <c r="R459"/>
  <c r="P459"/>
  <c r="BI456"/>
  <c r="BH456"/>
  <c r="BG456"/>
  <c r="BF456"/>
  <c r="T456"/>
  <c r="R456"/>
  <c r="P456"/>
  <c r="BI441"/>
  <c r="BH441"/>
  <c r="BG441"/>
  <c r="BF441"/>
  <c r="T441"/>
  <c r="R441"/>
  <c r="P441"/>
  <c r="BI437"/>
  <c r="BH437"/>
  <c r="BG437"/>
  <c r="BF437"/>
  <c r="T437"/>
  <c r="R437"/>
  <c r="P437"/>
  <c r="BI430"/>
  <c r="BH430"/>
  <c r="BG430"/>
  <c r="BF430"/>
  <c r="T430"/>
  <c r="R430"/>
  <c r="P430"/>
  <c r="BI425"/>
  <c r="BH425"/>
  <c r="BG425"/>
  <c r="BF425"/>
  <c r="T425"/>
  <c r="R425"/>
  <c r="P425"/>
  <c r="BI416"/>
  <c r="BH416"/>
  <c r="BG416"/>
  <c r="BF416"/>
  <c r="T416"/>
  <c r="R416"/>
  <c r="P416"/>
  <c r="BI414"/>
  <c r="BH414"/>
  <c r="BG414"/>
  <c r="BF414"/>
  <c r="T414"/>
  <c r="R414"/>
  <c r="P414"/>
  <c r="BI410"/>
  <c r="BH410"/>
  <c r="BG410"/>
  <c r="BF410"/>
  <c r="T410"/>
  <c r="R410"/>
  <c r="P410"/>
  <c r="BI407"/>
  <c r="BH407"/>
  <c r="BG407"/>
  <c r="BF407"/>
  <c r="T407"/>
  <c r="R407"/>
  <c r="P407"/>
  <c r="BI404"/>
  <c r="BH404"/>
  <c r="BG404"/>
  <c r="BF404"/>
  <c r="T404"/>
  <c r="R404"/>
  <c r="P404"/>
  <c r="BI397"/>
  <c r="BH397"/>
  <c r="BG397"/>
  <c r="BF397"/>
  <c r="T397"/>
  <c r="R397"/>
  <c r="P397"/>
  <c r="BI393"/>
  <c r="BH393"/>
  <c r="BG393"/>
  <c r="BF393"/>
  <c r="T393"/>
  <c r="R393"/>
  <c r="P393"/>
  <c r="BI389"/>
  <c r="BH389"/>
  <c r="BG389"/>
  <c r="BF389"/>
  <c r="T389"/>
  <c r="R389"/>
  <c r="P389"/>
  <c r="BI387"/>
  <c r="BH387"/>
  <c r="BG387"/>
  <c r="BF387"/>
  <c r="T387"/>
  <c r="R387"/>
  <c r="P387"/>
  <c r="BI384"/>
  <c r="BH384"/>
  <c r="BG384"/>
  <c r="BF384"/>
  <c r="T384"/>
  <c r="R384"/>
  <c r="P384"/>
  <c r="BI383"/>
  <c r="BH383"/>
  <c r="BG383"/>
  <c r="BF383"/>
  <c r="T383"/>
  <c r="R383"/>
  <c r="P383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8"/>
  <c r="BH368"/>
  <c r="BG368"/>
  <c r="BF368"/>
  <c r="T368"/>
  <c r="R368"/>
  <c r="P368"/>
  <c r="BI366"/>
  <c r="BH366"/>
  <c r="BG366"/>
  <c r="BF366"/>
  <c r="T366"/>
  <c r="R366"/>
  <c r="P366"/>
  <c r="BI336"/>
  <c r="BH336"/>
  <c r="BG336"/>
  <c r="BF336"/>
  <c r="T336"/>
  <c r="R336"/>
  <c r="P336"/>
  <c r="BI331"/>
  <c r="BH331"/>
  <c r="BG331"/>
  <c r="BF331"/>
  <c r="T331"/>
  <c r="R331"/>
  <c r="P331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09"/>
  <c r="BH309"/>
  <c r="BG309"/>
  <c r="BF309"/>
  <c r="T309"/>
  <c r="R309"/>
  <c r="P309"/>
  <c r="BI307"/>
  <c r="BH307"/>
  <c r="BG307"/>
  <c r="BF307"/>
  <c r="T307"/>
  <c r="R307"/>
  <c r="P307"/>
  <c r="BI302"/>
  <c r="BH302"/>
  <c r="BG302"/>
  <c r="BF302"/>
  <c r="T302"/>
  <c r="R302"/>
  <c r="P302"/>
  <c r="BI299"/>
  <c r="BH299"/>
  <c r="BG299"/>
  <c r="BF299"/>
  <c r="T299"/>
  <c r="R299"/>
  <c r="P299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3"/>
  <c r="BH283"/>
  <c r="BG283"/>
  <c r="BF283"/>
  <c r="T283"/>
  <c r="R283"/>
  <c r="P283"/>
  <c r="BI279"/>
  <c r="BH279"/>
  <c r="BG279"/>
  <c r="BF279"/>
  <c r="T279"/>
  <c r="R279"/>
  <c r="P279"/>
  <c r="BI270"/>
  <c r="BH270"/>
  <c r="BG270"/>
  <c r="BF270"/>
  <c r="T270"/>
  <c r="R270"/>
  <c r="P270"/>
  <c r="BI260"/>
  <c r="BH260"/>
  <c r="BG260"/>
  <c r="BF260"/>
  <c r="T260"/>
  <c r="R260"/>
  <c r="P260"/>
  <c r="BI258"/>
  <c r="BH258"/>
  <c r="BG258"/>
  <c r="BF258"/>
  <c r="T258"/>
  <c r="R258"/>
  <c r="P258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4"/>
  <c r="BH224"/>
  <c r="BG224"/>
  <c r="BF224"/>
  <c r="T224"/>
  <c r="R224"/>
  <c r="P224"/>
  <c r="BI221"/>
  <c r="BH221"/>
  <c r="BG221"/>
  <c r="BF221"/>
  <c r="T221"/>
  <c r="R221"/>
  <c r="P221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08"/>
  <c r="BH208"/>
  <c r="BG208"/>
  <c r="BF208"/>
  <c r="T208"/>
  <c r="R208"/>
  <c r="P208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86"/>
  <c r="BH186"/>
  <c r="BG186"/>
  <c r="BF186"/>
  <c r="T186"/>
  <c r="R186"/>
  <c r="P186"/>
  <c r="BI184"/>
  <c r="BH184"/>
  <c r="BG184"/>
  <c r="BF184"/>
  <c r="T184"/>
  <c r="R184"/>
  <c r="P184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59"/>
  <c r="BH159"/>
  <c r="BG159"/>
  <c r="BF159"/>
  <c r="T159"/>
  <c r="R159"/>
  <c r="P159"/>
  <c r="BI158"/>
  <c r="BH158"/>
  <c r="BG158"/>
  <c r="BF158"/>
  <c r="T158"/>
  <c r="R158"/>
  <c r="P158"/>
  <c r="J152"/>
  <c r="J151"/>
  <c r="F151"/>
  <c r="F149"/>
  <c r="E147"/>
  <c r="J96"/>
  <c r="J95"/>
  <c r="F95"/>
  <c r="F93"/>
  <c r="E91"/>
  <c r="J22"/>
  <c r="E22"/>
  <c r="F152"/>
  <c r="J21"/>
  <c r="J16"/>
  <c r="J149"/>
  <c r="E7"/>
  <c r="E141"/>
  <c i="10" r="J41"/>
  <c r="J40"/>
  <c i="1" r="AY106"/>
  <c i="10" r="J39"/>
  <c i="1" r="AX106"/>
  <c i="10" r="BI420"/>
  <c r="BH420"/>
  <c r="BG420"/>
  <c r="BF420"/>
  <c r="T420"/>
  <c r="R420"/>
  <c r="P420"/>
  <c r="BI419"/>
  <c r="BH419"/>
  <c r="BG419"/>
  <c r="BF419"/>
  <c r="T419"/>
  <c r="R419"/>
  <c r="P419"/>
  <c r="BI418"/>
  <c r="BH418"/>
  <c r="BG418"/>
  <c r="BF418"/>
  <c r="T418"/>
  <c r="R418"/>
  <c r="P418"/>
  <c r="BI417"/>
  <c r="BH417"/>
  <c r="BG417"/>
  <c r="BF417"/>
  <c r="T417"/>
  <c r="R417"/>
  <c r="P417"/>
  <c r="BI416"/>
  <c r="BH416"/>
  <c r="BG416"/>
  <c r="BF416"/>
  <c r="T416"/>
  <c r="R416"/>
  <c r="P416"/>
  <c r="BI415"/>
  <c r="BH415"/>
  <c r="BG415"/>
  <c r="BF415"/>
  <c r="T415"/>
  <c r="R415"/>
  <c r="P415"/>
  <c r="BI414"/>
  <c r="BH414"/>
  <c r="BG414"/>
  <c r="BF414"/>
  <c r="T414"/>
  <c r="R414"/>
  <c r="P414"/>
  <c r="BI413"/>
  <c r="BH413"/>
  <c r="BG413"/>
  <c r="BF413"/>
  <c r="T413"/>
  <c r="R413"/>
  <c r="P413"/>
  <c r="BI412"/>
  <c r="BH412"/>
  <c r="BG412"/>
  <c r="BF412"/>
  <c r="T412"/>
  <c r="R412"/>
  <c r="P412"/>
  <c r="BI411"/>
  <c r="BH411"/>
  <c r="BG411"/>
  <c r="BF411"/>
  <c r="T411"/>
  <c r="R411"/>
  <c r="P411"/>
  <c r="BI410"/>
  <c r="BH410"/>
  <c r="BG410"/>
  <c r="BF410"/>
  <c r="T410"/>
  <c r="R410"/>
  <c r="P410"/>
  <c r="BI409"/>
  <c r="BH409"/>
  <c r="BG409"/>
  <c r="BF409"/>
  <c r="T409"/>
  <c r="R409"/>
  <c r="P409"/>
  <c r="BI408"/>
  <c r="BH408"/>
  <c r="BG408"/>
  <c r="BF408"/>
  <c r="T408"/>
  <c r="R408"/>
  <c r="P408"/>
  <c r="BI407"/>
  <c r="BH407"/>
  <c r="BG407"/>
  <c r="BF407"/>
  <c r="T407"/>
  <c r="R407"/>
  <c r="P407"/>
  <c r="BI406"/>
  <c r="BH406"/>
  <c r="BG406"/>
  <c r="BF406"/>
  <c r="T406"/>
  <c r="R406"/>
  <c r="P406"/>
  <c r="BI405"/>
  <c r="BH405"/>
  <c r="BG405"/>
  <c r="BF405"/>
  <c r="T405"/>
  <c r="R405"/>
  <c r="P405"/>
  <c r="BI404"/>
  <c r="BH404"/>
  <c r="BG404"/>
  <c r="BF404"/>
  <c r="T404"/>
  <c r="R404"/>
  <c r="P404"/>
  <c r="BI402"/>
  <c r="BH402"/>
  <c r="BG402"/>
  <c r="BF402"/>
  <c r="T402"/>
  <c r="T401"/>
  <c r="R402"/>
  <c r="R401"/>
  <c r="P402"/>
  <c r="P401"/>
  <c r="BI399"/>
  <c r="BH399"/>
  <c r="BG399"/>
  <c r="BF399"/>
  <c r="T399"/>
  <c r="R399"/>
  <c r="P399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2"/>
  <c r="BH392"/>
  <c r="BG392"/>
  <c r="BF392"/>
  <c r="T392"/>
  <c r="R392"/>
  <c r="P392"/>
  <c r="BI390"/>
  <c r="BH390"/>
  <c r="BG390"/>
  <c r="BF390"/>
  <c r="T390"/>
  <c r="R390"/>
  <c r="P390"/>
  <c r="BI389"/>
  <c r="BH389"/>
  <c r="BG389"/>
  <c r="BF389"/>
  <c r="T389"/>
  <c r="R389"/>
  <c r="P389"/>
  <c r="BI387"/>
  <c r="BH387"/>
  <c r="BG387"/>
  <c r="BF387"/>
  <c r="T387"/>
  <c r="R387"/>
  <c r="P387"/>
  <c r="BI386"/>
  <c r="BH386"/>
  <c r="BG386"/>
  <c r="BF386"/>
  <c r="T386"/>
  <c r="R386"/>
  <c r="P386"/>
  <c r="BI385"/>
  <c r="BH385"/>
  <c r="BG385"/>
  <c r="BF385"/>
  <c r="T385"/>
  <c r="R385"/>
  <c r="P385"/>
  <c r="BI383"/>
  <c r="BH383"/>
  <c r="BG383"/>
  <c r="BF383"/>
  <c r="T383"/>
  <c r="R383"/>
  <c r="P383"/>
  <c r="BI381"/>
  <c r="BH381"/>
  <c r="BG381"/>
  <c r="BF381"/>
  <c r="T381"/>
  <c r="R381"/>
  <c r="P381"/>
  <c r="BI380"/>
  <c r="BH380"/>
  <c r="BG380"/>
  <c r="BF380"/>
  <c r="T380"/>
  <c r="R380"/>
  <c r="P380"/>
  <c r="BI379"/>
  <c r="BH379"/>
  <c r="BG379"/>
  <c r="BF379"/>
  <c r="T379"/>
  <c r="R379"/>
  <c r="P379"/>
  <c r="BI377"/>
  <c r="BH377"/>
  <c r="BG377"/>
  <c r="BF377"/>
  <c r="T377"/>
  <c r="R377"/>
  <c r="P377"/>
  <c r="BI376"/>
  <c r="BH376"/>
  <c r="BG376"/>
  <c r="BF376"/>
  <c r="T376"/>
  <c r="R376"/>
  <c r="P376"/>
  <c r="BI375"/>
  <c r="BH375"/>
  <c r="BG375"/>
  <c r="BF375"/>
  <c r="T375"/>
  <c r="R375"/>
  <c r="P375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9"/>
  <c r="BH369"/>
  <c r="BG369"/>
  <c r="BF369"/>
  <c r="T369"/>
  <c r="R369"/>
  <c r="P369"/>
  <c r="BI368"/>
  <c r="BH368"/>
  <c r="BG368"/>
  <c r="BF368"/>
  <c r="T368"/>
  <c r="R368"/>
  <c r="P368"/>
  <c r="BI367"/>
  <c r="BH367"/>
  <c r="BG367"/>
  <c r="BF367"/>
  <c r="T367"/>
  <c r="R367"/>
  <c r="P367"/>
  <c r="BI365"/>
  <c r="BH365"/>
  <c r="BG365"/>
  <c r="BF365"/>
  <c r="T365"/>
  <c r="R365"/>
  <c r="P365"/>
  <c r="BI363"/>
  <c r="BH363"/>
  <c r="BG363"/>
  <c r="BF363"/>
  <c r="T363"/>
  <c r="R363"/>
  <c r="P363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4"/>
  <c r="BH354"/>
  <c r="BG354"/>
  <c r="BF354"/>
  <c r="T354"/>
  <c r="R354"/>
  <c r="P354"/>
  <c r="BI353"/>
  <c r="BH353"/>
  <c r="BG353"/>
  <c r="BF353"/>
  <c r="T353"/>
  <c r="R353"/>
  <c r="P353"/>
  <c r="BI352"/>
  <c r="BH352"/>
  <c r="BG352"/>
  <c r="BF352"/>
  <c r="T352"/>
  <c r="R352"/>
  <c r="P352"/>
  <c r="BI351"/>
  <c r="BH351"/>
  <c r="BG351"/>
  <c r="BF351"/>
  <c r="T351"/>
  <c r="R351"/>
  <c r="P351"/>
  <c r="BI350"/>
  <c r="BH350"/>
  <c r="BG350"/>
  <c r="BF350"/>
  <c r="T350"/>
  <c r="R350"/>
  <c r="P350"/>
  <c r="BI349"/>
  <c r="BH349"/>
  <c r="BG349"/>
  <c r="BF349"/>
  <c r="T349"/>
  <c r="R349"/>
  <c r="P349"/>
  <c r="BI347"/>
  <c r="BH347"/>
  <c r="BG347"/>
  <c r="BF347"/>
  <c r="T347"/>
  <c r="R347"/>
  <c r="P347"/>
  <c r="BI346"/>
  <c r="BH346"/>
  <c r="BG346"/>
  <c r="BF346"/>
  <c r="T346"/>
  <c r="R346"/>
  <c r="P346"/>
  <c r="BI345"/>
  <c r="BH345"/>
  <c r="BG345"/>
  <c r="BF345"/>
  <c r="T345"/>
  <c r="R345"/>
  <c r="P345"/>
  <c r="BI344"/>
  <c r="BH344"/>
  <c r="BG344"/>
  <c r="BF344"/>
  <c r="T344"/>
  <c r="R344"/>
  <c r="P344"/>
  <c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39"/>
  <c r="BH339"/>
  <c r="BG339"/>
  <c r="BF339"/>
  <c r="T339"/>
  <c r="R339"/>
  <c r="P339"/>
  <c r="BI338"/>
  <c r="BH338"/>
  <c r="BG338"/>
  <c r="BF338"/>
  <c r="T338"/>
  <c r="R338"/>
  <c r="P338"/>
  <c r="BI337"/>
  <c r="BH337"/>
  <c r="BG337"/>
  <c r="BF337"/>
  <c r="T337"/>
  <c r="R337"/>
  <c r="P337"/>
  <c r="BI336"/>
  <c r="BH336"/>
  <c r="BG336"/>
  <c r="BF336"/>
  <c r="T336"/>
  <c r="R336"/>
  <c r="P336"/>
  <c r="BI335"/>
  <c r="BH335"/>
  <c r="BG335"/>
  <c r="BF335"/>
  <c r="T335"/>
  <c r="R335"/>
  <c r="P335"/>
  <c r="BI334"/>
  <c r="BH334"/>
  <c r="BG334"/>
  <c r="BF334"/>
  <c r="T334"/>
  <c r="R334"/>
  <c r="P334"/>
  <c r="BI332"/>
  <c r="BH332"/>
  <c r="BG332"/>
  <c r="BF332"/>
  <c r="T332"/>
  <c r="R332"/>
  <c r="P332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8"/>
  <c r="BH308"/>
  <c r="BG308"/>
  <c r="BF308"/>
  <c r="T308"/>
  <c r="R308"/>
  <c r="P308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J149"/>
  <c r="F146"/>
  <c r="E144"/>
  <c r="J96"/>
  <c r="F93"/>
  <c r="E91"/>
  <c r="J25"/>
  <c r="E25"/>
  <c r="J148"/>
  <c r="J24"/>
  <c r="J22"/>
  <c r="E22"/>
  <c r="F149"/>
  <c r="J21"/>
  <c r="J19"/>
  <c r="E19"/>
  <c r="F148"/>
  <c r="J18"/>
  <c r="J16"/>
  <c r="J146"/>
  <c r="E7"/>
  <c r="E138"/>
  <c i="9" r="J41"/>
  <c r="J40"/>
  <c i="1" r="AY105"/>
  <c i="9" r="J39"/>
  <c i="1" r="AX105"/>
  <c i="9"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J125"/>
  <c r="F122"/>
  <c r="E120"/>
  <c r="J96"/>
  <c r="F93"/>
  <c r="E91"/>
  <c r="J25"/>
  <c r="E25"/>
  <c r="J124"/>
  <c r="J24"/>
  <c r="J22"/>
  <c r="E22"/>
  <c r="F96"/>
  <c r="J21"/>
  <c r="J19"/>
  <c r="E19"/>
  <c r="F124"/>
  <c r="J18"/>
  <c r="J16"/>
  <c r="J93"/>
  <c r="E7"/>
  <c r="E114"/>
  <c i="8" r="J41"/>
  <c r="J40"/>
  <c i="1" r="AY103"/>
  <c i="8" r="J39"/>
  <c i="1" r="AX103"/>
  <c i="8"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J131"/>
  <c r="F128"/>
  <c r="E126"/>
  <c r="J96"/>
  <c r="F93"/>
  <c r="E91"/>
  <c r="J25"/>
  <c r="E25"/>
  <c r="J95"/>
  <c r="J24"/>
  <c r="J22"/>
  <c r="E22"/>
  <c r="F96"/>
  <c r="J21"/>
  <c r="J19"/>
  <c r="E19"/>
  <c r="F130"/>
  <c r="J18"/>
  <c r="J16"/>
  <c r="J128"/>
  <c r="E7"/>
  <c r="E85"/>
  <c i="7" r="J41"/>
  <c r="J40"/>
  <c i="1" r="AY102"/>
  <c i="7" r="J39"/>
  <c i="1" r="AX102"/>
  <c i="7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F123"/>
  <c r="E121"/>
  <c r="F93"/>
  <c r="E91"/>
  <c r="J28"/>
  <c r="E28"/>
  <c r="J96"/>
  <c r="J27"/>
  <c r="J25"/>
  <c r="E25"/>
  <c r="J125"/>
  <c r="J24"/>
  <c r="J22"/>
  <c r="E22"/>
  <c r="F126"/>
  <c r="J21"/>
  <c r="J19"/>
  <c r="E19"/>
  <c r="F125"/>
  <c r="J18"/>
  <c r="J16"/>
  <c r="J93"/>
  <c r="E7"/>
  <c r="E115"/>
  <c i="6" r="J41"/>
  <c r="J40"/>
  <c i="1" r="AY101"/>
  <c i="6" r="J39"/>
  <c i="1" r="AX101"/>
  <c i="6"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F121"/>
  <c r="E119"/>
  <c r="F93"/>
  <c r="E91"/>
  <c r="J28"/>
  <c r="E28"/>
  <c r="J124"/>
  <c r="J27"/>
  <c r="J25"/>
  <c r="E25"/>
  <c r="J123"/>
  <c r="J24"/>
  <c r="J22"/>
  <c r="E22"/>
  <c r="F96"/>
  <c r="J21"/>
  <c r="J19"/>
  <c r="E19"/>
  <c r="F95"/>
  <c r="J18"/>
  <c r="J16"/>
  <c r="J121"/>
  <c r="E7"/>
  <c r="E85"/>
  <c i="5" r="J41"/>
  <c r="J40"/>
  <c i="1" r="AY100"/>
  <c i="5" r="J39"/>
  <c i="1" r="AX100"/>
  <c i="5"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126"/>
  <c r="J27"/>
  <c r="J25"/>
  <c r="E25"/>
  <c r="J95"/>
  <c r="J24"/>
  <c r="J22"/>
  <c r="E22"/>
  <c r="F126"/>
  <c r="J21"/>
  <c r="J19"/>
  <c r="E19"/>
  <c r="F95"/>
  <c r="J18"/>
  <c r="J16"/>
  <c r="J123"/>
  <c r="E7"/>
  <c r="E85"/>
  <c i="4" r="J41"/>
  <c r="J40"/>
  <c i="1" r="AY99"/>
  <c i="4" r="J39"/>
  <c i="1" r="AX99"/>
  <c i="4"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F123"/>
  <c r="E121"/>
  <c r="F93"/>
  <c r="E91"/>
  <c r="J28"/>
  <c r="E28"/>
  <c r="J96"/>
  <c r="J27"/>
  <c r="J25"/>
  <c r="E25"/>
  <c r="J125"/>
  <c r="J24"/>
  <c r="J22"/>
  <c r="E22"/>
  <c r="F96"/>
  <c r="J21"/>
  <c r="J19"/>
  <c r="E19"/>
  <c r="F95"/>
  <c r="J18"/>
  <c r="J16"/>
  <c r="J123"/>
  <c r="E7"/>
  <c r="E85"/>
  <c i="3" r="J41"/>
  <c r="J40"/>
  <c i="1" r="AY98"/>
  <c i="3" r="J39"/>
  <c i="1" r="AX98"/>
  <c i="3" r="BI2113"/>
  <c r="BH2113"/>
  <c r="BG2113"/>
  <c r="BF2113"/>
  <c r="T2113"/>
  <c r="T2112"/>
  <c r="T2111"/>
  <c r="R2113"/>
  <c r="R2112"/>
  <c r="R2111"/>
  <c r="P2113"/>
  <c r="P2112"/>
  <c r="P2111"/>
  <c r="BI2110"/>
  <c r="BH2110"/>
  <c r="BG2110"/>
  <c r="BF2110"/>
  <c r="T2110"/>
  <c r="R2110"/>
  <c r="P2110"/>
  <c r="BI2109"/>
  <c r="BH2109"/>
  <c r="BG2109"/>
  <c r="BF2109"/>
  <c r="T2109"/>
  <c r="R2109"/>
  <c r="P2109"/>
  <c r="BI2107"/>
  <c r="BH2107"/>
  <c r="BG2107"/>
  <c r="BF2107"/>
  <c r="T2107"/>
  <c r="R2107"/>
  <c r="P2107"/>
  <c r="BI2099"/>
  <c r="BH2099"/>
  <c r="BG2099"/>
  <c r="BF2099"/>
  <c r="T2099"/>
  <c r="R2099"/>
  <c r="P2099"/>
  <c r="BI2097"/>
  <c r="BH2097"/>
  <c r="BG2097"/>
  <c r="BF2097"/>
  <c r="T2097"/>
  <c r="R2097"/>
  <c r="P2097"/>
  <c r="BI2095"/>
  <c r="BH2095"/>
  <c r="BG2095"/>
  <c r="BF2095"/>
  <c r="T2095"/>
  <c r="R2095"/>
  <c r="P2095"/>
  <c r="BI2093"/>
  <c r="BH2093"/>
  <c r="BG2093"/>
  <c r="BF2093"/>
  <c r="T2093"/>
  <c r="R2093"/>
  <c r="P2093"/>
  <c r="BI2091"/>
  <c r="BH2091"/>
  <c r="BG2091"/>
  <c r="BF2091"/>
  <c r="T2091"/>
  <c r="R2091"/>
  <c r="P2091"/>
  <c r="BI2089"/>
  <c r="BH2089"/>
  <c r="BG2089"/>
  <c r="BF2089"/>
  <c r="T2089"/>
  <c r="R2089"/>
  <c r="P2089"/>
  <c r="BI2087"/>
  <c r="BH2087"/>
  <c r="BG2087"/>
  <c r="BF2087"/>
  <c r="T2087"/>
  <c r="R2087"/>
  <c r="P2087"/>
  <c r="BI2085"/>
  <c r="BH2085"/>
  <c r="BG2085"/>
  <c r="BF2085"/>
  <c r="T2085"/>
  <c r="R2085"/>
  <c r="P2085"/>
  <c r="BI2083"/>
  <c r="BH2083"/>
  <c r="BG2083"/>
  <c r="BF2083"/>
  <c r="T2083"/>
  <c r="R2083"/>
  <c r="P2083"/>
  <c r="BI2081"/>
  <c r="BH2081"/>
  <c r="BG2081"/>
  <c r="BF2081"/>
  <c r="T2081"/>
  <c r="R2081"/>
  <c r="P2081"/>
  <c r="BI2079"/>
  <c r="BH2079"/>
  <c r="BG2079"/>
  <c r="BF2079"/>
  <c r="T2079"/>
  <c r="R2079"/>
  <c r="P2079"/>
  <c r="BI2077"/>
  <c r="BH2077"/>
  <c r="BG2077"/>
  <c r="BF2077"/>
  <c r="T2077"/>
  <c r="R2077"/>
  <c r="P2077"/>
  <c r="BI2075"/>
  <c r="BH2075"/>
  <c r="BG2075"/>
  <c r="BF2075"/>
  <c r="T2075"/>
  <c r="R2075"/>
  <c r="P2075"/>
  <c r="BI2073"/>
  <c r="BH2073"/>
  <c r="BG2073"/>
  <c r="BF2073"/>
  <c r="T2073"/>
  <c r="R2073"/>
  <c r="P2073"/>
  <c r="BI2071"/>
  <c r="BH2071"/>
  <c r="BG2071"/>
  <c r="BF2071"/>
  <c r="T2071"/>
  <c r="R2071"/>
  <c r="P2071"/>
  <c r="BI2068"/>
  <c r="BH2068"/>
  <c r="BG2068"/>
  <c r="BF2068"/>
  <c r="T2068"/>
  <c r="R2068"/>
  <c r="P2068"/>
  <c r="BI2067"/>
  <c r="BH2067"/>
  <c r="BG2067"/>
  <c r="BF2067"/>
  <c r="T2067"/>
  <c r="R2067"/>
  <c r="P2067"/>
  <c r="BI2062"/>
  <c r="BH2062"/>
  <c r="BG2062"/>
  <c r="BF2062"/>
  <c r="T2062"/>
  <c r="R2062"/>
  <c r="P2062"/>
  <c r="BI2058"/>
  <c r="BH2058"/>
  <c r="BG2058"/>
  <c r="BF2058"/>
  <c r="T2058"/>
  <c r="R2058"/>
  <c r="P2058"/>
  <c r="BI2053"/>
  <c r="BH2053"/>
  <c r="BG2053"/>
  <c r="BF2053"/>
  <c r="T2053"/>
  <c r="R2053"/>
  <c r="P2053"/>
  <c r="BI2050"/>
  <c r="BH2050"/>
  <c r="BG2050"/>
  <c r="BF2050"/>
  <c r="T2050"/>
  <c r="R2050"/>
  <c r="P2050"/>
  <c r="BI2044"/>
  <c r="BH2044"/>
  <c r="BG2044"/>
  <c r="BF2044"/>
  <c r="T2044"/>
  <c r="R2044"/>
  <c r="P2044"/>
  <c r="BI2036"/>
  <c r="BH2036"/>
  <c r="BG2036"/>
  <c r="BF2036"/>
  <c r="T2036"/>
  <c r="R2036"/>
  <c r="P2036"/>
  <c r="BI2033"/>
  <c r="BH2033"/>
  <c r="BG2033"/>
  <c r="BF2033"/>
  <c r="T2033"/>
  <c r="R2033"/>
  <c r="P2033"/>
  <c r="BI1998"/>
  <c r="BH1998"/>
  <c r="BG1998"/>
  <c r="BF1998"/>
  <c r="T1998"/>
  <c r="R1998"/>
  <c r="P1998"/>
  <c r="BI1996"/>
  <c r="BH1996"/>
  <c r="BG1996"/>
  <c r="BF1996"/>
  <c r="T1996"/>
  <c r="R1996"/>
  <c r="P1996"/>
  <c r="BI1988"/>
  <c r="BH1988"/>
  <c r="BG1988"/>
  <c r="BF1988"/>
  <c r="T1988"/>
  <c r="R1988"/>
  <c r="P1988"/>
  <c r="BI1987"/>
  <c r="BH1987"/>
  <c r="BG1987"/>
  <c r="BF1987"/>
  <c r="T1987"/>
  <c r="R1987"/>
  <c r="P1987"/>
  <c r="BI1985"/>
  <c r="BH1985"/>
  <c r="BG1985"/>
  <c r="BF1985"/>
  <c r="T1985"/>
  <c r="R1985"/>
  <c r="P1985"/>
  <c r="BI1984"/>
  <c r="BH1984"/>
  <c r="BG1984"/>
  <c r="BF1984"/>
  <c r="T1984"/>
  <c r="R1984"/>
  <c r="P1984"/>
  <c r="BI1977"/>
  <c r="BH1977"/>
  <c r="BG1977"/>
  <c r="BF1977"/>
  <c r="T1977"/>
  <c r="R1977"/>
  <c r="P1977"/>
  <c r="BI1975"/>
  <c r="BH1975"/>
  <c r="BG1975"/>
  <c r="BF1975"/>
  <c r="T1975"/>
  <c r="R1975"/>
  <c r="P1975"/>
  <c r="BI1973"/>
  <c r="BH1973"/>
  <c r="BG1973"/>
  <c r="BF1973"/>
  <c r="T1973"/>
  <c r="R1973"/>
  <c r="P1973"/>
  <c r="BI1970"/>
  <c r="BH1970"/>
  <c r="BG1970"/>
  <c r="BF1970"/>
  <c r="T1970"/>
  <c r="R1970"/>
  <c r="P1970"/>
  <c r="BI1968"/>
  <c r="BH1968"/>
  <c r="BG1968"/>
  <c r="BF1968"/>
  <c r="T1968"/>
  <c r="R1968"/>
  <c r="P1968"/>
  <c r="BI1967"/>
  <c r="BH1967"/>
  <c r="BG1967"/>
  <c r="BF1967"/>
  <c r="T1967"/>
  <c r="R1967"/>
  <c r="P1967"/>
  <c r="BI1965"/>
  <c r="BH1965"/>
  <c r="BG1965"/>
  <c r="BF1965"/>
  <c r="T1965"/>
  <c r="R1965"/>
  <c r="P1965"/>
  <c r="BI1961"/>
  <c r="BH1961"/>
  <c r="BG1961"/>
  <c r="BF1961"/>
  <c r="T1961"/>
  <c r="R1961"/>
  <c r="P1961"/>
  <c r="BI1960"/>
  <c r="BH1960"/>
  <c r="BG1960"/>
  <c r="BF1960"/>
  <c r="T1960"/>
  <c r="R1960"/>
  <c r="P1960"/>
  <c r="BI1958"/>
  <c r="BH1958"/>
  <c r="BG1958"/>
  <c r="BF1958"/>
  <c r="T1958"/>
  <c r="R1958"/>
  <c r="P1958"/>
  <c r="BI1954"/>
  <c r="BH1954"/>
  <c r="BG1954"/>
  <c r="BF1954"/>
  <c r="T1954"/>
  <c r="R1954"/>
  <c r="P1954"/>
  <c r="BI1952"/>
  <c r="BH1952"/>
  <c r="BG1952"/>
  <c r="BF1952"/>
  <c r="T1952"/>
  <c r="R1952"/>
  <c r="P1952"/>
  <c r="BI1926"/>
  <c r="BH1926"/>
  <c r="BG1926"/>
  <c r="BF1926"/>
  <c r="T1926"/>
  <c r="R1926"/>
  <c r="P1926"/>
  <c r="BI1924"/>
  <c r="BH1924"/>
  <c r="BG1924"/>
  <c r="BF1924"/>
  <c r="T1924"/>
  <c r="R1924"/>
  <c r="P1924"/>
  <c r="BI1922"/>
  <c r="BH1922"/>
  <c r="BG1922"/>
  <c r="BF1922"/>
  <c r="T1922"/>
  <c r="R1922"/>
  <c r="P1922"/>
  <c r="BI1920"/>
  <c r="BH1920"/>
  <c r="BG1920"/>
  <c r="BF1920"/>
  <c r="T1920"/>
  <c r="R1920"/>
  <c r="P1920"/>
  <c r="BI1893"/>
  <c r="BH1893"/>
  <c r="BG1893"/>
  <c r="BF1893"/>
  <c r="T1893"/>
  <c r="R1893"/>
  <c r="P1893"/>
  <c r="BI1891"/>
  <c r="BH1891"/>
  <c r="BG1891"/>
  <c r="BF1891"/>
  <c r="T1891"/>
  <c r="R1891"/>
  <c r="P1891"/>
  <c r="BI1890"/>
  <c r="BH1890"/>
  <c r="BG1890"/>
  <c r="BF1890"/>
  <c r="T1890"/>
  <c r="R1890"/>
  <c r="P1890"/>
  <c r="BI1888"/>
  <c r="BH1888"/>
  <c r="BG1888"/>
  <c r="BF1888"/>
  <c r="T1888"/>
  <c r="R1888"/>
  <c r="P1888"/>
  <c r="BI1887"/>
  <c r="BH1887"/>
  <c r="BG1887"/>
  <c r="BF1887"/>
  <c r="T1887"/>
  <c r="R1887"/>
  <c r="P1887"/>
  <c r="BI1886"/>
  <c r="BH1886"/>
  <c r="BG1886"/>
  <c r="BF1886"/>
  <c r="T1886"/>
  <c r="R1886"/>
  <c r="P1886"/>
  <c r="BI1884"/>
  <c r="BH1884"/>
  <c r="BG1884"/>
  <c r="BF1884"/>
  <c r="T1884"/>
  <c r="R1884"/>
  <c r="P1884"/>
  <c r="BI1882"/>
  <c r="BH1882"/>
  <c r="BG1882"/>
  <c r="BF1882"/>
  <c r="T1882"/>
  <c r="R1882"/>
  <c r="P1882"/>
  <c r="BI1880"/>
  <c r="BH1880"/>
  <c r="BG1880"/>
  <c r="BF1880"/>
  <c r="T1880"/>
  <c r="R1880"/>
  <c r="P1880"/>
  <c r="BI1879"/>
  <c r="BH1879"/>
  <c r="BG1879"/>
  <c r="BF1879"/>
  <c r="T1879"/>
  <c r="R1879"/>
  <c r="P1879"/>
  <c r="BI1876"/>
  <c r="BH1876"/>
  <c r="BG1876"/>
  <c r="BF1876"/>
  <c r="T1876"/>
  <c r="R1876"/>
  <c r="P1876"/>
  <c r="BI1863"/>
  <c r="BH1863"/>
  <c r="BG1863"/>
  <c r="BF1863"/>
  <c r="T1863"/>
  <c r="R1863"/>
  <c r="P1863"/>
  <c r="BI1856"/>
  <c r="BH1856"/>
  <c r="BG1856"/>
  <c r="BF1856"/>
  <c r="T1856"/>
  <c r="R1856"/>
  <c r="P1856"/>
  <c r="BI1849"/>
  <c r="BH1849"/>
  <c r="BG1849"/>
  <c r="BF1849"/>
  <c r="T1849"/>
  <c r="R1849"/>
  <c r="P1849"/>
  <c r="BI1843"/>
  <c r="BH1843"/>
  <c r="BG1843"/>
  <c r="BF1843"/>
  <c r="T1843"/>
  <c r="R1843"/>
  <c r="P1843"/>
  <c r="BI1836"/>
  <c r="BH1836"/>
  <c r="BG1836"/>
  <c r="BF1836"/>
  <c r="T1836"/>
  <c r="R1836"/>
  <c r="P1836"/>
  <c r="BI1830"/>
  <c r="BH1830"/>
  <c r="BG1830"/>
  <c r="BF1830"/>
  <c r="T1830"/>
  <c r="R1830"/>
  <c r="P1830"/>
  <c r="BI1822"/>
  <c r="BH1822"/>
  <c r="BG1822"/>
  <c r="BF1822"/>
  <c r="T1822"/>
  <c r="R1822"/>
  <c r="P1822"/>
  <c r="BI1820"/>
  <c r="BH1820"/>
  <c r="BG1820"/>
  <c r="BF1820"/>
  <c r="T1820"/>
  <c r="R1820"/>
  <c r="P1820"/>
  <c r="BI1812"/>
  <c r="BH1812"/>
  <c r="BG1812"/>
  <c r="BF1812"/>
  <c r="T1812"/>
  <c r="R1812"/>
  <c r="P1812"/>
  <c r="BI1811"/>
  <c r="BH1811"/>
  <c r="BG1811"/>
  <c r="BF1811"/>
  <c r="T1811"/>
  <c r="R1811"/>
  <c r="P1811"/>
  <c r="BI1809"/>
  <c r="BH1809"/>
  <c r="BG1809"/>
  <c r="BF1809"/>
  <c r="T1809"/>
  <c r="R1809"/>
  <c r="P1809"/>
  <c r="BI1808"/>
  <c r="BH1808"/>
  <c r="BG1808"/>
  <c r="BF1808"/>
  <c r="T1808"/>
  <c r="R1808"/>
  <c r="P1808"/>
  <c r="BI1792"/>
  <c r="BH1792"/>
  <c r="BG1792"/>
  <c r="BF1792"/>
  <c r="T1792"/>
  <c r="R1792"/>
  <c r="P1792"/>
  <c r="BI1790"/>
  <c r="BH1790"/>
  <c r="BG1790"/>
  <c r="BF1790"/>
  <c r="T1790"/>
  <c r="R1790"/>
  <c r="P1790"/>
  <c r="BI1789"/>
  <c r="BH1789"/>
  <c r="BG1789"/>
  <c r="BF1789"/>
  <c r="T1789"/>
  <c r="R1789"/>
  <c r="P1789"/>
  <c r="BI1787"/>
  <c r="BH1787"/>
  <c r="BG1787"/>
  <c r="BF1787"/>
  <c r="T1787"/>
  <c r="R1787"/>
  <c r="P1787"/>
  <c r="BI1783"/>
  <c r="BH1783"/>
  <c r="BG1783"/>
  <c r="BF1783"/>
  <c r="T1783"/>
  <c r="R1783"/>
  <c r="P1783"/>
  <c r="BI1781"/>
  <c r="BH1781"/>
  <c r="BG1781"/>
  <c r="BF1781"/>
  <c r="T1781"/>
  <c r="R1781"/>
  <c r="P1781"/>
  <c r="BI1777"/>
  <c r="BH1777"/>
  <c r="BG1777"/>
  <c r="BF1777"/>
  <c r="T1777"/>
  <c r="R1777"/>
  <c r="P1777"/>
  <c r="BI1772"/>
  <c r="BH1772"/>
  <c r="BG1772"/>
  <c r="BF1772"/>
  <c r="T1772"/>
  <c r="R1772"/>
  <c r="P1772"/>
  <c r="BI1769"/>
  <c r="BH1769"/>
  <c r="BG1769"/>
  <c r="BF1769"/>
  <c r="T1769"/>
  <c r="R1769"/>
  <c r="P1769"/>
  <c r="BI1762"/>
  <c r="BH1762"/>
  <c r="BG1762"/>
  <c r="BF1762"/>
  <c r="T1762"/>
  <c r="R1762"/>
  <c r="P1762"/>
  <c r="BI1758"/>
  <c r="BH1758"/>
  <c r="BG1758"/>
  <c r="BF1758"/>
  <c r="T1758"/>
  <c r="R1758"/>
  <c r="P1758"/>
  <c r="BI1753"/>
  <c r="BH1753"/>
  <c r="BG1753"/>
  <c r="BF1753"/>
  <c r="T1753"/>
  <c r="R1753"/>
  <c r="P1753"/>
  <c r="BI1749"/>
  <c r="BH1749"/>
  <c r="BG1749"/>
  <c r="BF1749"/>
  <c r="T1749"/>
  <c r="R1749"/>
  <c r="P1749"/>
  <c r="BI1747"/>
  <c r="BH1747"/>
  <c r="BG1747"/>
  <c r="BF1747"/>
  <c r="T1747"/>
  <c r="R1747"/>
  <c r="P1747"/>
  <c r="BI1746"/>
  <c r="BH1746"/>
  <c r="BG1746"/>
  <c r="BF1746"/>
  <c r="T1746"/>
  <c r="R1746"/>
  <c r="P1746"/>
  <c r="BI1745"/>
  <c r="BH1745"/>
  <c r="BG1745"/>
  <c r="BF1745"/>
  <c r="T1745"/>
  <c r="R1745"/>
  <c r="P1745"/>
  <c r="BI1742"/>
  <c r="BH1742"/>
  <c r="BG1742"/>
  <c r="BF1742"/>
  <c r="T1742"/>
  <c r="R1742"/>
  <c r="P1742"/>
  <c r="BI1740"/>
  <c r="BH1740"/>
  <c r="BG1740"/>
  <c r="BF1740"/>
  <c r="T1740"/>
  <c r="R1740"/>
  <c r="P1740"/>
  <c r="BI1738"/>
  <c r="BH1738"/>
  <c r="BG1738"/>
  <c r="BF1738"/>
  <c r="T1738"/>
  <c r="R1738"/>
  <c r="P1738"/>
  <c r="BI1736"/>
  <c r="BH1736"/>
  <c r="BG1736"/>
  <c r="BF1736"/>
  <c r="T1736"/>
  <c r="R1736"/>
  <c r="P1736"/>
  <c r="BI1729"/>
  <c r="BH1729"/>
  <c r="BG1729"/>
  <c r="BF1729"/>
  <c r="T1729"/>
  <c r="R1729"/>
  <c r="P1729"/>
  <c r="BI1728"/>
  <c r="BH1728"/>
  <c r="BG1728"/>
  <c r="BF1728"/>
  <c r="T1728"/>
  <c r="R1728"/>
  <c r="P1728"/>
  <c r="BI1727"/>
  <c r="BH1727"/>
  <c r="BG1727"/>
  <c r="BF1727"/>
  <c r="T1727"/>
  <c r="R1727"/>
  <c r="P1727"/>
  <c r="BI1726"/>
  <c r="BH1726"/>
  <c r="BG1726"/>
  <c r="BF1726"/>
  <c r="T1726"/>
  <c r="R1726"/>
  <c r="P1726"/>
  <c r="BI1724"/>
  <c r="BH1724"/>
  <c r="BG1724"/>
  <c r="BF1724"/>
  <c r="T1724"/>
  <c r="R1724"/>
  <c r="P1724"/>
  <c r="BI1723"/>
  <c r="BH1723"/>
  <c r="BG1723"/>
  <c r="BF1723"/>
  <c r="T1723"/>
  <c r="R1723"/>
  <c r="P1723"/>
  <c r="BI1722"/>
  <c r="BH1722"/>
  <c r="BG1722"/>
  <c r="BF1722"/>
  <c r="T1722"/>
  <c r="R1722"/>
  <c r="P1722"/>
  <c r="BI1719"/>
  <c r="BH1719"/>
  <c r="BG1719"/>
  <c r="BF1719"/>
  <c r="T1719"/>
  <c r="R1719"/>
  <c r="P1719"/>
  <c r="BI1718"/>
  <c r="BH1718"/>
  <c r="BG1718"/>
  <c r="BF1718"/>
  <c r="T1718"/>
  <c r="R1718"/>
  <c r="P1718"/>
  <c r="BI1717"/>
  <c r="BH1717"/>
  <c r="BG1717"/>
  <c r="BF1717"/>
  <c r="T1717"/>
  <c r="R1717"/>
  <c r="P1717"/>
  <c r="BI1716"/>
  <c r="BH1716"/>
  <c r="BG1716"/>
  <c r="BF1716"/>
  <c r="T1716"/>
  <c r="R1716"/>
  <c r="P1716"/>
  <c r="BI1714"/>
  <c r="BH1714"/>
  <c r="BG1714"/>
  <c r="BF1714"/>
  <c r="T1714"/>
  <c r="R1714"/>
  <c r="P1714"/>
  <c r="BI1713"/>
  <c r="BH1713"/>
  <c r="BG1713"/>
  <c r="BF1713"/>
  <c r="T1713"/>
  <c r="R1713"/>
  <c r="P1713"/>
  <c r="BI1712"/>
  <c r="BH1712"/>
  <c r="BG1712"/>
  <c r="BF1712"/>
  <c r="T1712"/>
  <c r="R1712"/>
  <c r="P1712"/>
  <c r="BI1710"/>
  <c r="BH1710"/>
  <c r="BG1710"/>
  <c r="BF1710"/>
  <c r="T1710"/>
  <c r="R1710"/>
  <c r="P1710"/>
  <c r="BI1701"/>
  <c r="BH1701"/>
  <c r="BG1701"/>
  <c r="BF1701"/>
  <c r="T1701"/>
  <c r="R1701"/>
  <c r="P1701"/>
  <c r="BI1699"/>
  <c r="BH1699"/>
  <c r="BG1699"/>
  <c r="BF1699"/>
  <c r="T1699"/>
  <c r="R1699"/>
  <c r="P1699"/>
  <c r="BI1698"/>
  <c r="BH1698"/>
  <c r="BG1698"/>
  <c r="BF1698"/>
  <c r="T1698"/>
  <c r="R1698"/>
  <c r="P1698"/>
  <c r="BI1697"/>
  <c r="BH1697"/>
  <c r="BG1697"/>
  <c r="BF1697"/>
  <c r="T1697"/>
  <c r="R1697"/>
  <c r="P1697"/>
  <c r="BI1696"/>
  <c r="BH1696"/>
  <c r="BG1696"/>
  <c r="BF1696"/>
  <c r="T1696"/>
  <c r="R1696"/>
  <c r="P1696"/>
  <c r="BI1695"/>
  <c r="BH1695"/>
  <c r="BG1695"/>
  <c r="BF1695"/>
  <c r="T1695"/>
  <c r="R1695"/>
  <c r="P1695"/>
  <c r="BI1694"/>
  <c r="BH1694"/>
  <c r="BG1694"/>
  <c r="BF1694"/>
  <c r="T1694"/>
  <c r="R1694"/>
  <c r="P1694"/>
  <c r="BI1693"/>
  <c r="BH1693"/>
  <c r="BG1693"/>
  <c r="BF1693"/>
  <c r="T1693"/>
  <c r="R1693"/>
  <c r="P1693"/>
  <c r="BI1692"/>
  <c r="BH1692"/>
  <c r="BG1692"/>
  <c r="BF1692"/>
  <c r="T1692"/>
  <c r="R1692"/>
  <c r="P1692"/>
  <c r="BI1691"/>
  <c r="BH1691"/>
  <c r="BG1691"/>
  <c r="BF1691"/>
  <c r="T1691"/>
  <c r="R1691"/>
  <c r="P1691"/>
  <c r="BI1690"/>
  <c r="BH1690"/>
  <c r="BG1690"/>
  <c r="BF1690"/>
  <c r="T1690"/>
  <c r="R1690"/>
  <c r="P1690"/>
  <c r="BI1689"/>
  <c r="BH1689"/>
  <c r="BG1689"/>
  <c r="BF1689"/>
  <c r="T1689"/>
  <c r="R1689"/>
  <c r="P1689"/>
  <c r="BI1688"/>
  <c r="BH1688"/>
  <c r="BG1688"/>
  <c r="BF1688"/>
  <c r="T1688"/>
  <c r="R1688"/>
  <c r="P1688"/>
  <c r="BI1686"/>
  <c r="BH1686"/>
  <c r="BG1686"/>
  <c r="BF1686"/>
  <c r="T1686"/>
  <c r="R1686"/>
  <c r="P1686"/>
  <c r="BI1683"/>
  <c r="BH1683"/>
  <c r="BG1683"/>
  <c r="BF1683"/>
  <c r="T1683"/>
  <c r="R1683"/>
  <c r="P1683"/>
  <c r="BI1680"/>
  <c r="BH1680"/>
  <c r="BG1680"/>
  <c r="BF1680"/>
  <c r="T1680"/>
  <c r="R1680"/>
  <c r="P1680"/>
  <c r="BI1675"/>
  <c r="BH1675"/>
  <c r="BG1675"/>
  <c r="BF1675"/>
  <c r="T1675"/>
  <c r="R1675"/>
  <c r="P1675"/>
  <c r="BI1671"/>
  <c r="BH1671"/>
  <c r="BG1671"/>
  <c r="BF1671"/>
  <c r="T1671"/>
  <c r="R1671"/>
  <c r="P1671"/>
  <c r="BI1667"/>
  <c r="BH1667"/>
  <c r="BG1667"/>
  <c r="BF1667"/>
  <c r="T1667"/>
  <c r="R1667"/>
  <c r="P1667"/>
  <c r="BI1662"/>
  <c r="BH1662"/>
  <c r="BG1662"/>
  <c r="BF1662"/>
  <c r="T1662"/>
  <c r="R1662"/>
  <c r="P1662"/>
  <c r="BI1660"/>
  <c r="BH1660"/>
  <c r="BG1660"/>
  <c r="BF1660"/>
  <c r="T1660"/>
  <c r="R1660"/>
  <c r="P1660"/>
  <c r="BI1652"/>
  <c r="BH1652"/>
  <c r="BG1652"/>
  <c r="BF1652"/>
  <c r="T1652"/>
  <c r="R1652"/>
  <c r="P1652"/>
  <c r="BI1650"/>
  <c r="BH1650"/>
  <c r="BG1650"/>
  <c r="BF1650"/>
  <c r="T1650"/>
  <c r="R1650"/>
  <c r="P1650"/>
  <c r="BI1648"/>
  <c r="BH1648"/>
  <c r="BG1648"/>
  <c r="BF1648"/>
  <c r="T1648"/>
  <c r="R1648"/>
  <c r="P1648"/>
  <c r="BI1646"/>
  <c r="BH1646"/>
  <c r="BG1646"/>
  <c r="BF1646"/>
  <c r="T1646"/>
  <c r="R1646"/>
  <c r="P1646"/>
  <c r="BI1644"/>
  <c r="BH1644"/>
  <c r="BG1644"/>
  <c r="BF1644"/>
  <c r="T1644"/>
  <c r="R1644"/>
  <c r="P1644"/>
  <c r="BI1639"/>
  <c r="BH1639"/>
  <c r="BG1639"/>
  <c r="BF1639"/>
  <c r="T1639"/>
  <c r="R1639"/>
  <c r="P1639"/>
  <c r="BI1637"/>
  <c r="BH1637"/>
  <c r="BG1637"/>
  <c r="BF1637"/>
  <c r="T1637"/>
  <c r="R1637"/>
  <c r="P1637"/>
  <c r="BI1635"/>
  <c r="BH1635"/>
  <c r="BG1635"/>
  <c r="BF1635"/>
  <c r="T1635"/>
  <c r="R1635"/>
  <c r="P1635"/>
  <c r="BI1633"/>
  <c r="BH1633"/>
  <c r="BG1633"/>
  <c r="BF1633"/>
  <c r="T1633"/>
  <c r="R1633"/>
  <c r="P1633"/>
  <c r="BI1628"/>
  <c r="BH1628"/>
  <c r="BG1628"/>
  <c r="BF1628"/>
  <c r="T1628"/>
  <c r="R1628"/>
  <c r="P1628"/>
  <c r="BI1626"/>
  <c r="BH1626"/>
  <c r="BG1626"/>
  <c r="BF1626"/>
  <c r="T1626"/>
  <c r="R1626"/>
  <c r="P1626"/>
  <c r="BI1624"/>
  <c r="BH1624"/>
  <c r="BG1624"/>
  <c r="BF1624"/>
  <c r="T1624"/>
  <c r="R1624"/>
  <c r="P1624"/>
  <c r="BI1623"/>
  <c r="BH1623"/>
  <c r="BG1623"/>
  <c r="BF1623"/>
  <c r="T1623"/>
  <c r="R1623"/>
  <c r="P1623"/>
  <c r="BI1620"/>
  <c r="BH1620"/>
  <c r="BG1620"/>
  <c r="BF1620"/>
  <c r="T1620"/>
  <c r="R1620"/>
  <c r="P1620"/>
  <c r="BI1617"/>
  <c r="BH1617"/>
  <c r="BG1617"/>
  <c r="BF1617"/>
  <c r="T1617"/>
  <c r="R1617"/>
  <c r="P1617"/>
  <c r="BI1615"/>
  <c r="BH1615"/>
  <c r="BG1615"/>
  <c r="BF1615"/>
  <c r="T1615"/>
  <c r="R1615"/>
  <c r="P1615"/>
  <c r="BI1613"/>
  <c r="BH1613"/>
  <c r="BG1613"/>
  <c r="BF1613"/>
  <c r="T1613"/>
  <c r="R1613"/>
  <c r="P1613"/>
  <c r="BI1610"/>
  <c r="BH1610"/>
  <c r="BG1610"/>
  <c r="BF1610"/>
  <c r="T1610"/>
  <c r="R1610"/>
  <c r="P1610"/>
  <c r="BI1608"/>
  <c r="BH1608"/>
  <c r="BG1608"/>
  <c r="BF1608"/>
  <c r="T1608"/>
  <c r="R1608"/>
  <c r="P1608"/>
  <c r="BI1607"/>
  <c r="BH1607"/>
  <c r="BG1607"/>
  <c r="BF1607"/>
  <c r="T1607"/>
  <c r="R1607"/>
  <c r="P1607"/>
  <c r="BI1606"/>
  <c r="BH1606"/>
  <c r="BG1606"/>
  <c r="BF1606"/>
  <c r="T1606"/>
  <c r="R1606"/>
  <c r="P1606"/>
  <c r="BI1601"/>
  <c r="BH1601"/>
  <c r="BG1601"/>
  <c r="BF1601"/>
  <c r="T1601"/>
  <c r="R1601"/>
  <c r="P1601"/>
  <c r="BI1600"/>
  <c r="BH1600"/>
  <c r="BG1600"/>
  <c r="BF1600"/>
  <c r="T1600"/>
  <c r="R1600"/>
  <c r="P1600"/>
  <c r="BI1599"/>
  <c r="BH1599"/>
  <c r="BG1599"/>
  <c r="BF1599"/>
  <c r="T1599"/>
  <c r="R1599"/>
  <c r="P1599"/>
  <c r="BI1597"/>
  <c r="BH1597"/>
  <c r="BG1597"/>
  <c r="BF1597"/>
  <c r="T1597"/>
  <c r="R1597"/>
  <c r="P1597"/>
  <c r="BI1591"/>
  <c r="BH1591"/>
  <c r="BG1591"/>
  <c r="BF1591"/>
  <c r="T1591"/>
  <c r="R1591"/>
  <c r="P1591"/>
  <c r="BI1584"/>
  <c r="BH1584"/>
  <c r="BG1584"/>
  <c r="BF1584"/>
  <c r="T1584"/>
  <c r="R1584"/>
  <c r="P1584"/>
  <c r="BI1582"/>
  <c r="BH1582"/>
  <c r="BG1582"/>
  <c r="BF1582"/>
  <c r="T1582"/>
  <c r="R1582"/>
  <c r="P1582"/>
  <c r="BI1580"/>
  <c r="BH1580"/>
  <c r="BG1580"/>
  <c r="BF1580"/>
  <c r="T1580"/>
  <c r="R1580"/>
  <c r="P1580"/>
  <c r="BI1579"/>
  <c r="BH1579"/>
  <c r="BG1579"/>
  <c r="BF1579"/>
  <c r="T1579"/>
  <c r="R1579"/>
  <c r="P1579"/>
  <c r="BI1577"/>
  <c r="BH1577"/>
  <c r="BG1577"/>
  <c r="BF1577"/>
  <c r="T1577"/>
  <c r="R1577"/>
  <c r="P1577"/>
  <c r="BI1569"/>
  <c r="BH1569"/>
  <c r="BG1569"/>
  <c r="BF1569"/>
  <c r="T1569"/>
  <c r="R1569"/>
  <c r="P1569"/>
  <c r="BI1568"/>
  <c r="BH1568"/>
  <c r="BG1568"/>
  <c r="BF1568"/>
  <c r="T1568"/>
  <c r="R1568"/>
  <c r="P1568"/>
  <c r="BI1567"/>
  <c r="BH1567"/>
  <c r="BG1567"/>
  <c r="BF1567"/>
  <c r="T1567"/>
  <c r="R1567"/>
  <c r="P1567"/>
  <c r="BI1566"/>
  <c r="BH1566"/>
  <c r="BG1566"/>
  <c r="BF1566"/>
  <c r="T1566"/>
  <c r="R1566"/>
  <c r="P1566"/>
  <c r="BI1565"/>
  <c r="BH1565"/>
  <c r="BG1565"/>
  <c r="BF1565"/>
  <c r="T1565"/>
  <c r="R1565"/>
  <c r="P1565"/>
  <c r="BI1564"/>
  <c r="BH1564"/>
  <c r="BG1564"/>
  <c r="BF1564"/>
  <c r="T1564"/>
  <c r="R1564"/>
  <c r="P1564"/>
  <c r="BI1563"/>
  <c r="BH1563"/>
  <c r="BG1563"/>
  <c r="BF1563"/>
  <c r="T1563"/>
  <c r="R1563"/>
  <c r="P1563"/>
  <c r="BI1559"/>
  <c r="BH1559"/>
  <c r="BG1559"/>
  <c r="BF1559"/>
  <c r="T1559"/>
  <c r="R1559"/>
  <c r="P1559"/>
  <c r="BI1547"/>
  <c r="BH1547"/>
  <c r="BG1547"/>
  <c r="BF1547"/>
  <c r="T1547"/>
  <c r="R1547"/>
  <c r="P1547"/>
  <c r="BI1539"/>
  <c r="BH1539"/>
  <c r="BG1539"/>
  <c r="BF1539"/>
  <c r="T1539"/>
  <c r="R1539"/>
  <c r="P1539"/>
  <c r="BI1529"/>
  <c r="BH1529"/>
  <c r="BG1529"/>
  <c r="BF1529"/>
  <c r="T1529"/>
  <c r="R1529"/>
  <c r="P1529"/>
  <c r="BI1523"/>
  <c r="BH1523"/>
  <c r="BG1523"/>
  <c r="BF1523"/>
  <c r="T1523"/>
  <c r="R1523"/>
  <c r="P1523"/>
  <c r="BI1518"/>
  <c r="BH1518"/>
  <c r="BG1518"/>
  <c r="BF1518"/>
  <c r="T1518"/>
  <c r="R1518"/>
  <c r="P1518"/>
  <c r="BI1505"/>
  <c r="BH1505"/>
  <c r="BG1505"/>
  <c r="BF1505"/>
  <c r="T1505"/>
  <c r="R1505"/>
  <c r="P1505"/>
  <c r="BI1494"/>
  <c r="BH1494"/>
  <c r="BG1494"/>
  <c r="BF1494"/>
  <c r="T1494"/>
  <c r="R1494"/>
  <c r="P1494"/>
  <c r="BI1492"/>
  <c r="BH1492"/>
  <c r="BG1492"/>
  <c r="BF1492"/>
  <c r="T1492"/>
  <c r="R1492"/>
  <c r="P1492"/>
  <c r="BI1490"/>
  <c r="BH1490"/>
  <c r="BG1490"/>
  <c r="BF1490"/>
  <c r="T1490"/>
  <c r="R1490"/>
  <c r="P1490"/>
  <c r="BI1488"/>
  <c r="BH1488"/>
  <c r="BG1488"/>
  <c r="BF1488"/>
  <c r="T1488"/>
  <c r="R1488"/>
  <c r="P1488"/>
  <c r="BI1486"/>
  <c r="BH1486"/>
  <c r="BG1486"/>
  <c r="BF1486"/>
  <c r="T1486"/>
  <c r="R1486"/>
  <c r="P1486"/>
  <c r="BI1484"/>
  <c r="BH1484"/>
  <c r="BG1484"/>
  <c r="BF1484"/>
  <c r="T1484"/>
  <c r="R1484"/>
  <c r="P1484"/>
  <c r="BI1483"/>
  <c r="BH1483"/>
  <c r="BG1483"/>
  <c r="BF1483"/>
  <c r="T1483"/>
  <c r="R1483"/>
  <c r="P1483"/>
  <c r="BI1478"/>
  <c r="BH1478"/>
  <c r="BG1478"/>
  <c r="BF1478"/>
  <c r="T1478"/>
  <c r="R1478"/>
  <c r="P1478"/>
  <c r="BI1473"/>
  <c r="BH1473"/>
  <c r="BG1473"/>
  <c r="BF1473"/>
  <c r="T1473"/>
  <c r="R1473"/>
  <c r="P1473"/>
  <c r="BI1470"/>
  <c r="BH1470"/>
  <c r="BG1470"/>
  <c r="BF1470"/>
  <c r="T1470"/>
  <c r="R1470"/>
  <c r="P1470"/>
  <c r="BI1462"/>
  <c r="BH1462"/>
  <c r="BG1462"/>
  <c r="BF1462"/>
  <c r="T1462"/>
  <c r="R1462"/>
  <c r="P1462"/>
  <c r="BI1460"/>
  <c r="BH1460"/>
  <c r="BG1460"/>
  <c r="BF1460"/>
  <c r="T1460"/>
  <c r="R1460"/>
  <c r="P1460"/>
  <c r="BI1453"/>
  <c r="BH1453"/>
  <c r="BG1453"/>
  <c r="BF1453"/>
  <c r="T1453"/>
  <c r="R1453"/>
  <c r="P1453"/>
  <c r="BI1451"/>
  <c r="BH1451"/>
  <c r="BG1451"/>
  <c r="BF1451"/>
  <c r="T1451"/>
  <c r="R1451"/>
  <c r="P1451"/>
  <c r="BI1449"/>
  <c r="BH1449"/>
  <c r="BG1449"/>
  <c r="BF1449"/>
  <c r="T1449"/>
  <c r="R1449"/>
  <c r="P1449"/>
  <c r="BI1445"/>
  <c r="BH1445"/>
  <c r="BG1445"/>
  <c r="BF1445"/>
  <c r="T1445"/>
  <c r="R1445"/>
  <c r="P1445"/>
  <c r="BI1443"/>
  <c r="BH1443"/>
  <c r="BG1443"/>
  <c r="BF1443"/>
  <c r="T1443"/>
  <c r="R1443"/>
  <c r="P1443"/>
  <c r="BI1441"/>
  <c r="BH1441"/>
  <c r="BG1441"/>
  <c r="BF1441"/>
  <c r="T1441"/>
  <c r="R1441"/>
  <c r="P1441"/>
  <c r="BI1439"/>
  <c r="BH1439"/>
  <c r="BG1439"/>
  <c r="BF1439"/>
  <c r="T1439"/>
  <c r="R1439"/>
  <c r="P1439"/>
  <c r="BI1437"/>
  <c r="BH1437"/>
  <c r="BG1437"/>
  <c r="BF1437"/>
  <c r="T1437"/>
  <c r="R1437"/>
  <c r="P1437"/>
  <c r="BI1436"/>
  <c r="BH1436"/>
  <c r="BG1436"/>
  <c r="BF1436"/>
  <c r="T1436"/>
  <c r="R1436"/>
  <c r="P1436"/>
  <c r="BI1435"/>
  <c r="BH1435"/>
  <c r="BG1435"/>
  <c r="BF1435"/>
  <c r="T1435"/>
  <c r="R1435"/>
  <c r="P1435"/>
  <c r="BI1433"/>
  <c r="BH1433"/>
  <c r="BG1433"/>
  <c r="BF1433"/>
  <c r="T1433"/>
  <c r="R1433"/>
  <c r="P1433"/>
  <c r="BI1431"/>
  <c r="BH1431"/>
  <c r="BG1431"/>
  <c r="BF1431"/>
  <c r="T1431"/>
  <c r="R1431"/>
  <c r="P1431"/>
  <c r="BI1429"/>
  <c r="BH1429"/>
  <c r="BG1429"/>
  <c r="BF1429"/>
  <c r="T1429"/>
  <c r="R1429"/>
  <c r="P1429"/>
  <c r="BI1427"/>
  <c r="BH1427"/>
  <c r="BG1427"/>
  <c r="BF1427"/>
  <c r="T1427"/>
  <c r="R1427"/>
  <c r="P1427"/>
  <c r="BI1426"/>
  <c r="BH1426"/>
  <c r="BG1426"/>
  <c r="BF1426"/>
  <c r="T1426"/>
  <c r="R1426"/>
  <c r="P1426"/>
  <c r="BI1424"/>
  <c r="BH1424"/>
  <c r="BG1424"/>
  <c r="BF1424"/>
  <c r="T1424"/>
  <c r="R1424"/>
  <c r="P1424"/>
  <c r="BI1422"/>
  <c r="BH1422"/>
  <c r="BG1422"/>
  <c r="BF1422"/>
  <c r="T1422"/>
  <c r="R1422"/>
  <c r="P1422"/>
  <c r="BI1420"/>
  <c r="BH1420"/>
  <c r="BG1420"/>
  <c r="BF1420"/>
  <c r="T1420"/>
  <c r="R1420"/>
  <c r="P1420"/>
  <c r="BI1415"/>
  <c r="BH1415"/>
  <c r="BG1415"/>
  <c r="BF1415"/>
  <c r="T1415"/>
  <c r="R1415"/>
  <c r="P1415"/>
  <c r="BI1410"/>
  <c r="BH1410"/>
  <c r="BG1410"/>
  <c r="BF1410"/>
  <c r="T1410"/>
  <c r="R1410"/>
  <c r="P1410"/>
  <c r="BI1406"/>
  <c r="BH1406"/>
  <c r="BG1406"/>
  <c r="BF1406"/>
  <c r="T1406"/>
  <c r="R1406"/>
  <c r="P1406"/>
  <c r="BI1404"/>
  <c r="BH1404"/>
  <c r="BG1404"/>
  <c r="BF1404"/>
  <c r="T1404"/>
  <c r="R1404"/>
  <c r="P1404"/>
  <c r="BI1402"/>
  <c r="BH1402"/>
  <c r="BG1402"/>
  <c r="BF1402"/>
  <c r="T1402"/>
  <c r="R1402"/>
  <c r="P1402"/>
  <c r="BI1400"/>
  <c r="BH1400"/>
  <c r="BG1400"/>
  <c r="BF1400"/>
  <c r="T1400"/>
  <c r="R1400"/>
  <c r="P1400"/>
  <c r="BI1396"/>
  <c r="BH1396"/>
  <c r="BG1396"/>
  <c r="BF1396"/>
  <c r="T1396"/>
  <c r="R1396"/>
  <c r="P1396"/>
  <c r="BI1393"/>
  <c r="BH1393"/>
  <c r="BG1393"/>
  <c r="BF1393"/>
  <c r="T1393"/>
  <c r="R1393"/>
  <c r="P1393"/>
  <c r="BI1391"/>
  <c r="BH1391"/>
  <c r="BG1391"/>
  <c r="BF1391"/>
  <c r="T1391"/>
  <c r="R1391"/>
  <c r="P1391"/>
  <c r="BI1387"/>
  <c r="BH1387"/>
  <c r="BG1387"/>
  <c r="BF1387"/>
  <c r="T1387"/>
  <c r="R1387"/>
  <c r="P1387"/>
  <c r="BI1385"/>
  <c r="BH1385"/>
  <c r="BG1385"/>
  <c r="BF1385"/>
  <c r="T1385"/>
  <c r="R1385"/>
  <c r="P1385"/>
  <c r="BI1380"/>
  <c r="BH1380"/>
  <c r="BG1380"/>
  <c r="BF1380"/>
  <c r="T1380"/>
  <c r="R1380"/>
  <c r="P1380"/>
  <c r="BI1377"/>
  <c r="BH1377"/>
  <c r="BG1377"/>
  <c r="BF1377"/>
  <c r="T1377"/>
  <c r="R1377"/>
  <c r="P1377"/>
  <c r="BI1374"/>
  <c r="BH1374"/>
  <c r="BG1374"/>
  <c r="BF1374"/>
  <c r="T1374"/>
  <c r="R1374"/>
  <c r="P1374"/>
  <c r="BI1354"/>
  <c r="BH1354"/>
  <c r="BG1354"/>
  <c r="BF1354"/>
  <c r="T1354"/>
  <c r="R1354"/>
  <c r="P1354"/>
  <c r="BI1335"/>
  <c r="BH1335"/>
  <c r="BG1335"/>
  <c r="BF1335"/>
  <c r="T1335"/>
  <c r="R1335"/>
  <c r="P1335"/>
  <c r="BI1328"/>
  <c r="BH1328"/>
  <c r="BG1328"/>
  <c r="BF1328"/>
  <c r="T1328"/>
  <c r="R1328"/>
  <c r="P1328"/>
  <c r="BI1325"/>
  <c r="BH1325"/>
  <c r="BG1325"/>
  <c r="BF1325"/>
  <c r="T1325"/>
  <c r="R1325"/>
  <c r="P1325"/>
  <c r="BI1322"/>
  <c r="BH1322"/>
  <c r="BG1322"/>
  <c r="BF1322"/>
  <c r="T1322"/>
  <c r="R1322"/>
  <c r="P1322"/>
  <c r="BI1315"/>
  <c r="BH1315"/>
  <c r="BG1315"/>
  <c r="BF1315"/>
  <c r="T1315"/>
  <c r="R1315"/>
  <c r="P1315"/>
  <c r="BI1304"/>
  <c r="BH1304"/>
  <c r="BG1304"/>
  <c r="BF1304"/>
  <c r="T1304"/>
  <c r="R1304"/>
  <c r="P1304"/>
  <c r="BI1302"/>
  <c r="BH1302"/>
  <c r="BG1302"/>
  <c r="BF1302"/>
  <c r="T1302"/>
  <c r="R1302"/>
  <c r="P1302"/>
  <c r="BI1300"/>
  <c r="BH1300"/>
  <c r="BG1300"/>
  <c r="BF1300"/>
  <c r="T1300"/>
  <c r="R1300"/>
  <c r="P1300"/>
  <c r="BI1297"/>
  <c r="BH1297"/>
  <c r="BG1297"/>
  <c r="BF1297"/>
  <c r="T1297"/>
  <c r="R1297"/>
  <c r="P1297"/>
  <c r="BI1295"/>
  <c r="BH1295"/>
  <c r="BG1295"/>
  <c r="BF1295"/>
  <c r="T1295"/>
  <c r="R1295"/>
  <c r="P1295"/>
  <c r="BI1293"/>
  <c r="BH1293"/>
  <c r="BG1293"/>
  <c r="BF1293"/>
  <c r="T1293"/>
  <c r="R1293"/>
  <c r="P1293"/>
  <c r="BI1291"/>
  <c r="BH1291"/>
  <c r="BG1291"/>
  <c r="BF1291"/>
  <c r="T1291"/>
  <c r="R1291"/>
  <c r="P1291"/>
  <c r="BI1290"/>
  <c r="BH1290"/>
  <c r="BG1290"/>
  <c r="BF1290"/>
  <c r="T1290"/>
  <c r="R1290"/>
  <c r="P1290"/>
  <c r="BI1287"/>
  <c r="BH1287"/>
  <c r="BG1287"/>
  <c r="BF1287"/>
  <c r="T1287"/>
  <c r="R1287"/>
  <c r="P1287"/>
  <c r="BI1286"/>
  <c r="BH1286"/>
  <c r="BG1286"/>
  <c r="BF1286"/>
  <c r="T1286"/>
  <c r="R1286"/>
  <c r="P1286"/>
  <c r="BI1285"/>
  <c r="BH1285"/>
  <c r="BG1285"/>
  <c r="BF1285"/>
  <c r="T1285"/>
  <c r="R1285"/>
  <c r="P1285"/>
  <c r="BI1281"/>
  <c r="BH1281"/>
  <c r="BG1281"/>
  <c r="BF1281"/>
  <c r="T1281"/>
  <c r="R1281"/>
  <c r="P1281"/>
  <c r="BI1279"/>
  <c r="BH1279"/>
  <c r="BG1279"/>
  <c r="BF1279"/>
  <c r="T1279"/>
  <c r="R1279"/>
  <c r="P1279"/>
  <c r="BI1277"/>
  <c r="BH1277"/>
  <c r="BG1277"/>
  <c r="BF1277"/>
  <c r="T1277"/>
  <c r="R1277"/>
  <c r="P1277"/>
  <c r="BI1275"/>
  <c r="BH1275"/>
  <c r="BG1275"/>
  <c r="BF1275"/>
  <c r="T1275"/>
  <c r="R1275"/>
  <c r="P1275"/>
  <c r="BI1273"/>
  <c r="BH1273"/>
  <c r="BG1273"/>
  <c r="BF1273"/>
  <c r="T1273"/>
  <c r="R1273"/>
  <c r="P1273"/>
  <c r="BI1271"/>
  <c r="BH1271"/>
  <c r="BG1271"/>
  <c r="BF1271"/>
  <c r="T1271"/>
  <c r="R1271"/>
  <c r="P1271"/>
  <c r="BI1269"/>
  <c r="BH1269"/>
  <c r="BG1269"/>
  <c r="BF1269"/>
  <c r="T1269"/>
  <c r="R1269"/>
  <c r="P1269"/>
  <c r="BI1267"/>
  <c r="BH1267"/>
  <c r="BG1267"/>
  <c r="BF1267"/>
  <c r="T1267"/>
  <c r="R1267"/>
  <c r="P1267"/>
  <c r="BI1261"/>
  <c r="BH1261"/>
  <c r="BG1261"/>
  <c r="BF1261"/>
  <c r="T1261"/>
  <c r="R1261"/>
  <c r="P1261"/>
  <c r="BI1255"/>
  <c r="BH1255"/>
  <c r="BG1255"/>
  <c r="BF1255"/>
  <c r="T1255"/>
  <c r="R1255"/>
  <c r="P1255"/>
  <c r="BI1253"/>
  <c r="BH1253"/>
  <c r="BG1253"/>
  <c r="BF1253"/>
  <c r="T1253"/>
  <c r="R1253"/>
  <c r="P1253"/>
  <c r="BI1243"/>
  <c r="BH1243"/>
  <c r="BG1243"/>
  <c r="BF1243"/>
  <c r="T1243"/>
  <c r="R1243"/>
  <c r="P1243"/>
  <c r="BI1242"/>
  <c r="BH1242"/>
  <c r="BG1242"/>
  <c r="BF1242"/>
  <c r="T1242"/>
  <c r="R1242"/>
  <c r="P1242"/>
  <c r="BI1237"/>
  <c r="BH1237"/>
  <c r="BG1237"/>
  <c r="BF1237"/>
  <c r="T1237"/>
  <c r="R1237"/>
  <c r="P1237"/>
  <c r="BI1232"/>
  <c r="BH1232"/>
  <c r="BG1232"/>
  <c r="BF1232"/>
  <c r="T1232"/>
  <c r="R1232"/>
  <c r="P1232"/>
  <c r="BI1230"/>
  <c r="BH1230"/>
  <c r="BG1230"/>
  <c r="BF1230"/>
  <c r="T1230"/>
  <c r="R1230"/>
  <c r="P1230"/>
  <c r="BI1225"/>
  <c r="BH1225"/>
  <c r="BG1225"/>
  <c r="BF1225"/>
  <c r="T1225"/>
  <c r="R1225"/>
  <c r="P1225"/>
  <c r="BI1221"/>
  <c r="BH1221"/>
  <c r="BG1221"/>
  <c r="BF1221"/>
  <c r="T1221"/>
  <c r="R1221"/>
  <c r="P1221"/>
  <c r="BI1219"/>
  <c r="BH1219"/>
  <c r="BG1219"/>
  <c r="BF1219"/>
  <c r="T1219"/>
  <c r="R1219"/>
  <c r="P1219"/>
  <c r="BI1216"/>
  <c r="BH1216"/>
  <c r="BG1216"/>
  <c r="BF1216"/>
  <c r="T1216"/>
  <c r="R1216"/>
  <c r="P1216"/>
  <c r="BI1213"/>
  <c r="BH1213"/>
  <c r="BG1213"/>
  <c r="BF1213"/>
  <c r="T1213"/>
  <c r="R1213"/>
  <c r="P1213"/>
  <c r="BI1210"/>
  <c r="BH1210"/>
  <c r="BG1210"/>
  <c r="BF1210"/>
  <c r="T1210"/>
  <c r="R1210"/>
  <c r="P1210"/>
  <c r="BI1207"/>
  <c r="BH1207"/>
  <c r="BG1207"/>
  <c r="BF1207"/>
  <c r="T1207"/>
  <c r="R1207"/>
  <c r="P1207"/>
  <c r="BI1204"/>
  <c r="BH1204"/>
  <c r="BG1204"/>
  <c r="BF1204"/>
  <c r="T1204"/>
  <c r="R1204"/>
  <c r="P1204"/>
  <c r="BI1199"/>
  <c r="BH1199"/>
  <c r="BG1199"/>
  <c r="BF1199"/>
  <c r="T1199"/>
  <c r="R1199"/>
  <c r="P1199"/>
  <c r="BI1196"/>
  <c r="BH1196"/>
  <c r="BG1196"/>
  <c r="BF1196"/>
  <c r="T1196"/>
  <c r="R1196"/>
  <c r="P1196"/>
  <c r="BI1193"/>
  <c r="BH1193"/>
  <c r="BG1193"/>
  <c r="BF1193"/>
  <c r="T1193"/>
  <c r="R1193"/>
  <c r="P1193"/>
  <c r="BI1190"/>
  <c r="BH1190"/>
  <c r="BG1190"/>
  <c r="BF1190"/>
  <c r="T1190"/>
  <c r="R1190"/>
  <c r="P1190"/>
  <c r="BI1187"/>
  <c r="BH1187"/>
  <c r="BG1187"/>
  <c r="BF1187"/>
  <c r="T1187"/>
  <c r="R1187"/>
  <c r="P1187"/>
  <c r="BI1181"/>
  <c r="BH1181"/>
  <c r="BG1181"/>
  <c r="BF1181"/>
  <c r="T1181"/>
  <c r="R1181"/>
  <c r="P1181"/>
  <c r="BI1179"/>
  <c r="BH1179"/>
  <c r="BG1179"/>
  <c r="BF1179"/>
  <c r="T1179"/>
  <c r="R1179"/>
  <c r="P1179"/>
  <c r="BI1169"/>
  <c r="BH1169"/>
  <c r="BG1169"/>
  <c r="BF1169"/>
  <c r="T1169"/>
  <c r="R1169"/>
  <c r="P1169"/>
  <c r="BI1167"/>
  <c r="BH1167"/>
  <c r="BG1167"/>
  <c r="BF1167"/>
  <c r="T1167"/>
  <c r="R1167"/>
  <c r="P1167"/>
  <c r="BI1157"/>
  <c r="BH1157"/>
  <c r="BG1157"/>
  <c r="BF1157"/>
  <c r="T1157"/>
  <c r="R1157"/>
  <c r="P1157"/>
  <c r="BI1155"/>
  <c r="BH1155"/>
  <c r="BG1155"/>
  <c r="BF1155"/>
  <c r="T1155"/>
  <c r="R1155"/>
  <c r="P1155"/>
  <c r="BI1151"/>
  <c r="BH1151"/>
  <c r="BG1151"/>
  <c r="BF1151"/>
  <c r="T1151"/>
  <c r="R1151"/>
  <c r="P1151"/>
  <c r="BI1145"/>
  <c r="BH1145"/>
  <c r="BG1145"/>
  <c r="BF1145"/>
  <c r="T1145"/>
  <c r="R1145"/>
  <c r="P1145"/>
  <c r="BI1139"/>
  <c r="BH1139"/>
  <c r="BG1139"/>
  <c r="BF1139"/>
  <c r="T1139"/>
  <c r="R1139"/>
  <c r="P1139"/>
  <c r="BI1137"/>
  <c r="BH1137"/>
  <c r="BG1137"/>
  <c r="BF1137"/>
  <c r="T1137"/>
  <c r="R1137"/>
  <c r="P1137"/>
  <c r="BI1132"/>
  <c r="BH1132"/>
  <c r="BG1132"/>
  <c r="BF1132"/>
  <c r="T1132"/>
  <c r="R1132"/>
  <c r="P1132"/>
  <c r="BI1130"/>
  <c r="BH1130"/>
  <c r="BG1130"/>
  <c r="BF1130"/>
  <c r="T1130"/>
  <c r="R1130"/>
  <c r="P1130"/>
  <c r="BI1126"/>
  <c r="BH1126"/>
  <c r="BG1126"/>
  <c r="BF1126"/>
  <c r="T1126"/>
  <c r="R1126"/>
  <c r="P1126"/>
  <c r="BI1124"/>
  <c r="BH1124"/>
  <c r="BG1124"/>
  <c r="BF1124"/>
  <c r="T1124"/>
  <c r="R1124"/>
  <c r="P1124"/>
  <c r="BI1122"/>
  <c r="BH1122"/>
  <c r="BG1122"/>
  <c r="BF1122"/>
  <c r="T1122"/>
  <c r="R1122"/>
  <c r="P1122"/>
  <c r="BI1120"/>
  <c r="BH1120"/>
  <c r="BG1120"/>
  <c r="BF1120"/>
  <c r="T1120"/>
  <c r="R1120"/>
  <c r="P1120"/>
  <c r="BI1115"/>
  <c r="BH1115"/>
  <c r="BG1115"/>
  <c r="BF1115"/>
  <c r="T1115"/>
  <c r="R1115"/>
  <c r="P1115"/>
  <c r="BI1113"/>
  <c r="BH1113"/>
  <c r="BG1113"/>
  <c r="BF1113"/>
  <c r="T1113"/>
  <c r="R1113"/>
  <c r="P1113"/>
  <c r="BI1109"/>
  <c r="BH1109"/>
  <c r="BG1109"/>
  <c r="BF1109"/>
  <c r="T1109"/>
  <c r="R1109"/>
  <c r="P1109"/>
  <c r="BI1106"/>
  <c r="BH1106"/>
  <c r="BG1106"/>
  <c r="BF1106"/>
  <c r="T1106"/>
  <c r="T1105"/>
  <c r="R1106"/>
  <c r="R1105"/>
  <c r="P1106"/>
  <c r="P1105"/>
  <c r="BI1104"/>
  <c r="BH1104"/>
  <c r="BG1104"/>
  <c r="BF1104"/>
  <c r="T1104"/>
  <c r="R1104"/>
  <c r="P1104"/>
  <c r="BI1103"/>
  <c r="BH1103"/>
  <c r="BG1103"/>
  <c r="BF1103"/>
  <c r="T1103"/>
  <c r="R1103"/>
  <c r="P1103"/>
  <c r="BI1101"/>
  <c r="BH1101"/>
  <c r="BG1101"/>
  <c r="BF1101"/>
  <c r="T1101"/>
  <c r="R1101"/>
  <c r="P1101"/>
  <c r="BI1100"/>
  <c r="BH1100"/>
  <c r="BG1100"/>
  <c r="BF1100"/>
  <c r="T1100"/>
  <c r="R1100"/>
  <c r="P1100"/>
  <c r="BI1098"/>
  <c r="BH1098"/>
  <c r="BG1098"/>
  <c r="BF1098"/>
  <c r="T1098"/>
  <c r="R1098"/>
  <c r="P1098"/>
  <c r="BI1097"/>
  <c r="BH1097"/>
  <c r="BG1097"/>
  <c r="BF1097"/>
  <c r="T1097"/>
  <c r="R1097"/>
  <c r="P1097"/>
  <c r="BI1096"/>
  <c r="BH1096"/>
  <c r="BG1096"/>
  <c r="BF1096"/>
  <c r="T1096"/>
  <c r="R1096"/>
  <c r="P1096"/>
  <c r="BI1090"/>
  <c r="BH1090"/>
  <c r="BG1090"/>
  <c r="BF1090"/>
  <c r="T1090"/>
  <c r="R1090"/>
  <c r="P1090"/>
  <c r="BI1088"/>
  <c r="BH1088"/>
  <c r="BG1088"/>
  <c r="BF1088"/>
  <c r="T1088"/>
  <c r="R1088"/>
  <c r="P1088"/>
  <c r="BI1086"/>
  <c r="BH1086"/>
  <c r="BG1086"/>
  <c r="BF1086"/>
  <c r="T1086"/>
  <c r="R1086"/>
  <c r="P1086"/>
  <c r="BI1084"/>
  <c r="BH1084"/>
  <c r="BG1084"/>
  <c r="BF1084"/>
  <c r="T1084"/>
  <c r="R1084"/>
  <c r="P1084"/>
  <c r="BI1082"/>
  <c r="BH1082"/>
  <c r="BG1082"/>
  <c r="BF1082"/>
  <c r="T1082"/>
  <c r="R1082"/>
  <c r="P1082"/>
  <c r="BI1080"/>
  <c r="BH1080"/>
  <c r="BG1080"/>
  <c r="BF1080"/>
  <c r="T1080"/>
  <c r="R1080"/>
  <c r="P1080"/>
  <c r="BI1078"/>
  <c r="BH1078"/>
  <c r="BG1078"/>
  <c r="BF1078"/>
  <c r="T1078"/>
  <c r="R1078"/>
  <c r="P1078"/>
  <c r="BI1077"/>
  <c r="BH1077"/>
  <c r="BG1077"/>
  <c r="BF1077"/>
  <c r="T1077"/>
  <c r="R1077"/>
  <c r="P1077"/>
  <c r="BI1076"/>
  <c r="BH1076"/>
  <c r="BG1076"/>
  <c r="BF1076"/>
  <c r="T1076"/>
  <c r="R1076"/>
  <c r="P1076"/>
  <c r="BI1070"/>
  <c r="BH1070"/>
  <c r="BG1070"/>
  <c r="BF1070"/>
  <c r="T1070"/>
  <c r="R1070"/>
  <c r="P1070"/>
  <c r="BI1069"/>
  <c r="BH1069"/>
  <c r="BG1069"/>
  <c r="BF1069"/>
  <c r="T1069"/>
  <c r="R1069"/>
  <c r="P1069"/>
  <c r="BI1068"/>
  <c r="BH1068"/>
  <c r="BG1068"/>
  <c r="BF1068"/>
  <c r="T1068"/>
  <c r="R1068"/>
  <c r="P1068"/>
  <c r="BI1065"/>
  <c r="BH1065"/>
  <c r="BG1065"/>
  <c r="BF1065"/>
  <c r="T1065"/>
  <c r="R1065"/>
  <c r="P1065"/>
  <c r="BI1063"/>
  <c r="BH1063"/>
  <c r="BG1063"/>
  <c r="BF1063"/>
  <c r="T1063"/>
  <c r="R1063"/>
  <c r="P1063"/>
  <c r="BI1060"/>
  <c r="BH1060"/>
  <c r="BG1060"/>
  <c r="BF1060"/>
  <c r="T1060"/>
  <c r="R1060"/>
  <c r="P1060"/>
  <c r="BI1058"/>
  <c r="BH1058"/>
  <c r="BG1058"/>
  <c r="BF1058"/>
  <c r="T1058"/>
  <c r="R1058"/>
  <c r="P1058"/>
  <c r="BI1056"/>
  <c r="BH1056"/>
  <c r="BG1056"/>
  <c r="BF1056"/>
  <c r="T1056"/>
  <c r="R1056"/>
  <c r="P1056"/>
  <c r="BI1054"/>
  <c r="BH1054"/>
  <c r="BG1054"/>
  <c r="BF1054"/>
  <c r="T1054"/>
  <c r="R1054"/>
  <c r="P1054"/>
  <c r="BI1050"/>
  <c r="BH1050"/>
  <c r="BG1050"/>
  <c r="BF1050"/>
  <c r="T1050"/>
  <c r="R1050"/>
  <c r="P1050"/>
  <c r="BI1046"/>
  <c r="BH1046"/>
  <c r="BG1046"/>
  <c r="BF1046"/>
  <c r="T1046"/>
  <c r="R1046"/>
  <c r="P1046"/>
  <c r="BI1042"/>
  <c r="BH1042"/>
  <c r="BG1042"/>
  <c r="BF1042"/>
  <c r="T1042"/>
  <c r="R1042"/>
  <c r="P1042"/>
  <c r="BI1041"/>
  <c r="BH1041"/>
  <c r="BG1041"/>
  <c r="BF1041"/>
  <c r="T1041"/>
  <c r="R1041"/>
  <c r="P1041"/>
  <c r="BI1039"/>
  <c r="BH1039"/>
  <c r="BG1039"/>
  <c r="BF1039"/>
  <c r="T1039"/>
  <c r="R1039"/>
  <c r="P1039"/>
  <c r="BI1033"/>
  <c r="BH1033"/>
  <c r="BG1033"/>
  <c r="BF1033"/>
  <c r="T1033"/>
  <c r="R1033"/>
  <c r="P1033"/>
  <c r="BI1032"/>
  <c r="BH1032"/>
  <c r="BG1032"/>
  <c r="BF1032"/>
  <c r="T1032"/>
  <c r="R1032"/>
  <c r="P1032"/>
  <c r="BI1030"/>
  <c r="BH1030"/>
  <c r="BG1030"/>
  <c r="BF1030"/>
  <c r="T1030"/>
  <c r="R1030"/>
  <c r="P1030"/>
  <c r="BI1028"/>
  <c r="BH1028"/>
  <c r="BG1028"/>
  <c r="BF1028"/>
  <c r="T1028"/>
  <c r="R1028"/>
  <c r="P1028"/>
  <c r="BI1026"/>
  <c r="BH1026"/>
  <c r="BG1026"/>
  <c r="BF1026"/>
  <c r="T1026"/>
  <c r="R1026"/>
  <c r="P1026"/>
  <c r="BI1023"/>
  <c r="BH1023"/>
  <c r="BG1023"/>
  <c r="BF1023"/>
  <c r="T1023"/>
  <c r="R1023"/>
  <c r="P1023"/>
  <c r="BI1022"/>
  <c r="BH1022"/>
  <c r="BG1022"/>
  <c r="BF1022"/>
  <c r="T1022"/>
  <c r="R1022"/>
  <c r="P1022"/>
  <c r="BI1020"/>
  <c r="BH1020"/>
  <c r="BG1020"/>
  <c r="BF1020"/>
  <c r="T1020"/>
  <c r="R1020"/>
  <c r="P1020"/>
  <c r="BI1017"/>
  <c r="BH1017"/>
  <c r="BG1017"/>
  <c r="BF1017"/>
  <c r="T1017"/>
  <c r="R1017"/>
  <c r="P1017"/>
  <c r="BI1014"/>
  <c r="BH1014"/>
  <c r="BG1014"/>
  <c r="BF1014"/>
  <c r="T1014"/>
  <c r="R1014"/>
  <c r="P1014"/>
  <c r="BI1012"/>
  <c r="BH1012"/>
  <c r="BG1012"/>
  <c r="BF1012"/>
  <c r="T1012"/>
  <c r="R1012"/>
  <c r="P1012"/>
  <c r="BI1009"/>
  <c r="BH1009"/>
  <c r="BG1009"/>
  <c r="BF1009"/>
  <c r="T1009"/>
  <c r="R1009"/>
  <c r="P1009"/>
  <c r="BI1007"/>
  <c r="BH1007"/>
  <c r="BG1007"/>
  <c r="BF1007"/>
  <c r="T1007"/>
  <c r="R1007"/>
  <c r="P1007"/>
  <c r="BI1005"/>
  <c r="BH1005"/>
  <c r="BG1005"/>
  <c r="BF1005"/>
  <c r="T1005"/>
  <c r="R1005"/>
  <c r="P1005"/>
  <c r="BI1003"/>
  <c r="BH1003"/>
  <c r="BG1003"/>
  <c r="BF1003"/>
  <c r="T1003"/>
  <c r="R1003"/>
  <c r="P1003"/>
  <c r="BI1001"/>
  <c r="BH1001"/>
  <c r="BG1001"/>
  <c r="BF1001"/>
  <c r="T1001"/>
  <c r="R1001"/>
  <c r="P1001"/>
  <c r="BI997"/>
  <c r="BH997"/>
  <c r="BG997"/>
  <c r="BF997"/>
  <c r="T997"/>
  <c r="R997"/>
  <c r="P997"/>
  <c r="BI993"/>
  <c r="BH993"/>
  <c r="BG993"/>
  <c r="BF993"/>
  <c r="T993"/>
  <c r="R993"/>
  <c r="P993"/>
  <c r="BI984"/>
  <c r="BH984"/>
  <c r="BG984"/>
  <c r="BF984"/>
  <c r="T984"/>
  <c r="R984"/>
  <c r="P984"/>
  <c r="BI954"/>
  <c r="BH954"/>
  <c r="BG954"/>
  <c r="BF954"/>
  <c r="T954"/>
  <c r="R954"/>
  <c r="P954"/>
  <c r="BI952"/>
  <c r="BH952"/>
  <c r="BG952"/>
  <c r="BF952"/>
  <c r="T952"/>
  <c r="R952"/>
  <c r="P952"/>
  <c r="BI948"/>
  <c r="BH948"/>
  <c r="BG948"/>
  <c r="BF948"/>
  <c r="T948"/>
  <c r="R948"/>
  <c r="P948"/>
  <c r="BI945"/>
  <c r="BH945"/>
  <c r="BG945"/>
  <c r="BF945"/>
  <c r="T945"/>
  <c r="R945"/>
  <c r="P945"/>
  <c r="BI941"/>
  <c r="BH941"/>
  <c r="BG941"/>
  <c r="BF941"/>
  <c r="T941"/>
  <c r="R941"/>
  <c r="P941"/>
  <c r="BI939"/>
  <c r="BH939"/>
  <c r="BG939"/>
  <c r="BF939"/>
  <c r="T939"/>
  <c r="R939"/>
  <c r="P939"/>
  <c r="BI935"/>
  <c r="BH935"/>
  <c r="BG935"/>
  <c r="BF935"/>
  <c r="T935"/>
  <c r="R935"/>
  <c r="P935"/>
  <c r="BI931"/>
  <c r="BH931"/>
  <c r="BG931"/>
  <c r="BF931"/>
  <c r="T931"/>
  <c r="R931"/>
  <c r="P931"/>
  <c r="BI929"/>
  <c r="BH929"/>
  <c r="BG929"/>
  <c r="BF929"/>
  <c r="T929"/>
  <c r="R929"/>
  <c r="P929"/>
  <c r="BI925"/>
  <c r="BH925"/>
  <c r="BG925"/>
  <c r="BF925"/>
  <c r="T925"/>
  <c r="R925"/>
  <c r="P925"/>
  <c r="BI921"/>
  <c r="BH921"/>
  <c r="BG921"/>
  <c r="BF921"/>
  <c r="T921"/>
  <c r="R921"/>
  <c r="P921"/>
  <c r="BI916"/>
  <c r="BH916"/>
  <c r="BG916"/>
  <c r="BF916"/>
  <c r="T916"/>
  <c r="R916"/>
  <c r="P916"/>
  <c r="BI914"/>
  <c r="BH914"/>
  <c r="BG914"/>
  <c r="BF914"/>
  <c r="T914"/>
  <c r="R914"/>
  <c r="P914"/>
  <c r="BI912"/>
  <c r="BH912"/>
  <c r="BG912"/>
  <c r="BF912"/>
  <c r="T912"/>
  <c r="R912"/>
  <c r="P912"/>
  <c r="BI902"/>
  <c r="BH902"/>
  <c r="BG902"/>
  <c r="BF902"/>
  <c r="T902"/>
  <c r="R902"/>
  <c r="P902"/>
  <c r="BI883"/>
  <c r="BH883"/>
  <c r="BG883"/>
  <c r="BF883"/>
  <c r="T883"/>
  <c r="R883"/>
  <c r="P883"/>
  <c r="BI872"/>
  <c r="BH872"/>
  <c r="BG872"/>
  <c r="BF872"/>
  <c r="T872"/>
  <c r="R872"/>
  <c r="P872"/>
  <c r="BI868"/>
  <c r="BH868"/>
  <c r="BG868"/>
  <c r="BF868"/>
  <c r="T868"/>
  <c r="R868"/>
  <c r="P868"/>
  <c r="BI866"/>
  <c r="BH866"/>
  <c r="BG866"/>
  <c r="BF866"/>
  <c r="T866"/>
  <c r="R866"/>
  <c r="P866"/>
  <c r="BI847"/>
  <c r="BH847"/>
  <c r="BG847"/>
  <c r="BF847"/>
  <c r="T847"/>
  <c r="R847"/>
  <c r="P847"/>
  <c r="BI845"/>
  <c r="BH845"/>
  <c r="BG845"/>
  <c r="BF845"/>
  <c r="T845"/>
  <c r="R845"/>
  <c r="P845"/>
  <c r="BI843"/>
  <c r="BH843"/>
  <c r="BG843"/>
  <c r="BF843"/>
  <c r="T843"/>
  <c r="R843"/>
  <c r="P843"/>
  <c r="BI841"/>
  <c r="BH841"/>
  <c r="BG841"/>
  <c r="BF841"/>
  <c r="T841"/>
  <c r="R841"/>
  <c r="P841"/>
  <c r="BI838"/>
  <c r="BH838"/>
  <c r="BG838"/>
  <c r="BF838"/>
  <c r="T838"/>
  <c r="R838"/>
  <c r="P838"/>
  <c r="BI836"/>
  <c r="BH836"/>
  <c r="BG836"/>
  <c r="BF836"/>
  <c r="T836"/>
  <c r="R836"/>
  <c r="P836"/>
  <c r="BI831"/>
  <c r="BH831"/>
  <c r="BG831"/>
  <c r="BF831"/>
  <c r="T831"/>
  <c r="R831"/>
  <c r="P831"/>
  <c r="BI827"/>
  <c r="BH827"/>
  <c r="BG827"/>
  <c r="BF827"/>
  <c r="T827"/>
  <c r="R827"/>
  <c r="P827"/>
  <c r="BI824"/>
  <c r="BH824"/>
  <c r="BG824"/>
  <c r="BF824"/>
  <c r="T824"/>
  <c r="R824"/>
  <c r="P824"/>
  <c r="BI820"/>
  <c r="BH820"/>
  <c r="BG820"/>
  <c r="BF820"/>
  <c r="T820"/>
  <c r="R820"/>
  <c r="P820"/>
  <c r="BI815"/>
  <c r="BH815"/>
  <c r="BG815"/>
  <c r="BF815"/>
  <c r="T815"/>
  <c r="R815"/>
  <c r="P815"/>
  <c r="BI811"/>
  <c r="BH811"/>
  <c r="BG811"/>
  <c r="BF811"/>
  <c r="T811"/>
  <c r="R811"/>
  <c r="P811"/>
  <c r="BI804"/>
  <c r="BH804"/>
  <c r="BG804"/>
  <c r="BF804"/>
  <c r="T804"/>
  <c r="R804"/>
  <c r="P804"/>
  <c r="BI801"/>
  <c r="BH801"/>
  <c r="BG801"/>
  <c r="BF801"/>
  <c r="T801"/>
  <c r="R801"/>
  <c r="P801"/>
  <c r="BI794"/>
  <c r="BH794"/>
  <c r="BG794"/>
  <c r="BF794"/>
  <c r="T794"/>
  <c r="R794"/>
  <c r="P794"/>
  <c r="BI775"/>
  <c r="BH775"/>
  <c r="BG775"/>
  <c r="BF775"/>
  <c r="T775"/>
  <c r="R775"/>
  <c r="P775"/>
  <c r="BI774"/>
  <c r="BH774"/>
  <c r="BG774"/>
  <c r="BF774"/>
  <c r="T774"/>
  <c r="R774"/>
  <c r="P774"/>
  <c r="BI772"/>
  <c r="BH772"/>
  <c r="BG772"/>
  <c r="BF772"/>
  <c r="T772"/>
  <c r="R772"/>
  <c r="P772"/>
  <c r="BI761"/>
  <c r="BH761"/>
  <c r="BG761"/>
  <c r="BF761"/>
  <c r="T761"/>
  <c r="R761"/>
  <c r="P761"/>
  <c r="BI750"/>
  <c r="BH750"/>
  <c r="BG750"/>
  <c r="BF750"/>
  <c r="T750"/>
  <c r="R750"/>
  <c r="P750"/>
  <c r="BI736"/>
  <c r="BH736"/>
  <c r="BG736"/>
  <c r="BF736"/>
  <c r="T736"/>
  <c r="R736"/>
  <c r="P736"/>
  <c r="BI716"/>
  <c r="BH716"/>
  <c r="BG716"/>
  <c r="BF716"/>
  <c r="T716"/>
  <c r="R716"/>
  <c r="P716"/>
  <c r="BI713"/>
  <c r="BH713"/>
  <c r="BG713"/>
  <c r="BF713"/>
  <c r="T713"/>
  <c r="R713"/>
  <c r="P713"/>
  <c r="BI710"/>
  <c r="BH710"/>
  <c r="BG710"/>
  <c r="BF710"/>
  <c r="T710"/>
  <c r="R710"/>
  <c r="P710"/>
  <c r="BI707"/>
  <c r="BH707"/>
  <c r="BG707"/>
  <c r="BF707"/>
  <c r="T707"/>
  <c r="R707"/>
  <c r="P707"/>
  <c r="BI687"/>
  <c r="BH687"/>
  <c r="BG687"/>
  <c r="BF687"/>
  <c r="T687"/>
  <c r="R687"/>
  <c r="P687"/>
  <c r="BI671"/>
  <c r="BH671"/>
  <c r="BG671"/>
  <c r="BF671"/>
  <c r="T671"/>
  <c r="R671"/>
  <c r="P671"/>
  <c r="BI669"/>
  <c r="BH669"/>
  <c r="BG669"/>
  <c r="BF669"/>
  <c r="T669"/>
  <c r="R669"/>
  <c r="P669"/>
  <c r="BI649"/>
  <c r="BH649"/>
  <c r="BG649"/>
  <c r="BF649"/>
  <c r="T649"/>
  <c r="R649"/>
  <c r="P649"/>
  <c r="BI647"/>
  <c r="BH647"/>
  <c r="BG647"/>
  <c r="BF647"/>
  <c r="T647"/>
  <c r="R647"/>
  <c r="P647"/>
  <c r="BI623"/>
  <c r="BH623"/>
  <c r="BG623"/>
  <c r="BF623"/>
  <c r="T623"/>
  <c r="R623"/>
  <c r="P623"/>
  <c r="BI617"/>
  <c r="BH617"/>
  <c r="BG617"/>
  <c r="BF617"/>
  <c r="T617"/>
  <c r="R617"/>
  <c r="P617"/>
  <c r="BI615"/>
  <c r="BH615"/>
  <c r="BG615"/>
  <c r="BF615"/>
  <c r="T615"/>
  <c r="R615"/>
  <c r="P615"/>
  <c r="BI610"/>
  <c r="BH610"/>
  <c r="BG610"/>
  <c r="BF610"/>
  <c r="T610"/>
  <c r="R610"/>
  <c r="P610"/>
  <c r="BI608"/>
  <c r="BH608"/>
  <c r="BG608"/>
  <c r="BF608"/>
  <c r="T608"/>
  <c r="R608"/>
  <c r="P608"/>
  <c r="BI606"/>
  <c r="BH606"/>
  <c r="BG606"/>
  <c r="BF606"/>
  <c r="T606"/>
  <c r="R606"/>
  <c r="P606"/>
  <c r="BI593"/>
  <c r="BH593"/>
  <c r="BG593"/>
  <c r="BF593"/>
  <c r="T593"/>
  <c r="R593"/>
  <c r="P593"/>
  <c r="BI592"/>
  <c r="BH592"/>
  <c r="BG592"/>
  <c r="BF592"/>
  <c r="T592"/>
  <c r="R592"/>
  <c r="P592"/>
  <c r="BI537"/>
  <c r="BH537"/>
  <c r="BG537"/>
  <c r="BF537"/>
  <c r="T537"/>
  <c r="R537"/>
  <c r="P537"/>
  <c r="BI535"/>
  <c r="BH535"/>
  <c r="BG535"/>
  <c r="BF535"/>
  <c r="T535"/>
  <c r="R535"/>
  <c r="P535"/>
  <c r="BI534"/>
  <c r="BH534"/>
  <c r="BG534"/>
  <c r="BF534"/>
  <c r="T534"/>
  <c r="R534"/>
  <c r="P534"/>
  <c r="BI532"/>
  <c r="BH532"/>
  <c r="BG532"/>
  <c r="BF532"/>
  <c r="T532"/>
  <c r="R532"/>
  <c r="P532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7"/>
  <c r="BH517"/>
  <c r="BG517"/>
  <c r="BF517"/>
  <c r="T517"/>
  <c r="R517"/>
  <c r="P517"/>
  <c r="BI514"/>
  <c r="BH514"/>
  <c r="BG514"/>
  <c r="BF514"/>
  <c r="T514"/>
  <c r="R514"/>
  <c r="P514"/>
  <c r="BI510"/>
  <c r="BH510"/>
  <c r="BG510"/>
  <c r="BF510"/>
  <c r="T510"/>
  <c r="R510"/>
  <c r="P510"/>
  <c r="BI503"/>
  <c r="BH503"/>
  <c r="BG503"/>
  <c r="BF503"/>
  <c r="T503"/>
  <c r="R503"/>
  <c r="P503"/>
  <c r="BI502"/>
  <c r="BH502"/>
  <c r="BG502"/>
  <c r="BF502"/>
  <c r="T502"/>
  <c r="R502"/>
  <c r="P502"/>
  <c r="BI484"/>
  <c r="BH484"/>
  <c r="BG484"/>
  <c r="BF484"/>
  <c r="T484"/>
  <c r="R484"/>
  <c r="P484"/>
  <c r="BI455"/>
  <c r="BH455"/>
  <c r="BG455"/>
  <c r="BF455"/>
  <c r="T455"/>
  <c r="R455"/>
  <c r="P455"/>
  <c r="BI452"/>
  <c r="BH452"/>
  <c r="BG452"/>
  <c r="BF452"/>
  <c r="T452"/>
  <c r="R452"/>
  <c r="P452"/>
  <c r="BI449"/>
  <c r="BH449"/>
  <c r="BG449"/>
  <c r="BF449"/>
  <c r="T449"/>
  <c r="R449"/>
  <c r="P449"/>
  <c r="BI445"/>
  <c r="BH445"/>
  <c r="BG445"/>
  <c r="BF445"/>
  <c r="T445"/>
  <c r="R445"/>
  <c r="P445"/>
  <c r="BI444"/>
  <c r="BH444"/>
  <c r="BG444"/>
  <c r="BF444"/>
  <c r="T444"/>
  <c r="R444"/>
  <c r="P444"/>
  <c r="BI429"/>
  <c r="BH429"/>
  <c r="BG429"/>
  <c r="BF429"/>
  <c r="T429"/>
  <c r="R429"/>
  <c r="P429"/>
  <c r="BI428"/>
  <c r="BH428"/>
  <c r="BG428"/>
  <c r="BF428"/>
  <c r="T428"/>
  <c r="R428"/>
  <c r="P428"/>
  <c r="BI413"/>
  <c r="BH413"/>
  <c r="BG413"/>
  <c r="BF413"/>
  <c r="T413"/>
  <c r="R413"/>
  <c r="P413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7"/>
  <c r="BH407"/>
  <c r="BG407"/>
  <c r="BF407"/>
  <c r="T407"/>
  <c r="R407"/>
  <c r="P407"/>
  <c r="BI404"/>
  <c r="BH404"/>
  <c r="BG404"/>
  <c r="BF404"/>
  <c r="T404"/>
  <c r="R404"/>
  <c r="P404"/>
  <c r="BI403"/>
  <c r="BH403"/>
  <c r="BG403"/>
  <c r="BF403"/>
  <c r="T403"/>
  <c r="R403"/>
  <c r="P403"/>
  <c r="BI398"/>
  <c r="BH398"/>
  <c r="BG398"/>
  <c r="BF398"/>
  <c r="T398"/>
  <c r="R398"/>
  <c r="P398"/>
  <c r="BI397"/>
  <c r="BH397"/>
  <c r="BG397"/>
  <c r="BF397"/>
  <c r="T397"/>
  <c r="R397"/>
  <c r="P397"/>
  <c r="BI388"/>
  <c r="BH388"/>
  <c r="BG388"/>
  <c r="BF388"/>
  <c r="T388"/>
  <c r="R388"/>
  <c r="P388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4"/>
  <c r="BH364"/>
  <c r="BG364"/>
  <c r="BF364"/>
  <c r="T364"/>
  <c r="R364"/>
  <c r="P364"/>
  <c r="BI362"/>
  <c r="BH362"/>
  <c r="BG362"/>
  <c r="BF362"/>
  <c r="T362"/>
  <c r="R362"/>
  <c r="P362"/>
  <c r="BI358"/>
  <c r="BH358"/>
  <c r="BG358"/>
  <c r="BF358"/>
  <c r="T358"/>
  <c r="R358"/>
  <c r="P358"/>
  <c r="BI354"/>
  <c r="BH354"/>
  <c r="BG354"/>
  <c r="BF354"/>
  <c r="T354"/>
  <c r="R354"/>
  <c r="P354"/>
  <c r="BI350"/>
  <c r="BH350"/>
  <c r="BG350"/>
  <c r="BF350"/>
  <c r="T350"/>
  <c r="R350"/>
  <c r="P350"/>
  <c r="BI348"/>
  <c r="BH348"/>
  <c r="BG348"/>
  <c r="BF348"/>
  <c r="T348"/>
  <c r="R348"/>
  <c r="P348"/>
  <c r="BI344"/>
  <c r="BH344"/>
  <c r="BG344"/>
  <c r="BF344"/>
  <c r="T344"/>
  <c r="R344"/>
  <c r="P344"/>
  <c r="BI342"/>
  <c r="BH342"/>
  <c r="BG342"/>
  <c r="BF342"/>
  <c r="T342"/>
  <c r="R342"/>
  <c r="P342"/>
  <c r="BI338"/>
  <c r="BH338"/>
  <c r="BG338"/>
  <c r="BF338"/>
  <c r="T338"/>
  <c r="R338"/>
  <c r="P338"/>
  <c r="BI334"/>
  <c r="BH334"/>
  <c r="BG334"/>
  <c r="BF334"/>
  <c r="T334"/>
  <c r="R334"/>
  <c r="P334"/>
  <c r="BI330"/>
  <c r="BH330"/>
  <c r="BG330"/>
  <c r="BF330"/>
  <c r="T330"/>
  <c r="R330"/>
  <c r="P330"/>
  <c r="BI326"/>
  <c r="BH326"/>
  <c r="BG326"/>
  <c r="BF326"/>
  <c r="T326"/>
  <c r="R326"/>
  <c r="P326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5"/>
  <c r="BH315"/>
  <c r="BG315"/>
  <c r="BF315"/>
  <c r="T315"/>
  <c r="R315"/>
  <c r="P315"/>
  <c r="BI311"/>
  <c r="BH311"/>
  <c r="BG311"/>
  <c r="BF311"/>
  <c r="T311"/>
  <c r="R311"/>
  <c r="P311"/>
  <c r="BI307"/>
  <c r="BH307"/>
  <c r="BG307"/>
  <c r="BF307"/>
  <c r="T307"/>
  <c r="R307"/>
  <c r="P307"/>
  <c r="BI305"/>
  <c r="BH305"/>
  <c r="BG305"/>
  <c r="BF305"/>
  <c r="T305"/>
  <c r="R305"/>
  <c r="P305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89"/>
  <c r="BH289"/>
  <c r="BG289"/>
  <c r="BF289"/>
  <c r="T289"/>
  <c r="R289"/>
  <c r="P289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3"/>
  <c r="BH273"/>
  <c r="BG273"/>
  <c r="BF273"/>
  <c r="T273"/>
  <c r="R273"/>
  <c r="P273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54"/>
  <c r="BH254"/>
  <c r="BG254"/>
  <c r="BF254"/>
  <c r="T254"/>
  <c r="R254"/>
  <c r="P254"/>
  <c r="BI252"/>
  <c r="BH252"/>
  <c r="BG252"/>
  <c r="BF252"/>
  <c r="T252"/>
  <c r="R252"/>
  <c r="P252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1"/>
  <c r="BH191"/>
  <c r="BG191"/>
  <c r="BF191"/>
  <c r="T191"/>
  <c r="R191"/>
  <c r="P191"/>
  <c r="BI189"/>
  <c r="BH189"/>
  <c r="BG189"/>
  <c r="BF189"/>
  <c r="T189"/>
  <c r="R189"/>
  <c r="P189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67"/>
  <c r="BH167"/>
  <c r="BG167"/>
  <c r="BF167"/>
  <c r="T167"/>
  <c r="R167"/>
  <c r="P167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J152"/>
  <c r="J151"/>
  <c r="F151"/>
  <c r="F149"/>
  <c r="E147"/>
  <c r="J96"/>
  <c r="J95"/>
  <c r="F95"/>
  <c r="F93"/>
  <c r="E91"/>
  <c r="J22"/>
  <c r="E22"/>
  <c r="F96"/>
  <c r="J21"/>
  <c r="J16"/>
  <c r="J149"/>
  <c r="E7"/>
  <c r="E141"/>
  <c i="2" r="J39"/>
  <c r="J38"/>
  <c i="1" r="AY96"/>
  <c i="2" r="J37"/>
  <c i="1" r="AX96"/>
  <c i="2" r="BI261"/>
  <c r="BH261"/>
  <c r="BG261"/>
  <c r="BF261"/>
  <c r="T261"/>
  <c r="T260"/>
  <c r="R261"/>
  <c r="R260"/>
  <c r="P261"/>
  <c r="P260"/>
  <c r="BI258"/>
  <c r="BH258"/>
  <c r="BG258"/>
  <c r="BF258"/>
  <c r="T258"/>
  <c r="R258"/>
  <c r="P258"/>
  <c r="BI254"/>
  <c r="BH254"/>
  <c r="BG254"/>
  <c r="BF254"/>
  <c r="T254"/>
  <c r="R254"/>
  <c r="P254"/>
  <c r="BI252"/>
  <c r="BH252"/>
  <c r="BG252"/>
  <c r="BF252"/>
  <c r="T252"/>
  <c r="R252"/>
  <c r="P252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J122"/>
  <c r="J121"/>
  <c r="F121"/>
  <c r="F119"/>
  <c r="E117"/>
  <c r="J94"/>
  <c r="J93"/>
  <c r="F93"/>
  <c r="F91"/>
  <c r="E89"/>
  <c r="J20"/>
  <c r="E20"/>
  <c r="F94"/>
  <c r="J19"/>
  <c r="J14"/>
  <c r="J119"/>
  <c r="E7"/>
  <c r="E113"/>
  <c i="1" r="L90"/>
  <c r="AM90"/>
  <c r="AM89"/>
  <c r="L89"/>
  <c r="AM87"/>
  <c r="L87"/>
  <c r="L85"/>
  <c r="L84"/>
  <c i="2" r="J252"/>
  <c r="J241"/>
  <c r="BK234"/>
  <c r="BK226"/>
  <c r="BK215"/>
  <c r="BK187"/>
  <c r="J170"/>
  <c r="BK152"/>
  <c r="J140"/>
  <c r="J130"/>
  <c r="BK252"/>
  <c r="J244"/>
  <c r="BK238"/>
  <c r="J232"/>
  <c r="J225"/>
  <c r="BK220"/>
  <c r="BK199"/>
  <c r="J191"/>
  <c r="J172"/>
  <c r="BK156"/>
  <c r="BK144"/>
  <c r="J129"/>
  <c r="BK222"/>
  <c r="J202"/>
  <c r="J195"/>
  <c r="BK181"/>
  <c r="BK173"/>
  <c r="J146"/>
  <c r="BK136"/>
  <c i="1" r="AS124"/>
  <c i="2" r="J204"/>
  <c r="BK191"/>
  <c r="BK185"/>
  <c r="BK170"/>
  <c r="BK150"/>
  <c r="BK140"/>
  <c r="BK132"/>
  <c i="1" r="AS104"/>
  <c i="3" r="BK2110"/>
  <c r="J2107"/>
  <c r="BK2097"/>
  <c r="J2095"/>
  <c r="BK2091"/>
  <c r="J2089"/>
  <c r="J2083"/>
  <c r="J2068"/>
  <c r="BK2033"/>
  <c r="BK1985"/>
  <c r="BK1967"/>
  <c r="J1954"/>
  <c r="J1922"/>
  <c r="J1890"/>
  <c r="J1884"/>
  <c r="J1849"/>
  <c r="BK1808"/>
  <c r="BK1777"/>
  <c r="J1753"/>
  <c r="J1742"/>
  <c r="BK1724"/>
  <c r="BK1719"/>
  <c r="BK1716"/>
  <c r="J1698"/>
  <c r="J1693"/>
  <c r="BK1690"/>
  <c r="BK1683"/>
  <c r="J1660"/>
  <c r="BK1648"/>
  <c r="J1628"/>
  <c r="BK1615"/>
  <c r="J1597"/>
  <c r="J1567"/>
  <c r="J1539"/>
  <c r="J1483"/>
  <c r="BK1470"/>
  <c r="J1451"/>
  <c r="J1431"/>
  <c r="BK1415"/>
  <c r="BK1400"/>
  <c r="J1385"/>
  <c r="BK1354"/>
  <c r="J1325"/>
  <c r="J1302"/>
  <c r="BK1293"/>
  <c r="BK1286"/>
  <c r="BK1273"/>
  <c r="BK1237"/>
  <c r="J1221"/>
  <c r="BK1210"/>
  <c r="BK1199"/>
  <c r="J1187"/>
  <c r="J1167"/>
  <c r="BK1145"/>
  <c r="J1130"/>
  <c r="BK1124"/>
  <c r="J1109"/>
  <c r="J1101"/>
  <c r="BK1088"/>
  <c r="BK1080"/>
  <c r="BK1070"/>
  <c r="BK1058"/>
  <c r="BK1032"/>
  <c r="BK1014"/>
  <c r="BK1007"/>
  <c r="BK1003"/>
  <c r="BK948"/>
  <c r="J866"/>
  <c r="J838"/>
  <c r="J811"/>
  <c r="BK750"/>
  <c r="BK647"/>
  <c r="BK615"/>
  <c r="BK593"/>
  <c r="BK529"/>
  <c r="J503"/>
  <c r="J455"/>
  <c r="BK410"/>
  <c r="J386"/>
  <c r="BK376"/>
  <c r="J362"/>
  <c r="BK350"/>
  <c r="J315"/>
  <c r="J273"/>
  <c r="BK266"/>
  <c r="BK196"/>
  <c r="BK182"/>
  <c r="BK162"/>
  <c r="BK2085"/>
  <c r="J2075"/>
  <c r="J2062"/>
  <c r="J2036"/>
  <c r="J1985"/>
  <c r="J1975"/>
  <c r="J1926"/>
  <c r="J1888"/>
  <c r="J1882"/>
  <c r="J1876"/>
  <c r="BK1843"/>
  <c r="BK1809"/>
  <c r="BK1783"/>
  <c r="J1762"/>
  <c r="BK1749"/>
  <c r="BK1742"/>
  <c r="BK1727"/>
  <c r="J1719"/>
  <c r="BK1712"/>
  <c r="BK1692"/>
  <c r="J1683"/>
  <c r="BK1662"/>
  <c r="BK1639"/>
  <c r="J1633"/>
  <c r="J1626"/>
  <c r="BK1608"/>
  <c r="BK1591"/>
  <c r="BK1577"/>
  <c r="BK1567"/>
  <c r="BK1559"/>
  <c r="J1523"/>
  <c r="J1494"/>
  <c r="BK1486"/>
  <c r="BK1473"/>
  <c r="J1436"/>
  <c r="BK1433"/>
  <c r="J1424"/>
  <c r="BK1406"/>
  <c r="BK1393"/>
  <c r="J1374"/>
  <c r="BK1297"/>
  <c r="J1291"/>
  <c r="BK1279"/>
  <c r="J1261"/>
  <c r="BK1232"/>
  <c r="J1204"/>
  <c r="J1145"/>
  <c r="BK1101"/>
  <c r="BK1082"/>
  <c r="BK1069"/>
  <c r="J1065"/>
  <c r="J1058"/>
  <c r="BK1046"/>
  <c r="J1028"/>
  <c r="J1020"/>
  <c r="J1003"/>
  <c r="J952"/>
  <c r="J921"/>
  <c r="BK843"/>
  <c r="BK827"/>
  <c r="BK801"/>
  <c r="BK772"/>
  <c r="BK713"/>
  <c r="J623"/>
  <c r="J615"/>
  <c r="BK535"/>
  <c r="J524"/>
  <c r="J517"/>
  <c r="J484"/>
  <c r="BK444"/>
  <c r="J411"/>
  <c r="J410"/>
  <c r="J381"/>
  <c r="J366"/>
  <c r="J342"/>
  <c r="BK326"/>
  <c r="J316"/>
  <c r="J283"/>
  <c r="J270"/>
  <c r="J266"/>
  <c r="J254"/>
  <c r="BK225"/>
  <c r="BK214"/>
  <c r="J202"/>
  <c r="J196"/>
  <c r="J185"/>
  <c r="J180"/>
  <c r="J162"/>
  <c r="BK2079"/>
  <c r="BK2068"/>
  <c r="J1988"/>
  <c r="BK1970"/>
  <c r="J1961"/>
  <c r="BK1954"/>
  <c r="BK1891"/>
  <c r="BK1849"/>
  <c r="BK1822"/>
  <c r="BK1789"/>
  <c r="J1772"/>
  <c r="J1746"/>
  <c r="J1736"/>
  <c r="BK1718"/>
  <c r="BK1698"/>
  <c r="BK1695"/>
  <c r="BK1680"/>
  <c r="BK1660"/>
  <c r="J1624"/>
  <c r="J1617"/>
  <c r="BK1599"/>
  <c r="J1580"/>
  <c r="BK1569"/>
  <c r="BK1529"/>
  <c r="BK1505"/>
  <c r="BK1445"/>
  <c r="J1435"/>
  <c r="J1427"/>
  <c r="J1406"/>
  <c r="J1391"/>
  <c r="BK1377"/>
  <c r="BK1322"/>
  <c r="J1290"/>
  <c r="BK1267"/>
  <c r="BK1243"/>
  <c r="J1225"/>
  <c r="J1210"/>
  <c r="BK1193"/>
  <c r="J1169"/>
  <c r="BK1139"/>
  <c r="BK1122"/>
  <c r="BK1104"/>
  <c r="J1098"/>
  <c r="BK1086"/>
  <c r="J1080"/>
  <c r="BK1063"/>
  <c r="J1054"/>
  <c r="BK1039"/>
  <c r="J1030"/>
  <c r="J1012"/>
  <c r="J984"/>
  <c r="BK941"/>
  <c r="J929"/>
  <c r="J914"/>
  <c r="BK845"/>
  <c r="BK838"/>
  <c r="J772"/>
  <c r="J736"/>
  <c r="BK707"/>
  <c r="J649"/>
  <c r="BK610"/>
  <c r="J593"/>
  <c r="J529"/>
  <c r="J520"/>
  <c r="J452"/>
  <c r="BK429"/>
  <c r="BK408"/>
  <c r="BK403"/>
  <c r="BK381"/>
  <c r="BK366"/>
  <c r="J358"/>
  <c r="BK348"/>
  <c r="BK318"/>
  <c r="BK307"/>
  <c r="BK283"/>
  <c r="BK270"/>
  <c r="BK240"/>
  <c r="BK235"/>
  <c r="BK223"/>
  <c r="BK217"/>
  <c r="BK210"/>
  <c r="J189"/>
  <c r="J2077"/>
  <c r="BK2053"/>
  <c r="J1998"/>
  <c r="BK1987"/>
  <c r="BK1975"/>
  <c r="BK1958"/>
  <c r="BK1890"/>
  <c r="BK1882"/>
  <c r="J1822"/>
  <c r="J1789"/>
  <c r="J1777"/>
  <c r="J1740"/>
  <c r="J1724"/>
  <c r="J1712"/>
  <c r="J1695"/>
  <c r="J1692"/>
  <c r="J1680"/>
  <c r="J1646"/>
  <c r="BK1624"/>
  <c r="BK1610"/>
  <c r="BK1601"/>
  <c r="BK1597"/>
  <c r="J1584"/>
  <c r="J1564"/>
  <c r="BK1494"/>
  <c r="J1478"/>
  <c r="BK1451"/>
  <c r="BK1443"/>
  <c r="BK1437"/>
  <c r="BK1424"/>
  <c r="BK1396"/>
  <c r="BK1325"/>
  <c r="BK1290"/>
  <c r="J1279"/>
  <c r="J1269"/>
  <c r="J1243"/>
  <c r="BK1216"/>
  <c r="BK1187"/>
  <c r="J1151"/>
  <c r="J1126"/>
  <c r="BK1109"/>
  <c r="BK1090"/>
  <c r="J1070"/>
  <c r="BK1033"/>
  <c r="BK1026"/>
  <c r="BK984"/>
  <c r="J948"/>
  <c r="J935"/>
  <c r="J925"/>
  <c r="BK914"/>
  <c r="BK883"/>
  <c r="J868"/>
  <c r="J820"/>
  <c r="J804"/>
  <c r="BK736"/>
  <c r="J707"/>
  <c r="J537"/>
  <c r="BK517"/>
  <c r="J444"/>
  <c r="BK386"/>
  <c r="BK338"/>
  <c r="BK320"/>
  <c r="J303"/>
  <c r="J300"/>
  <c r="BK289"/>
  <c r="BK273"/>
  <c r="J262"/>
  <c r="J238"/>
  <c r="BK233"/>
  <c r="BK219"/>
  <c r="BK198"/>
  <c r="BK158"/>
  <c i="4" r="BK259"/>
  <c r="BK255"/>
  <c r="J243"/>
  <c r="J231"/>
  <c r="J227"/>
  <c r="BK221"/>
  <c r="J212"/>
  <c r="BK206"/>
  <c r="BK200"/>
  <c r="BK194"/>
  <c r="J187"/>
  <c r="J182"/>
  <c r="BK177"/>
  <c r="J170"/>
  <c r="J164"/>
  <c r="BK151"/>
  <c r="J146"/>
  <c r="BK140"/>
  <c r="BK132"/>
  <c r="J260"/>
  <c r="BK256"/>
  <c r="J248"/>
  <c r="J237"/>
  <c r="BK235"/>
  <c r="BK225"/>
  <c r="J220"/>
  <c r="BK208"/>
  <c r="J204"/>
  <c r="BK199"/>
  <c r="J194"/>
  <c r="BK190"/>
  <c r="J180"/>
  <c r="J173"/>
  <c r="BK162"/>
  <c r="BK159"/>
  <c r="BK156"/>
  <c r="J152"/>
  <c r="J145"/>
  <c r="BK136"/>
  <c r="J262"/>
  <c r="BK254"/>
  <c r="J246"/>
  <c r="J240"/>
  <c r="BK237"/>
  <c r="J230"/>
  <c r="J226"/>
  <c r="BK220"/>
  <c r="J216"/>
  <c r="J213"/>
  <c r="J208"/>
  <c r="BK203"/>
  <c r="J192"/>
  <c r="BK189"/>
  <c r="BK184"/>
  <c r="BK176"/>
  <c r="J171"/>
  <c r="J167"/>
  <c r="J150"/>
  <c r="J144"/>
  <c r="BK262"/>
  <c r="J254"/>
  <c r="J249"/>
  <c r="BK246"/>
  <c r="BK242"/>
  <c r="J232"/>
  <c r="J228"/>
  <c r="J223"/>
  <c r="BK213"/>
  <c r="BK204"/>
  <c r="J201"/>
  <c r="J196"/>
  <c r="J188"/>
  <c r="BK185"/>
  <c r="BK178"/>
  <c r="J174"/>
  <c r="BK168"/>
  <c r="BK160"/>
  <c r="J158"/>
  <c r="J151"/>
  <c r="BK147"/>
  <c r="BK142"/>
  <c r="BK139"/>
  <c r="J136"/>
  <c r="J131"/>
  <c i="5" r="J213"/>
  <c r="BK207"/>
  <c r="BK200"/>
  <c r="BK196"/>
  <c r="BK187"/>
  <c r="J180"/>
  <c r="J175"/>
  <c r="J168"/>
  <c r="J165"/>
  <c r="J160"/>
  <c r="BK151"/>
  <c r="BK142"/>
  <c r="J139"/>
  <c r="BK131"/>
  <c r="BK214"/>
  <c r="J207"/>
  <c r="J202"/>
  <c r="BK195"/>
  <c r="J191"/>
  <c r="J187"/>
  <c r="BK184"/>
  <c r="J179"/>
  <c r="BK144"/>
  <c r="BK139"/>
  <c r="J134"/>
  <c r="J210"/>
  <c r="BK202"/>
  <c r="BK193"/>
  <c r="J190"/>
  <c r="J184"/>
  <c r="J178"/>
  <c r="J171"/>
  <c r="J163"/>
  <c r="J155"/>
  <c r="BK150"/>
  <c r="J145"/>
  <c r="BK141"/>
  <c r="J211"/>
  <c r="BK204"/>
  <c r="J196"/>
  <c r="BK190"/>
  <c r="BK180"/>
  <c r="J174"/>
  <c r="BK170"/>
  <c r="J161"/>
  <c r="BK157"/>
  <c r="BK152"/>
  <c r="J142"/>
  <c r="BK135"/>
  <c i="6" r="J161"/>
  <c r="BK153"/>
  <c r="J144"/>
  <c r="J138"/>
  <c r="BK134"/>
  <c r="BK163"/>
  <c r="J159"/>
  <c r="BK155"/>
  <c r="J148"/>
  <c r="BK142"/>
  <c r="BK137"/>
  <c r="BK133"/>
  <c r="J131"/>
  <c r="BK150"/>
  <c r="J146"/>
  <c r="J133"/>
  <c r="J129"/>
  <c r="J155"/>
  <c r="J152"/>
  <c r="J145"/>
  <c r="BK139"/>
  <c r="BK131"/>
  <c i="7" r="J195"/>
  <c r="J187"/>
  <c r="J182"/>
  <c r="BK175"/>
  <c r="BK165"/>
  <c r="BK160"/>
  <c r="J155"/>
  <c r="BK152"/>
  <c r="J149"/>
  <c r="BK143"/>
  <c r="J135"/>
  <c r="BK195"/>
  <c r="J190"/>
  <c r="BK182"/>
  <c r="J174"/>
  <c r="BK167"/>
  <c r="BK164"/>
  <c r="J153"/>
  <c r="BK147"/>
  <c r="BK138"/>
  <c r="J192"/>
  <c r="BK187"/>
  <c r="BK178"/>
  <c r="J175"/>
  <c r="BK168"/>
  <c r="J161"/>
  <c r="J156"/>
  <c r="BK149"/>
  <c r="J145"/>
  <c r="J137"/>
  <c r="BK191"/>
  <c r="BK180"/>
  <c r="BK174"/>
  <c r="BK170"/>
  <c r="BK166"/>
  <c r="BK161"/>
  <c r="J151"/>
  <c r="BK145"/>
  <c r="BK142"/>
  <c r="J138"/>
  <c i="8" r="J232"/>
  <c r="J225"/>
  <c r="J220"/>
  <c r="J213"/>
  <c r="J201"/>
  <c r="BK196"/>
  <c r="BK188"/>
  <c r="BK185"/>
  <c r="BK180"/>
  <c r="J173"/>
  <c r="J168"/>
  <c r="J155"/>
  <c r="J147"/>
  <c r="BK141"/>
  <c r="J226"/>
  <c r="BK220"/>
  <c r="J214"/>
  <c r="BK203"/>
  <c r="J188"/>
  <c r="J171"/>
  <c r="BK168"/>
  <c r="J160"/>
  <c r="J139"/>
  <c r="BK227"/>
  <c r="J222"/>
  <c r="BK217"/>
  <c r="BK208"/>
  <c r="BK200"/>
  <c r="J196"/>
  <c r="BK189"/>
  <c r="J182"/>
  <c r="BK176"/>
  <c r="J170"/>
  <c r="J149"/>
  <c r="J137"/>
  <c r="J228"/>
  <c r="J215"/>
  <c r="BK211"/>
  <c r="J207"/>
  <c r="J203"/>
  <c r="J197"/>
  <c r="J187"/>
  <c r="J180"/>
  <c r="BK173"/>
  <c r="BK165"/>
  <c r="BK157"/>
  <c r="BK147"/>
  <c r="BK137"/>
  <c i="9" r="J158"/>
  <c r="J156"/>
  <c r="J141"/>
  <c r="J131"/>
  <c r="BK165"/>
  <c r="J151"/>
  <c r="BK131"/>
  <c r="BK159"/>
  <c r="BK155"/>
  <c r="BK145"/>
  <c r="J133"/>
  <c r="BK167"/>
  <c r="BK161"/>
  <c r="BK151"/>
  <c r="J145"/>
  <c i="10" r="J419"/>
  <c r="J411"/>
  <c r="BK404"/>
  <c r="BK390"/>
  <c r="J383"/>
  <c r="J375"/>
  <c r="J371"/>
  <c r="J365"/>
  <c r="J359"/>
  <c r="J347"/>
  <c r="J341"/>
  <c r="J335"/>
  <c r="BK321"/>
  <c r="BK308"/>
  <c r="J298"/>
  <c r="BK284"/>
  <c r="J279"/>
  <c r="BK274"/>
  <c r="BK270"/>
  <c r="J255"/>
  <c r="J245"/>
  <c r="BK231"/>
  <c r="J224"/>
  <c r="BK214"/>
  <c r="J204"/>
  <c r="BK197"/>
  <c r="J190"/>
  <c r="BK185"/>
  <c r="BK182"/>
  <c r="J164"/>
  <c r="BK420"/>
  <c r="BK412"/>
  <c r="J407"/>
  <c r="BK399"/>
  <c r="BK394"/>
  <c r="BK387"/>
  <c r="J381"/>
  <c r="J376"/>
  <c r="BK371"/>
  <c r="J367"/>
  <c r="J361"/>
  <c r="J352"/>
  <c r="BK343"/>
  <c r="BK336"/>
  <c r="J326"/>
  <c r="J319"/>
  <c r="J311"/>
  <c r="J304"/>
  <c r="BK300"/>
  <c r="BK294"/>
  <c r="J291"/>
  <c r="J286"/>
  <c r="BK283"/>
  <c r="J278"/>
  <c r="J274"/>
  <c r="BK267"/>
  <c r="BK264"/>
  <c r="J252"/>
  <c r="J247"/>
  <c r="J233"/>
  <c r="J226"/>
  <c r="BK216"/>
  <c r="BK207"/>
  <c r="J201"/>
  <c r="BK191"/>
  <c r="BK186"/>
  <c r="BK176"/>
  <c r="J166"/>
  <c r="BK155"/>
  <c r="J418"/>
  <c r="J415"/>
  <c r="J406"/>
  <c r="BK395"/>
  <c r="J390"/>
  <c r="BK376"/>
  <c r="BK367"/>
  <c r="BK357"/>
  <c r="J351"/>
  <c r="BK347"/>
  <c r="BK344"/>
  <c r="BK332"/>
  <c r="BK314"/>
  <c r="J301"/>
  <c r="J295"/>
  <c r="BK288"/>
  <c r="J281"/>
  <c r="J270"/>
  <c r="J266"/>
  <c r="BK262"/>
  <c r="J254"/>
  <c r="BK241"/>
  <c r="BK235"/>
  <c r="J231"/>
  <c r="BK222"/>
  <c r="J214"/>
  <c r="J206"/>
  <c i="19" r="BK140"/>
  <c r="BK136"/>
  <c r="BK248"/>
  <c r="J242"/>
  <c r="J237"/>
  <c r="J233"/>
  <c r="BK230"/>
  <c r="BK223"/>
  <c r="BK209"/>
  <c r="BK205"/>
  <c r="BK201"/>
  <c r="J193"/>
  <c r="J186"/>
  <c r="BK178"/>
  <c r="J173"/>
  <c r="BK160"/>
  <c r="BK157"/>
  <c r="J154"/>
  <c r="BK149"/>
  <c r="J143"/>
  <c r="BK138"/>
  <c r="BK134"/>
  <c r="J256"/>
  <c r="BK251"/>
  <c r="J248"/>
  <c r="J244"/>
  <c r="BK239"/>
  <c r="BK232"/>
  <c r="BK227"/>
  <c r="J223"/>
  <c r="J219"/>
  <c r="BK216"/>
  <c r="J213"/>
  <c r="J210"/>
  <c r="BK206"/>
  <c r="J198"/>
  <c r="J195"/>
  <c r="BK188"/>
  <c r="BK183"/>
  <c r="BK179"/>
  <c r="BK172"/>
  <c r="J167"/>
  <c r="BK163"/>
  <c r="J158"/>
  <c r="J151"/>
  <c r="BK139"/>
  <c r="BK135"/>
  <c r="J254"/>
  <c r="BK242"/>
  <c r="BK231"/>
  <c r="J215"/>
  <c r="BK204"/>
  <c r="BK198"/>
  <c r="J188"/>
  <c r="J178"/>
  <c r="BK171"/>
  <c r="J165"/>
  <c r="J153"/>
  <c r="J148"/>
  <c r="BK144"/>
  <c r="J134"/>
  <c i="20" r="BK156"/>
  <c r="BK147"/>
  <c r="BK140"/>
  <c r="J168"/>
  <c r="J165"/>
  <c r="J161"/>
  <c r="BK157"/>
  <c r="J152"/>
  <c r="BK148"/>
  <c r="BK146"/>
  <c r="J134"/>
  <c r="BK163"/>
  <c r="BK150"/>
  <c r="BK144"/>
  <c r="J139"/>
  <c r="BK169"/>
  <c r="BK154"/>
  <c r="BK143"/>
  <c r="BK137"/>
  <c i="21" r="BK194"/>
  <c r="BK187"/>
  <c r="BK183"/>
  <c r="BK178"/>
  <c r="BK164"/>
  <c r="BK159"/>
  <c r="BK151"/>
  <c r="BK143"/>
  <c r="BK196"/>
  <c r="J189"/>
  <c r="J171"/>
  <c r="J164"/>
  <c r="BK156"/>
  <c r="J142"/>
  <c r="J134"/>
  <c r="BK191"/>
  <c r="J188"/>
  <c r="J183"/>
  <c r="BK171"/>
  <c r="J166"/>
  <c r="J156"/>
  <c r="J145"/>
  <c r="BK136"/>
  <c r="J181"/>
  <c r="J178"/>
  <c r="BK173"/>
  <c r="BK161"/>
  <c r="BK153"/>
  <c r="BK148"/>
  <c r="BK142"/>
  <c i="22" r="J184"/>
  <c r="J169"/>
  <c r="BK145"/>
  <c r="J138"/>
  <c r="J136"/>
  <c r="BK192"/>
  <c r="J188"/>
  <c r="J182"/>
  <c r="J168"/>
  <c r="BK158"/>
  <c r="J145"/>
  <c r="J195"/>
  <c r="J189"/>
  <c r="BK183"/>
  <c r="J179"/>
  <c r="J175"/>
  <c r="BK161"/>
  <c r="J141"/>
  <c i="23" r="J162"/>
  <c r="J158"/>
  <c r="J144"/>
  <c r="J140"/>
  <c r="BK155"/>
  <c r="J152"/>
  <c r="BK147"/>
  <c r="J135"/>
  <c r="BK161"/>
  <c r="J147"/>
  <c r="BK159"/>
  <c r="J154"/>
  <c r="J148"/>
  <c r="BK136"/>
  <c r="BK135"/>
  <c i="24" r="J197"/>
  <c r="J192"/>
  <c r="J182"/>
  <c r="BK174"/>
  <c r="BK152"/>
  <c r="J193"/>
  <c r="BK187"/>
  <c r="BK181"/>
  <c r="BK162"/>
  <c r="BK139"/>
  <c r="J207"/>
  <c r="BK198"/>
  <c r="J181"/>
  <c r="J174"/>
  <c r="BK165"/>
  <c r="J158"/>
  <c r="BK145"/>
  <c r="BK140"/>
  <c r="BK204"/>
  <c r="BK196"/>
  <c r="J187"/>
  <c r="BK180"/>
  <c r="BK169"/>
  <c r="J152"/>
  <c r="J140"/>
  <c i="25" r="J138"/>
  <c r="BK129"/>
  <c r="J135"/>
  <c r="BK138"/>
  <c r="BK131"/>
  <c r="J132"/>
  <c i="26" r="BK313"/>
  <c r="J305"/>
  <c r="BK289"/>
  <c r="BK263"/>
  <c r="J238"/>
  <c r="J217"/>
  <c r="BK201"/>
  <c r="J189"/>
  <c r="BK181"/>
  <c r="BK160"/>
  <c r="J144"/>
  <c r="BK132"/>
  <c r="BK309"/>
  <c r="J285"/>
  <c r="BK267"/>
  <c r="J243"/>
  <c r="BK165"/>
  <c r="BK148"/>
  <c r="J293"/>
  <c r="J276"/>
  <c r="J263"/>
  <c r="BK238"/>
  <c r="BK225"/>
  <c r="BK209"/>
  <c r="BK169"/>
  <c r="BK128"/>
  <c r="BK247"/>
  <c r="BK217"/>
  <c r="J173"/>
  <c i="27" r="BK189"/>
  <c r="BK180"/>
  <c r="J162"/>
  <c r="J152"/>
  <c r="J174"/>
  <c r="J145"/>
  <c r="BK130"/>
  <c r="BK182"/>
  <c r="BK178"/>
  <c r="BK172"/>
  <c r="J165"/>
  <c r="BK147"/>
  <c r="J178"/>
  <c r="BK174"/>
  <c r="J147"/>
  <c r="BK129"/>
  <c i="28" r="BK182"/>
  <c r="BK172"/>
  <c r="J159"/>
  <c r="BK153"/>
  <c r="J138"/>
  <c r="BK186"/>
  <c r="J177"/>
  <c r="BK170"/>
  <c r="J162"/>
  <c r="J144"/>
  <c r="J170"/>
  <c r="J161"/>
  <c r="J147"/>
  <c r="BK180"/>
  <c r="J172"/>
  <c r="BK161"/>
  <c r="J155"/>
  <c r="BK138"/>
  <c i="2" r="J254"/>
  <c r="BK244"/>
  <c r="J238"/>
  <c r="J227"/>
  <c r="J220"/>
  <c r="BK206"/>
  <c r="BK195"/>
  <c r="J185"/>
  <c r="J181"/>
  <c r="J162"/>
  <c r="BK142"/>
  <c r="J134"/>
  <c r="BK254"/>
  <c r="BK248"/>
  <c r="J239"/>
  <c r="J234"/>
  <c r="J226"/>
  <c r="J222"/>
  <c r="BK204"/>
  <c r="BK196"/>
  <c r="J183"/>
  <c r="J177"/>
  <c r="BK171"/>
  <c r="J152"/>
  <c r="J142"/>
  <c r="BK130"/>
  <c r="BK224"/>
  <c r="J213"/>
  <c r="J199"/>
  <c r="BK194"/>
  <c r="J179"/>
  <c r="J158"/>
  <c r="J144"/>
  <c r="BK129"/>
  <c i="1" r="AS118"/>
  <c i="2" r="J211"/>
  <c r="J196"/>
  <c r="BK189"/>
  <c r="J171"/>
  <c r="BK158"/>
  <c r="BK146"/>
  <c r="BK134"/>
  <c i="3" r="BK2113"/>
  <c r="J2113"/>
  <c r="BK2109"/>
  <c r="BK2107"/>
  <c r="J2099"/>
  <c r="BK2095"/>
  <c r="J2093"/>
  <c r="J2091"/>
  <c r="BK2087"/>
  <c r="BK2077"/>
  <c r="J2067"/>
  <c r="BK1996"/>
  <c r="J1970"/>
  <c r="J1965"/>
  <c r="BK1926"/>
  <c r="BK1920"/>
  <c r="BK1886"/>
  <c r="BK1879"/>
  <c r="BK1812"/>
  <c r="J1781"/>
  <c r="BK1762"/>
  <c r="BK1745"/>
  <c r="BK1726"/>
  <c r="BK1722"/>
  <c r="J1717"/>
  <c r="J1713"/>
  <c r="BK1697"/>
  <c r="BK1691"/>
  <c r="BK1686"/>
  <c r="J1662"/>
  <c r="J1650"/>
  <c r="J1639"/>
  <c r="BK1617"/>
  <c r="J1608"/>
  <c r="BK1582"/>
  <c r="BK1564"/>
  <c r="J1490"/>
  <c r="BK1484"/>
  <c r="BK1478"/>
  <c r="J1462"/>
  <c r="J1441"/>
  <c r="BK1420"/>
  <c r="J1396"/>
  <c r="J1377"/>
  <c r="BK1328"/>
  <c r="J1315"/>
  <c r="BK1300"/>
  <c r="BK1287"/>
  <c r="J1281"/>
  <c r="BK1242"/>
  <c r="J1230"/>
  <c r="BK1213"/>
  <c r="BK1204"/>
  <c r="J1193"/>
  <c r="BK1179"/>
  <c r="BK1157"/>
  <c r="J1132"/>
  <c r="J1122"/>
  <c r="J1106"/>
  <c r="J1103"/>
  <c r="J1090"/>
  <c r="BK1084"/>
  <c r="J1076"/>
  <c r="BK1065"/>
  <c r="J1042"/>
  <c r="BK1020"/>
  <c r="BK1012"/>
  <c r="BK1005"/>
  <c r="J997"/>
  <c r="BK868"/>
  <c r="J845"/>
  <c r="BK820"/>
  <c r="BK794"/>
  <c r="J687"/>
  <c r="BK623"/>
  <c r="J610"/>
  <c r="BK532"/>
  <c r="BK527"/>
  <c r="J502"/>
  <c r="BK452"/>
  <c r="J413"/>
  <c r="J403"/>
  <c r="BK379"/>
  <c r="J364"/>
  <c r="BK354"/>
  <c r="J334"/>
  <c r="BK311"/>
  <c r="J271"/>
  <c r="J217"/>
  <c r="BK183"/>
  <c r="BK167"/>
  <c r="J2087"/>
  <c r="BK2081"/>
  <c r="J2073"/>
  <c r="J2053"/>
  <c r="J2033"/>
  <c r="J1984"/>
  <c r="BK1961"/>
  <c r="J1920"/>
  <c r="J1886"/>
  <c r="BK1880"/>
  <c r="J1863"/>
  <c r="BK1830"/>
  <c r="J1808"/>
  <c r="BK1781"/>
  <c r="J1758"/>
  <c r="J1747"/>
  <c r="J1729"/>
  <c r="J1726"/>
  <c r="BK1717"/>
  <c r="BK1701"/>
  <c r="J1696"/>
  <c r="J1686"/>
  <c r="BK1667"/>
  <c r="J1644"/>
  <c r="J1635"/>
  <c r="J1615"/>
  <c r="BK1607"/>
  <c r="BK1580"/>
  <c r="J1569"/>
  <c r="J1566"/>
  <c r="BK1539"/>
  <c r="J1505"/>
  <c r="BK1488"/>
  <c r="BK1483"/>
  <c r="BK1462"/>
  <c r="J1443"/>
  <c r="BK1427"/>
  <c r="J1415"/>
  <c r="J1404"/>
  <c r="BK1391"/>
  <c r="J1328"/>
  <c r="BK1295"/>
  <c r="J1285"/>
  <c r="J1277"/>
  <c r="J1273"/>
  <c r="J1253"/>
  <c r="BK1207"/>
  <c r="BK1151"/>
  <c r="BK1120"/>
  <c r="BK1097"/>
  <c r="J1077"/>
  <c r="J1063"/>
  <c r="BK1054"/>
  <c r="BK1042"/>
  <c r="BK1030"/>
  <c r="J1022"/>
  <c r="BK1009"/>
  <c r="J993"/>
  <c r="BK939"/>
  <c r="BK847"/>
  <c r="BK836"/>
  <c r="BK824"/>
  <c r="J775"/>
  <c r="BK716"/>
  <c r="BK649"/>
  <c r="BK608"/>
  <c r="BK534"/>
  <c r="BK522"/>
  <c r="BK503"/>
  <c r="J449"/>
  <c r="J429"/>
  <c r="BK404"/>
  <c r="BK388"/>
  <c r="BK374"/>
  <c r="J348"/>
  <c r="BK334"/>
  <c r="BK322"/>
  <c r="J307"/>
  <c r="BK281"/>
  <c r="J268"/>
  <c r="J263"/>
  <c r="BK252"/>
  <c r="J223"/>
  <c r="J210"/>
  <c r="J200"/>
  <c r="BK191"/>
  <c r="J183"/>
  <c r="J178"/>
  <c r="J158"/>
  <c r="BK2075"/>
  <c r="BK2058"/>
  <c r="BK1973"/>
  <c r="J1967"/>
  <c r="J1958"/>
  <c r="BK1922"/>
  <c r="BK1856"/>
  <c r="BK1836"/>
  <c r="J1812"/>
  <c r="BK1787"/>
  <c r="BK1747"/>
  <c r="BK1738"/>
  <c r="J1727"/>
  <c r="J1714"/>
  <c r="J1697"/>
  <c r="J1690"/>
  <c r="BK1675"/>
  <c r="J1648"/>
  <c r="BK1623"/>
  <c r="J1613"/>
  <c r="BK1584"/>
  <c r="J1579"/>
  <c r="J1568"/>
  <c r="BK1523"/>
  <c r="J1486"/>
  <c r="BK1439"/>
  <c r="J1433"/>
  <c r="BK1422"/>
  <c r="J1402"/>
  <c r="BK1385"/>
  <c r="BK1374"/>
  <c r="BK1315"/>
  <c r="J1297"/>
  <c r="BK1277"/>
  <c r="BK1261"/>
  <c r="J1242"/>
  <c r="J1216"/>
  <c r="BK1196"/>
  <c r="J1179"/>
  <c r="J1157"/>
  <c r="J1124"/>
  <c r="J1120"/>
  <c r="BK1103"/>
  <c r="J1097"/>
  <c r="J1084"/>
  <c r="BK1068"/>
  <c r="BK1056"/>
  <c r="J1041"/>
  <c r="J1033"/>
  <c r="J1023"/>
  <c r="J1001"/>
  <c r="J954"/>
  <c r="BK935"/>
  <c r="BK925"/>
  <c r="BK912"/>
  <c r="BK866"/>
  <c r="J824"/>
  <c r="BK775"/>
  <c r="J750"/>
  <c r="J710"/>
  <c r="J669"/>
  <c r="J647"/>
  <c r="BK606"/>
  <c r="J535"/>
  <c r="BK524"/>
  <c r="J514"/>
  <c r="BK445"/>
  <c r="BK411"/>
  <c r="J404"/>
  <c r="J397"/>
  <c r="BK370"/>
  <c r="BK362"/>
  <c r="J350"/>
  <c r="BK342"/>
  <c r="BK316"/>
  <c r="BK305"/>
  <c r="BK271"/>
  <c r="BK254"/>
  <c r="BK237"/>
  <c r="J229"/>
  <c r="J221"/>
  <c r="J212"/>
  <c r="BK202"/>
  <c r="BK2062"/>
  <c r="J2050"/>
  <c r="BK2036"/>
  <c r="BK1984"/>
  <c r="J1973"/>
  <c r="J1952"/>
  <c r="BK1888"/>
  <c r="BK1863"/>
  <c r="J1830"/>
  <c r="J1809"/>
  <c r="J1787"/>
  <c r="J1769"/>
  <c r="J1738"/>
  <c r="BK1713"/>
  <c r="J1701"/>
  <c r="BK1693"/>
  <c r="BK1688"/>
  <c r="J1652"/>
  <c r="J1637"/>
  <c r="J1623"/>
  <c r="J1607"/>
  <c r="BK1600"/>
  <c r="J1591"/>
  <c r="J1565"/>
  <c r="J1559"/>
  <c r="BK1490"/>
  <c r="J1453"/>
  <c r="J1445"/>
  <c r="J1439"/>
  <c r="J1426"/>
  <c r="J1410"/>
  <c r="J1393"/>
  <c r="J1322"/>
  <c r="J1287"/>
  <c r="J1275"/>
  <c r="J1267"/>
  <c r="BK1230"/>
  <c r="J1213"/>
  <c r="J1181"/>
  <c r="J1137"/>
  <c r="J1115"/>
  <c r="BK1106"/>
  <c r="J1088"/>
  <c r="J1050"/>
  <c r="BK1028"/>
  <c r="J1007"/>
  <c r="BK952"/>
  <c r="J939"/>
  <c r="BK929"/>
  <c r="BK916"/>
  <c r="J902"/>
  <c r="J843"/>
  <c r="BK831"/>
  <c r="BK811"/>
  <c r="BK774"/>
  <c r="BK710"/>
  <c r="BK592"/>
  <c r="J532"/>
  <c r="J510"/>
  <c r="BK397"/>
  <c r="J379"/>
  <c r="J326"/>
  <c r="J311"/>
  <c r="J302"/>
  <c r="BK298"/>
  <c r="J289"/>
  <c r="BK268"/>
  <c r="J252"/>
  <c r="J237"/>
  <c r="BK229"/>
  <c r="BK212"/>
  <c r="J191"/>
  <c i="4" r="BK261"/>
  <c r="BK257"/>
  <c r="BK250"/>
  <c r="J241"/>
  <c r="BK230"/>
  <c r="J224"/>
  <c r="BK217"/>
  <c r="BK209"/>
  <c r="J205"/>
  <c r="J199"/>
  <c r="BK195"/>
  <c r="BK183"/>
  <c r="BK179"/>
  <c r="J175"/>
  <c r="BK172"/>
  <c r="BK165"/>
  <c r="BK161"/>
  <c r="BK150"/>
  <c r="J143"/>
  <c r="J137"/>
  <c r="BK263"/>
  <c r="J259"/>
  <c r="BK251"/>
  <c r="BK249"/>
  <c r="BK241"/>
  <c r="BK236"/>
  <c r="J233"/>
  <c r="J221"/>
  <c r="J218"/>
  <c r="BK216"/>
  <c r="BK205"/>
  <c r="J195"/>
  <c r="BK192"/>
  <c r="J186"/>
  <c r="J179"/>
  <c r="BK174"/>
  <c r="BK164"/>
  <c r="J161"/>
  <c r="BK158"/>
  <c r="J155"/>
  <c r="BK148"/>
  <c r="BK141"/>
  <c r="BK135"/>
  <c r="J255"/>
  <c r="BK247"/>
  <c r="J242"/>
  <c r="BK238"/>
  <c r="BK232"/>
  <c r="BK227"/>
  <c r="BK222"/>
  <c r="BK218"/>
  <c r="J214"/>
  <c r="J209"/>
  <c r="J206"/>
  <c r="BK197"/>
  <c r="J185"/>
  <c r="BK182"/>
  <c r="J172"/>
  <c r="J168"/>
  <c r="BK155"/>
  <c r="J149"/>
  <c r="BK134"/>
  <c r="J261"/>
  <c r="J252"/>
  <c r="BK248"/>
  <c r="J244"/>
  <c r="J235"/>
  <c r="BK233"/>
  <c r="BK229"/>
  <c r="BK224"/>
  <c r="BK214"/>
  <c r="J211"/>
  <c r="J202"/>
  <c r="J197"/>
  <c r="J190"/>
  <c r="BK186"/>
  <c r="BK180"/>
  <c r="BK175"/>
  <c r="BK170"/>
  <c r="J162"/>
  <c r="BK154"/>
  <c r="BK152"/>
  <c r="J148"/>
  <c r="BK143"/>
  <c r="J140"/>
  <c r="J134"/>
  <c i="5" r="J209"/>
  <c r="J204"/>
  <c r="BK199"/>
  <c r="J189"/>
  <c r="BK183"/>
  <c r="J177"/>
  <c r="J172"/>
  <c r="BK167"/>
  <c r="J164"/>
  <c r="BK159"/>
  <c r="BK148"/>
  <c r="J141"/>
  <c r="BK136"/>
  <c r="J132"/>
  <c r="BK212"/>
  <c r="J208"/>
  <c r="BK203"/>
  <c r="J199"/>
  <c r="J193"/>
  <c r="J176"/>
  <c r="BK175"/>
  <c r="BK171"/>
  <c r="J170"/>
  <c r="BK168"/>
  <c r="BK165"/>
  <c r="BK162"/>
  <c r="BK161"/>
  <c r="J159"/>
  <c r="BK155"/>
  <c r="J153"/>
  <c r="J150"/>
  <c r="BK149"/>
  <c r="J146"/>
  <c r="J140"/>
  <c r="J135"/>
  <c r="BK213"/>
  <c r="BK205"/>
  <c r="J197"/>
  <c r="J186"/>
  <c r="J183"/>
  <c r="J181"/>
  <c r="J173"/>
  <c r="BK166"/>
  <c r="J156"/>
  <c r="J151"/>
  <c r="BK146"/>
  <c r="BK143"/>
  <c r="J214"/>
  <c r="BK210"/>
  <c r="J203"/>
  <c r="J195"/>
  <c r="BK189"/>
  <c r="BK178"/>
  <c r="BK173"/>
  <c r="BK164"/>
  <c r="BK160"/>
  <c r="BK156"/>
  <c r="J148"/>
  <c r="BK137"/>
  <c r="BK134"/>
  <c r="J131"/>
  <c i="6" r="BK162"/>
  <c r="BK154"/>
  <c r="BK145"/>
  <c r="BK141"/>
  <c r="J136"/>
  <c r="BK129"/>
  <c r="BK160"/>
  <c r="J157"/>
  <c r="J149"/>
  <c r="BK143"/>
  <c r="J139"/>
  <c r="J134"/>
  <c r="BK152"/>
  <c r="BK149"/>
  <c r="BK140"/>
  <c r="BK130"/>
  <c r="BK158"/>
  <c r="J154"/>
  <c r="J150"/>
  <c r="J140"/>
  <c r="J135"/>
  <c i="7" r="BK197"/>
  <c r="BK194"/>
  <c r="J185"/>
  <c r="J181"/>
  <c r="J178"/>
  <c r="BK172"/>
  <c r="BK162"/>
  <c r="BK157"/>
  <c r="BK153"/>
  <c r="BK150"/>
  <c r="J147"/>
  <c r="BK139"/>
  <c r="J197"/>
  <c r="BK192"/>
  <c r="J183"/>
  <c r="J177"/>
  <c r="J169"/>
  <c r="J165"/>
  <c r="BK156"/>
  <c r="J150"/>
  <c r="J141"/>
  <c r="BK132"/>
  <c r="J194"/>
  <c r="J191"/>
  <c r="BK185"/>
  <c r="BK177"/>
  <c r="J172"/>
  <c r="BK169"/>
  <c r="J162"/>
  <c r="J158"/>
  <c r="J152"/>
  <c r="BK144"/>
  <c r="J142"/>
  <c r="BK134"/>
  <c r="BK181"/>
  <c r="J176"/>
  <c r="J171"/>
  <c r="J167"/>
  <c r="BK158"/>
  <c r="J148"/>
  <c r="J144"/>
  <c r="J139"/>
  <c r="J134"/>
  <c i="8" r="BK230"/>
  <c r="BK222"/>
  <c r="BK218"/>
  <c r="BK212"/>
  <c r="J198"/>
  <c r="BK195"/>
  <c r="J189"/>
  <c r="J186"/>
  <c r="J178"/>
  <c r="J174"/>
  <c r="J167"/>
  <c r="J153"/>
  <c r="BK145"/>
  <c r="J230"/>
  <c r="J221"/>
  <c r="J217"/>
  <c r="BK205"/>
  <c r="J199"/>
  <c r="BK179"/>
  <c r="BK170"/>
  <c r="BK167"/>
  <c r="J157"/>
  <c r="BK229"/>
  <c r="BK226"/>
  <c r="BK224"/>
  <c r="J218"/>
  <c r="BK210"/>
  <c r="BK206"/>
  <c r="BK198"/>
  <c r="J193"/>
  <c r="BK183"/>
  <c r="J179"/>
  <c r="BK171"/>
  <c r="J162"/>
  <c r="J141"/>
  <c r="BK232"/>
  <c r="J224"/>
  <c r="BK214"/>
  <c r="J210"/>
  <c r="J206"/>
  <c r="J200"/>
  <c r="BK191"/>
  <c r="J181"/>
  <c r="BK178"/>
  <c r="BK172"/>
  <c r="BK162"/>
  <c r="J151"/>
  <c r="BK143"/>
  <c i="9" r="J169"/>
  <c r="J157"/>
  <c r="BK143"/>
  <c r="BK137"/>
  <c r="BK166"/>
  <c r="J155"/>
  <c r="BK133"/>
  <c r="J166"/>
  <c r="BK156"/>
  <c r="BK149"/>
  <c r="J137"/>
  <c r="BK169"/>
  <c r="J165"/>
  <c r="J159"/>
  <c r="BK154"/>
  <c r="BK147"/>
  <c r="BK139"/>
  <c i="10" r="J412"/>
  <c r="BK407"/>
  <c r="J394"/>
  <c r="BK389"/>
  <c r="BK380"/>
  <c r="BK374"/>
  <c r="BK369"/>
  <c r="J363"/>
  <c r="BK355"/>
  <c r="BK345"/>
  <c r="BK342"/>
  <c r="BK337"/>
  <c r="BK326"/>
  <c r="J309"/>
  <c r="J303"/>
  <c r="J285"/>
  <c r="J280"/>
  <c r="J276"/>
  <c r="J272"/>
  <c r="J263"/>
  <c r="BK254"/>
  <c r="BK243"/>
  <c r="J230"/>
  <c r="BK220"/>
  <c r="BK210"/>
  <c r="J205"/>
  <c r="BK198"/>
  <c r="J193"/>
  <c r="BK184"/>
  <c r="J181"/>
  <c r="J168"/>
  <c r="J155"/>
  <c r="BK413"/>
  <c r="BK409"/>
  <c r="J405"/>
  <c r="J395"/>
  <c r="J389"/>
  <c r="J385"/>
  <c r="BK379"/>
  <c r="J374"/>
  <c r="J369"/>
  <c r="BK363"/>
  <c r="BK353"/>
  <c r="BK349"/>
  <c r="BK339"/>
  <c r="J332"/>
  <c r="J324"/>
  <c r="J316"/>
  <c r="J308"/>
  <c r="BK302"/>
  <c r="J297"/>
  <c r="BK293"/>
  <c r="J290"/>
  <c r="BK285"/>
  <c r="J282"/>
  <c r="BK275"/>
  <c r="BK268"/>
  <c r="J265"/>
  <c r="J262"/>
  <c r="BK253"/>
  <c r="BK249"/>
  <c r="BK237"/>
  <c r="J228"/>
  <c r="BK217"/>
  <c r="BK209"/>
  <c r="BK203"/>
  <c r="J200"/>
  <c r="BK190"/>
  <c r="BK181"/>
  <c r="BK172"/>
  <c r="BK158"/>
  <c r="BK419"/>
  <c r="BK417"/>
  <c r="J414"/>
  <c r="BK402"/>
  <c r="BK392"/>
  <c r="BK377"/>
  <c r="BK368"/>
  <c r="BK360"/>
  <c r="J355"/>
  <c r="BK350"/>
  <c r="J346"/>
  <c r="J334"/>
  <c r="J331"/>
  <c r="J306"/>
  <c r="J299"/>
  <c r="J294"/>
  <c r="BK287"/>
  <c r="BK272"/>
  <c r="J268"/>
  <c r="BK265"/>
  <c r="J260"/>
  <c r="J256"/>
  <c r="J242"/>
  <c r="J237"/>
  <c r="BK232"/>
  <c r="BK226"/>
  <c r="BK215"/>
  <c r="BK213"/>
  <c r="BK200"/>
  <c r="J198"/>
  <c r="J191"/>
  <c r="J185"/>
  <c r="BK166"/>
  <c r="BK418"/>
  <c r="J413"/>
  <c r="J409"/>
  <c r="J402"/>
  <c r="BK396"/>
  <c r="BK381"/>
  <c r="BK365"/>
  <c r="J354"/>
  <c r="BK346"/>
  <c r="J337"/>
  <c r="BK319"/>
  <c r="BK305"/>
  <c r="BK304"/>
  <c r="J302"/>
  <c r="BK297"/>
  <c r="BK291"/>
  <c r="BK282"/>
  <c r="BK277"/>
  <c r="BK263"/>
  <c r="BK252"/>
  <c r="BK247"/>
  <c r="J241"/>
  <c r="BK230"/>
  <c r="J222"/>
  <c r="BK212"/>
  <c r="BK205"/>
  <c r="J202"/>
  <c r="J194"/>
  <c r="J184"/>
  <c r="J170"/>
  <c r="BK160"/>
  <c i="11" r="BK2187"/>
  <c r="J2184"/>
  <c r="BK2181"/>
  <c r="BK2179"/>
  <c r="J2174"/>
  <c r="BK2166"/>
  <c r="J2159"/>
  <c r="J2145"/>
  <c r="J2138"/>
  <c r="BK2105"/>
  <c r="BK2042"/>
  <c r="BK2007"/>
  <c r="J2002"/>
  <c r="BK1978"/>
  <c r="BK1937"/>
  <c r="J1906"/>
  <c r="BK1899"/>
  <c r="J1864"/>
  <c r="J1851"/>
  <c r="J1835"/>
  <c r="J1815"/>
  <c r="J1794"/>
  <c r="J1766"/>
  <c r="J1756"/>
  <c r="BK1624"/>
  <c r="J1598"/>
  <c r="BK1568"/>
  <c r="J1565"/>
  <c r="BK1557"/>
  <c r="BK1548"/>
  <c r="BK1544"/>
  <c r="J1513"/>
  <c r="BK1463"/>
  <c r="J1447"/>
  <c r="J1436"/>
  <c r="BK1429"/>
  <c r="BK1403"/>
  <c r="J1389"/>
  <c r="BK1382"/>
  <c r="BK1362"/>
  <c r="BK1351"/>
  <c r="J1275"/>
  <c r="BK1229"/>
  <c r="BK1223"/>
  <c r="BK1206"/>
  <c r="J1200"/>
  <c r="BK1187"/>
  <c r="J1181"/>
  <c r="J1170"/>
  <c r="BK1162"/>
  <c r="BK1107"/>
  <c r="J1055"/>
  <c r="J1045"/>
  <c r="BK1021"/>
  <c r="BK1008"/>
  <c r="BK999"/>
  <c r="J977"/>
  <c r="J954"/>
  <c r="BK943"/>
  <c r="J928"/>
  <c r="J857"/>
  <c r="J836"/>
  <c r="BK826"/>
  <c r="BK809"/>
  <c r="J776"/>
  <c r="BK769"/>
  <c r="J702"/>
  <c r="BK690"/>
  <c r="J674"/>
  <c r="J666"/>
  <c r="BK564"/>
  <c r="BK498"/>
  <c r="J493"/>
  <c r="J476"/>
  <c r="BK456"/>
  <c r="J407"/>
  <c r="BK397"/>
  <c r="J374"/>
  <c r="J366"/>
  <c r="BK321"/>
  <c r="BK314"/>
  <c r="J298"/>
  <c r="BK286"/>
  <c r="J242"/>
  <c r="J229"/>
  <c r="J214"/>
  <c r="J186"/>
  <c r="J175"/>
  <c r="J2149"/>
  <c r="BK2138"/>
  <c r="J2117"/>
  <c r="BK2071"/>
  <c r="J2058"/>
  <c r="J2015"/>
  <c r="J2005"/>
  <c r="BK1992"/>
  <c r="J1909"/>
  <c r="J1900"/>
  <c r="J1885"/>
  <c r="J1842"/>
  <c r="BK1815"/>
  <c r="BK1799"/>
  <c r="BK1722"/>
  <c r="J1678"/>
  <c r="J1624"/>
  <c r="BK1615"/>
  <c r="J1595"/>
  <c r="J1571"/>
  <c r="J1568"/>
  <c r="J1561"/>
  <c r="J1552"/>
  <c r="BK1546"/>
  <c r="BK1531"/>
  <c r="BK1514"/>
  <c r="BK1501"/>
  <c r="J1487"/>
  <c r="J1475"/>
  <c r="BK1446"/>
  <c r="BK1436"/>
  <c r="J1426"/>
  <c r="J1411"/>
  <c r="J1403"/>
  <c r="BK1393"/>
  <c r="J1385"/>
  <c r="BK1380"/>
  <c r="BK1373"/>
  <c r="BK1360"/>
  <c r="J1330"/>
  <c r="J1231"/>
  <c r="J1225"/>
  <c r="BK1215"/>
  <c r="J1209"/>
  <c r="J1155"/>
  <c r="J1149"/>
  <c r="J1142"/>
  <c r="J1113"/>
  <c r="BK1099"/>
  <c r="BK1084"/>
  <c r="J1070"/>
  <c r="J1051"/>
  <c r="J1041"/>
  <c r="J993"/>
  <c r="BK966"/>
  <c r="BK947"/>
  <c r="BK938"/>
  <c r="BK928"/>
  <c r="BK871"/>
  <c r="J852"/>
  <c r="J838"/>
  <c r="BK807"/>
  <c r="J785"/>
  <c r="BK730"/>
  <c r="J705"/>
  <c r="J699"/>
  <c r="BK679"/>
  <c r="BK672"/>
  <c r="J618"/>
  <c r="BK569"/>
  <c r="BK553"/>
  <c r="BK532"/>
  <c r="BK476"/>
  <c r="J425"/>
  <c r="BK407"/>
  <c r="BK393"/>
  <c r="BK383"/>
  <c r="BK318"/>
  <c r="J302"/>
  <c r="BK258"/>
  <c r="BK238"/>
  <c r="J221"/>
  <c r="J208"/>
  <c r="BK186"/>
  <c r="J159"/>
  <c r="BK2114"/>
  <c r="J2032"/>
  <c r="J2021"/>
  <c r="BK2002"/>
  <c r="BK1976"/>
  <c r="BK1945"/>
  <c r="BK1905"/>
  <c r="BK1895"/>
  <c r="J1880"/>
  <c r="BK1853"/>
  <c r="BK1842"/>
  <c r="J1826"/>
  <c r="J1811"/>
  <c r="BK1766"/>
  <c r="J1754"/>
  <c r="J1717"/>
  <c r="J1664"/>
  <c r="J1617"/>
  <c r="BK1572"/>
  <c r="BK1566"/>
  <c r="BK1561"/>
  <c r="J1556"/>
  <c r="J1548"/>
  <c r="J1537"/>
  <c r="J1529"/>
  <c r="J1519"/>
  <c r="J1501"/>
  <c r="BK1469"/>
  <c r="BK1449"/>
  <c r="J1437"/>
  <c r="J1425"/>
  <c r="BK1411"/>
  <c r="J1393"/>
  <c r="J1373"/>
  <c r="J1259"/>
  <c r="J1239"/>
  <c r="J1233"/>
  <c r="BK1217"/>
  <c r="J1195"/>
  <c r="BK1186"/>
  <c r="J1179"/>
  <c r="J1164"/>
  <c r="J1151"/>
  <c r="BK1113"/>
  <c r="BK1092"/>
  <c r="J1042"/>
  <c r="BK1040"/>
  <c r="J1024"/>
  <c r="BK1009"/>
  <c r="J999"/>
  <c r="BK993"/>
  <c r="BK949"/>
  <c r="J944"/>
  <c r="J938"/>
  <c r="BK929"/>
  <c r="J909"/>
  <c r="BK863"/>
  <c r="BK828"/>
  <c r="J807"/>
  <c r="BK775"/>
  <c r="BK709"/>
  <c r="BK686"/>
  <c r="J676"/>
  <c r="BK618"/>
  <c r="J575"/>
  <c r="J564"/>
  <c r="BK543"/>
  <c r="J505"/>
  <c r="BK480"/>
  <c r="J441"/>
  <c r="J416"/>
  <c r="J381"/>
  <c r="J368"/>
  <c r="J326"/>
  <c r="BK307"/>
  <c r="J290"/>
  <c r="J260"/>
  <c r="J246"/>
  <c r="BK231"/>
  <c r="BK214"/>
  <c r="J184"/>
  <c r="BK2134"/>
  <c r="BK2070"/>
  <c r="J1831"/>
  <c r="BK1811"/>
  <c r="J1801"/>
  <c r="BK1791"/>
  <c r="J1722"/>
  <c r="BK1678"/>
  <c r="J1613"/>
  <c r="J1596"/>
  <c r="J1563"/>
  <c r="J1557"/>
  <c r="BK1552"/>
  <c r="J1544"/>
  <c r="BK1533"/>
  <c r="BK1517"/>
  <c r="BK1513"/>
  <c r="J1497"/>
  <c r="J1453"/>
  <c r="J1434"/>
  <c r="BK1426"/>
  <c r="J1410"/>
  <c r="BK1385"/>
  <c r="J1362"/>
  <c r="BK1345"/>
  <c r="BK1330"/>
  <c r="BK1275"/>
  <c r="BK1239"/>
  <c r="J1221"/>
  <c r="J1206"/>
  <c r="BK1195"/>
  <c r="J1187"/>
  <c r="BK1170"/>
  <c r="BK1158"/>
  <c r="J1145"/>
  <c r="J1125"/>
  <c r="BK1105"/>
  <c r="J1092"/>
  <c r="BK1078"/>
  <c r="BK1067"/>
  <c r="J1060"/>
  <c r="BK1042"/>
  <c r="BK1031"/>
  <c r="J1009"/>
  <c r="J988"/>
  <c r="BK977"/>
  <c r="BK954"/>
  <c r="BK946"/>
  <c r="BK939"/>
  <c r="BK923"/>
  <c r="J847"/>
  <c r="BK819"/>
  <c r="J760"/>
  <c r="BK745"/>
  <c r="BK705"/>
  <c r="J694"/>
  <c r="J672"/>
  <c r="BK655"/>
  <c r="J569"/>
  <c r="J532"/>
  <c r="BK505"/>
  <c r="J489"/>
  <c r="BK464"/>
  <c r="BK437"/>
  <c r="BK410"/>
  <c r="J383"/>
  <c r="J376"/>
  <c r="BK312"/>
  <c r="BK302"/>
  <c r="J288"/>
  <c r="BK236"/>
  <c r="BK221"/>
  <c r="BK204"/>
  <c r="J171"/>
  <c i="12" r="BK265"/>
  <c r="BK262"/>
  <c r="J260"/>
  <c r="J254"/>
  <c r="J243"/>
  <c r="J239"/>
  <c r="BK236"/>
  <c r="J230"/>
  <c r="J226"/>
  <c r="BK223"/>
  <c r="J219"/>
  <c r="BK209"/>
  <c r="BK205"/>
  <c r="BK197"/>
  <c r="BK192"/>
  <c r="J184"/>
  <c r="J172"/>
  <c r="J159"/>
  <c r="J149"/>
  <c r="BK139"/>
  <c r="J135"/>
  <c r="BK132"/>
  <c r="BK263"/>
  <c r="BK256"/>
  <c r="J252"/>
  <c r="BK247"/>
  <c r="J235"/>
  <c r="BK226"/>
  <c r="J217"/>
  <c r="BK214"/>
  <c r="BK208"/>
  <c r="J201"/>
  <c r="J197"/>
  <c r="J192"/>
  <c r="J187"/>
  <c r="J183"/>
  <c r="J179"/>
  <c r="J171"/>
  <c r="J167"/>
  <c r="J161"/>
  <c r="J153"/>
  <c r="BK146"/>
  <c r="BK136"/>
  <c r="J262"/>
  <c r="BK253"/>
  <c r="J249"/>
  <c r="BK242"/>
  <c r="J238"/>
  <c r="BK232"/>
  <c r="BK229"/>
  <c r="J225"/>
  <c r="BK220"/>
  <c r="J207"/>
  <c r="J203"/>
  <c r="BK198"/>
  <c r="J190"/>
  <c r="J181"/>
  <c r="BK177"/>
  <c r="BK172"/>
  <c r="BK167"/>
  <c r="BK164"/>
  <c r="J157"/>
  <c r="BK153"/>
  <c r="BK150"/>
  <c r="BK145"/>
  <c r="BK140"/>
  <c r="J134"/>
  <c r="J131"/>
  <c r="BK255"/>
  <c r="BK249"/>
  <c r="BK246"/>
  <c r="BK243"/>
  <c r="BK239"/>
  <c r="BK233"/>
  <c r="J220"/>
  <c r="BK215"/>
  <c r="BK211"/>
  <c r="J204"/>
  <c r="J196"/>
  <c r="J189"/>
  <c r="BK186"/>
  <c r="BK181"/>
  <c r="BK176"/>
  <c r="BK171"/>
  <c r="J163"/>
  <c r="BK159"/>
  <c r="BK156"/>
  <c r="BK148"/>
  <c r="BK142"/>
  <c r="J138"/>
  <c i="13" r="J207"/>
  <c r="J201"/>
  <c r="BK193"/>
  <c r="BK188"/>
  <c r="BK183"/>
  <c r="J178"/>
  <c r="BK170"/>
  <c r="BK161"/>
  <c r="BK157"/>
  <c r="J149"/>
  <c r="J145"/>
  <c r="J141"/>
  <c r="BK213"/>
  <c r="BK209"/>
  <c r="BK200"/>
  <c r="J194"/>
  <c r="BK189"/>
  <c r="J180"/>
  <c r="BK176"/>
  <c r="BK172"/>
  <c r="BK167"/>
  <c r="BK163"/>
  <c r="BK155"/>
  <c r="J148"/>
  <c r="BK142"/>
  <c r="BK135"/>
  <c r="BK207"/>
  <c r="J202"/>
  <c r="J195"/>
  <c r="J183"/>
  <c r="BK171"/>
  <c r="J165"/>
  <c r="J151"/>
  <c r="BK146"/>
  <c r="J140"/>
  <c r="J137"/>
  <c r="BK131"/>
  <c r="J211"/>
  <c r="J205"/>
  <c r="J200"/>
  <c r="J192"/>
  <c r="J186"/>
  <c r="BK180"/>
  <c r="J176"/>
  <c r="J171"/>
  <c r="J169"/>
  <c r="BK162"/>
  <c r="J155"/>
  <c r="BK151"/>
  <c r="BK140"/>
  <c r="BK137"/>
  <c r="J131"/>
  <c i="14" r="BK171"/>
  <c r="BK160"/>
  <c r="BK154"/>
  <c r="BK151"/>
  <c r="BK148"/>
  <c r="BK144"/>
  <c r="BK136"/>
  <c r="J133"/>
  <c r="J172"/>
  <c r="BK167"/>
  <c r="BK163"/>
  <c r="BK155"/>
  <c r="BK146"/>
  <c r="BK138"/>
  <c r="BK131"/>
  <c r="BK168"/>
  <c r="BK162"/>
  <c r="BK156"/>
  <c r="BK147"/>
  <c r="BK139"/>
  <c r="J131"/>
  <c r="J165"/>
  <c r="J158"/>
  <c r="J151"/>
  <c r="J145"/>
  <c r="J142"/>
  <c r="BK140"/>
  <c r="BK135"/>
  <c r="BK129"/>
  <c i="15" r="BK289"/>
  <c r="J276"/>
  <c r="J266"/>
  <c r="J261"/>
  <c r="J255"/>
  <c r="BK251"/>
  <c r="BK235"/>
  <c r="J231"/>
  <c r="BK221"/>
  <c r="J213"/>
  <c r="J206"/>
  <c r="BK195"/>
  <c r="J190"/>
  <c r="J180"/>
  <c r="J171"/>
  <c r="BK161"/>
  <c r="J156"/>
  <c r="J152"/>
  <c r="BK148"/>
  <c r="BK140"/>
  <c r="BK136"/>
  <c r="J287"/>
  <c r="BK279"/>
  <c r="J271"/>
  <c r="J265"/>
  <c r="J258"/>
  <c r="J251"/>
  <c r="J245"/>
  <c r="BK241"/>
  <c r="BK238"/>
  <c r="BK231"/>
  <c r="BK228"/>
  <c r="J225"/>
  <c r="J220"/>
  <c r="BK213"/>
  <c r="BK205"/>
  <c r="J202"/>
  <c r="BK194"/>
  <c r="J188"/>
  <c r="BK182"/>
  <c r="J179"/>
  <c r="BK165"/>
  <c r="J159"/>
  <c r="J150"/>
  <c r="BK145"/>
  <c r="BK138"/>
  <c r="BK286"/>
  <c r="J281"/>
  <c r="BK268"/>
  <c r="BK265"/>
  <c r="BK257"/>
  <c r="J249"/>
  <c r="BK245"/>
  <c r="J242"/>
  <c r="J233"/>
  <c r="J221"/>
  <c r="J215"/>
  <c r="J208"/>
  <c r="J201"/>
  <c r="BK198"/>
  <c r="J194"/>
  <c r="J186"/>
  <c r="J184"/>
  <c r="BK181"/>
  <c r="J174"/>
  <c r="J170"/>
  <c r="J167"/>
  <c r="J164"/>
  <c r="BK156"/>
  <c r="BK149"/>
  <c r="BK146"/>
  <c r="J140"/>
  <c r="BK135"/>
  <c r="BK291"/>
  <c r="BK288"/>
  <c r="BK284"/>
  <c r="BK276"/>
  <c r="BK273"/>
  <c r="J269"/>
  <c r="BK261"/>
  <c r="BK255"/>
  <c r="J250"/>
  <c r="BK242"/>
  <c r="J235"/>
  <c r="BK227"/>
  <c r="BK223"/>
  <c r="J216"/>
  <c r="J210"/>
  <c r="J207"/>
  <c r="BK204"/>
  <c r="BK193"/>
  <c r="BK189"/>
  <c r="BK175"/>
  <c r="J172"/>
  <c r="J166"/>
  <c r="BK162"/>
  <c r="J157"/>
  <c r="BK153"/>
  <c r="J149"/>
  <c r="J136"/>
  <c i="16" r="J229"/>
  <c r="J224"/>
  <c r="J215"/>
  <c r="BK211"/>
  <c r="J202"/>
  <c r="BK194"/>
  <c r="J188"/>
  <c r="J181"/>
  <c r="J176"/>
  <c r="J168"/>
  <c r="BK157"/>
  <c r="J153"/>
  <c r="BK145"/>
  <c r="BK139"/>
  <c r="J225"/>
  <c r="BK215"/>
  <c r="J210"/>
  <c r="BK203"/>
  <c r="BK197"/>
  <c r="BK190"/>
  <c r="BK184"/>
  <c r="J180"/>
  <c r="BK172"/>
  <c r="J169"/>
  <c r="BK163"/>
  <c r="J157"/>
  <c r="J150"/>
  <c r="J143"/>
  <c r="J139"/>
  <c r="BK227"/>
  <c r="J211"/>
  <c r="J207"/>
  <c r="J205"/>
  <c r="J196"/>
  <c r="BK189"/>
  <c r="J182"/>
  <c r="BK176"/>
  <c r="BK170"/>
  <c r="J166"/>
  <c r="BK162"/>
  <c r="J220"/>
  <c r="J214"/>
  <c r="BK209"/>
  <c r="J206"/>
  <c r="BK200"/>
  <c r="BK192"/>
  <c r="BK187"/>
  <c r="J184"/>
  <c r="J172"/>
  <c r="J163"/>
  <c r="J160"/>
  <c r="BK148"/>
  <c r="J144"/>
  <c r="BK142"/>
  <c i="17" r="BK167"/>
  <c r="BK164"/>
  <c r="J151"/>
  <c r="J167"/>
  <c r="BK157"/>
  <c r="J147"/>
  <c r="BK133"/>
  <c r="BK163"/>
  <c r="BK151"/>
  <c r="BK139"/>
  <c r="BK166"/>
  <c r="BK159"/>
  <c r="BK154"/>
  <c r="J145"/>
  <c r="J135"/>
  <c i="18" r="BK253"/>
  <c r="BK248"/>
  <c r="J242"/>
  <c r="BK229"/>
  <c r="BK223"/>
  <c r="J213"/>
  <c r="J195"/>
  <c r="BK179"/>
  <c r="J167"/>
  <c r="BK161"/>
  <c r="J151"/>
  <c r="BK147"/>
  <c r="BK255"/>
  <c r="J249"/>
  <c r="J241"/>
  <c r="BK236"/>
  <c r="J230"/>
  <c r="BK222"/>
  <c r="J216"/>
  <c r="J207"/>
  <c r="J197"/>
  <c r="J189"/>
  <c r="BK184"/>
  <c r="BK176"/>
  <c r="J165"/>
  <c r="BK153"/>
  <c r="J150"/>
  <c r="J146"/>
  <c r="BK252"/>
  <c r="BK249"/>
  <c r="J244"/>
  <c r="J236"/>
  <c r="BK227"/>
  <c r="BK218"/>
  <c r="BK210"/>
  <c r="J200"/>
  <c r="BK186"/>
  <c r="BK183"/>
  <c r="J177"/>
  <c r="J174"/>
  <c r="BK163"/>
  <c r="BK157"/>
  <c r="BK152"/>
  <c r="J240"/>
  <c r="J231"/>
  <c r="BK224"/>
  <c r="J219"/>
  <c r="BK214"/>
  <c r="BK202"/>
  <c r="BK192"/>
  <c r="BK185"/>
  <c r="J181"/>
  <c r="BK172"/>
  <c r="J159"/>
  <c r="J144"/>
  <c i="19" r="BK261"/>
  <c r="J252"/>
  <c r="J246"/>
  <c r="J238"/>
  <c r="BK233"/>
  <c r="J227"/>
  <c r="BK220"/>
  <c r="J216"/>
  <c r="BK208"/>
  <c r="BK203"/>
  <c r="BK197"/>
  <c r="J192"/>
  <c r="BK186"/>
  <c r="J183"/>
  <c r="J175"/>
  <c r="BK169"/>
  <c r="J164"/>
  <c r="BK162"/>
  <c r="BK158"/>
  <c r="J149"/>
  <c r="BK145"/>
  <c r="BK143"/>
  <c i="2" r="BK258"/>
  <c r="BK246"/>
  <c r="BK236"/>
  <c r="BK230"/>
  <c r="BK221"/>
  <c r="BK213"/>
  <c r="BK202"/>
  <c i="10" r="BK196"/>
  <c r="J186"/>
  <c r="BK170"/>
  <c r="J158"/>
  <c r="BK414"/>
  <c r="J410"/>
  <c r="J408"/>
  <c r="J399"/>
  <c r="J387"/>
  <c r="J377"/>
  <c r="J360"/>
  <c r="BK351"/>
  <c r="J339"/>
  <c r="BK335"/>
  <c r="J329"/>
  <c r="BK309"/>
  <c r="BK303"/>
  <c r="BK298"/>
  <c r="J293"/>
  <c r="J288"/>
  <c r="BK278"/>
  <c r="J275"/>
  <c r="BK256"/>
  <c r="BK251"/>
  <c r="BK245"/>
  <c r="BK240"/>
  <c r="BK229"/>
  <c r="J216"/>
  <c r="J210"/>
  <c r="BK204"/>
  <c r="J197"/>
  <c r="BK193"/>
  <c r="J174"/>
  <c r="BK168"/>
  <c i="11" r="BK2188"/>
  <c r="J2187"/>
  <c r="BK2183"/>
  <c r="J2179"/>
  <c r="BK2170"/>
  <c r="J2166"/>
  <c r="BK2151"/>
  <c r="BK2143"/>
  <c r="J2114"/>
  <c r="J2070"/>
  <c r="J2038"/>
  <c r="BK2005"/>
  <c r="J1998"/>
  <c r="J1976"/>
  <c r="BK1909"/>
  <c r="BK1900"/>
  <c r="J1893"/>
  <c r="J1855"/>
  <c r="BK1849"/>
  <c r="J1824"/>
  <c r="J1799"/>
  <c r="BK1770"/>
  <c r="J1760"/>
  <c r="J1730"/>
  <c r="J1622"/>
  <c r="BK1595"/>
  <c r="BK1567"/>
  <c r="BK1564"/>
  <c r="BK1549"/>
  <c r="J1545"/>
  <c r="J1533"/>
  <c r="BK1493"/>
  <c r="BK1457"/>
  <c r="J1446"/>
  <c r="BK1435"/>
  <c r="J1428"/>
  <c r="BK1401"/>
  <c r="J1387"/>
  <c r="J1379"/>
  <c r="J1360"/>
  <c r="J1345"/>
  <c r="J1277"/>
  <c r="J1235"/>
  <c r="BK1225"/>
  <c r="J1213"/>
  <c r="BK1202"/>
  <c r="BK1197"/>
  <c r="BK1183"/>
  <c r="BK1172"/>
  <c r="J1134"/>
  <c r="J1109"/>
  <c r="BK1060"/>
  <c r="J1040"/>
  <c r="J1016"/>
  <c r="J1004"/>
  <c r="J990"/>
  <c r="J969"/>
  <c r="BK948"/>
  <c r="J942"/>
  <c r="J918"/>
  <c r="BK852"/>
  <c r="BK832"/>
  <c r="J824"/>
  <c r="BK794"/>
  <c r="J775"/>
  <c r="BK760"/>
  <c r="J700"/>
  <c r="BK684"/>
  <c r="BK669"/>
  <c r="BK575"/>
  <c r="J502"/>
  <c r="BK484"/>
  <c r="BK470"/>
  <c r="BK425"/>
  <c r="BK404"/>
  <c r="J387"/>
  <c r="BK372"/>
  <c r="J331"/>
  <c r="J316"/>
  <c r="BK299"/>
  <c r="BK288"/>
  <c r="BK279"/>
  <c r="J238"/>
  <c r="J227"/>
  <c r="J198"/>
  <c r="BK184"/>
  <c r="BK167"/>
  <c r="J2143"/>
  <c r="J2134"/>
  <c r="BK2108"/>
  <c r="J2065"/>
  <c r="BK2026"/>
  <c r="BK2011"/>
  <c r="BK1996"/>
  <c r="J1978"/>
  <c r="BK1902"/>
  <c r="J1891"/>
  <c r="BK1855"/>
  <c r="BK1820"/>
  <c r="BK1801"/>
  <c r="BK1746"/>
  <c r="BK1717"/>
  <c r="BK1664"/>
  <c r="J1620"/>
  <c r="BK1596"/>
  <c r="BK1576"/>
  <c r="J1567"/>
  <c r="BK1555"/>
  <c r="J1549"/>
  <c r="J1541"/>
  <c r="BK1523"/>
  <c r="BK1510"/>
  <c r="BK1497"/>
  <c r="BK1481"/>
  <c r="J1469"/>
  <c r="J1445"/>
  <c r="J1435"/>
  <c r="BK1415"/>
  <c r="J1408"/>
  <c r="J1394"/>
  <c r="BK1389"/>
  <c r="J1382"/>
  <c r="BK1374"/>
  <c r="J1369"/>
  <c r="J1341"/>
  <c r="BK1233"/>
  <c r="J1227"/>
  <c r="BK1219"/>
  <c r="J1211"/>
  <c r="J1202"/>
  <c r="J1175"/>
  <c r="BK1166"/>
  <c r="J1158"/>
  <c r="BK1151"/>
  <c r="BK1145"/>
  <c r="BK1115"/>
  <c r="J1105"/>
  <c r="J1086"/>
  <c r="BK1073"/>
  <c r="BK1055"/>
  <c r="BK1043"/>
  <c r="BK996"/>
  <c r="BK969"/>
  <c r="J951"/>
  <c r="BK944"/>
  <c r="J929"/>
  <c r="BK909"/>
  <c r="J863"/>
  <c r="BK847"/>
  <c r="J830"/>
  <c r="J794"/>
  <c r="BK771"/>
  <c r="BK707"/>
  <c r="BK702"/>
  <c r="J686"/>
  <c r="BK680"/>
  <c r="BK674"/>
  <c r="BK580"/>
  <c r="J562"/>
  <c r="J543"/>
  <c r="J491"/>
  <c r="J464"/>
  <c r="J414"/>
  <c r="J404"/>
  <c r="BK387"/>
  <c r="BK379"/>
  <c r="J321"/>
  <c r="J312"/>
  <c r="J299"/>
  <c r="J248"/>
  <c r="BK229"/>
  <c r="BK212"/>
  <c r="BK198"/>
  <c r="BK171"/>
  <c r="BK2126"/>
  <c r="BK2038"/>
  <c r="BK2023"/>
  <c r="J2011"/>
  <c r="J1996"/>
  <c r="J1948"/>
  <c r="BK1906"/>
  <c r="J1899"/>
  <c r="J1882"/>
  <c r="J1860"/>
  <c r="BK1844"/>
  <c r="BK1831"/>
  <c r="J1822"/>
  <c r="J1770"/>
  <c r="BK1756"/>
  <c r="BK1739"/>
  <c r="BK1666"/>
  <c r="BK1619"/>
  <c r="BK1586"/>
  <c r="BK1571"/>
  <c r="J1564"/>
  <c r="J1559"/>
  <c r="J1555"/>
  <c r="BK1547"/>
  <c r="BK1535"/>
  <c r="BK1527"/>
  <c r="BK1507"/>
  <c r="BK1475"/>
  <c r="BK1453"/>
  <c r="BK1445"/>
  <c r="J1427"/>
  <c r="J1415"/>
  <c r="BK1396"/>
  <c r="J1380"/>
  <c r="BK1291"/>
  <c r="BK1257"/>
  <c r="BK1237"/>
  <c r="J1219"/>
  <c r="BK1200"/>
  <c r="J1189"/>
  <c r="BK1181"/>
  <c r="J1166"/>
  <c r="BK1153"/>
  <c r="J1115"/>
  <c r="J1095"/>
  <c r="J1065"/>
  <c r="J1043"/>
  <c r="BK1041"/>
  <c r="BK1036"/>
  <c r="J1014"/>
  <c r="J1001"/>
  <c r="J996"/>
  <c r="BK988"/>
  <c r="J943"/>
  <c r="BK935"/>
  <c r="J923"/>
  <c r="J907"/>
  <c r="J832"/>
  <c r="BK824"/>
  <c r="BK803"/>
  <c r="J758"/>
  <c r="J706"/>
  <c r="J684"/>
  <c r="J655"/>
  <c r="BK577"/>
  <c r="J572"/>
  <c r="J553"/>
  <c r="J517"/>
  <c r="J484"/>
  <c r="J456"/>
  <c r="J410"/>
  <c r="BK374"/>
  <c r="BK336"/>
  <c r="BK316"/>
  <c r="J294"/>
  <c r="J279"/>
  <c r="BK248"/>
  <c r="J236"/>
  <c r="J216"/>
  <c r="J204"/>
  <c r="BK158"/>
  <c r="J2071"/>
  <c r="BK2058"/>
  <c r="J2042"/>
  <c r="BK2021"/>
  <c r="J2004"/>
  <c r="J1945"/>
  <c r="J1905"/>
  <c r="J1897"/>
  <c r="BK1893"/>
  <c r="BK1880"/>
  <c r="J1857"/>
  <c r="J1844"/>
  <c r="BK1822"/>
  <c r="BK1809"/>
  <c r="BK1794"/>
  <c r="BK1760"/>
  <c r="J1720"/>
  <c r="J1619"/>
  <c r="BK1598"/>
  <c r="J1572"/>
  <c r="BK1556"/>
  <c r="BK1545"/>
  <c r="BK1541"/>
  <c r="BK1519"/>
  <c r="J1514"/>
  <c r="BK1478"/>
  <c r="BK1447"/>
  <c r="BK1428"/>
  <c r="BK1425"/>
  <c r="BK1408"/>
  <c r="J1383"/>
  <c r="J1358"/>
  <c r="J1343"/>
  <c r="BK1309"/>
  <c r="BK1245"/>
  <c r="BK1231"/>
  <c r="BK1209"/>
  <c r="J1199"/>
  <c r="J1193"/>
  <c r="J1186"/>
  <c r="J1162"/>
  <c r="BK1155"/>
  <c r="BK1142"/>
  <c r="BK1109"/>
  <c r="J1099"/>
  <c r="BK1086"/>
  <c r="BK1070"/>
  <c r="BK1063"/>
  <c r="J1048"/>
  <c r="J1036"/>
  <c r="BK1016"/>
  <c r="J997"/>
  <c r="J985"/>
  <c r="J964"/>
  <c r="BK951"/>
  <c r="BK942"/>
  <c r="J935"/>
  <c r="BK907"/>
  <c r="BK836"/>
  <c r="J799"/>
  <c r="BK758"/>
  <c r="J730"/>
  <c r="BK701"/>
  <c r="BK699"/>
  <c r="J680"/>
  <c r="J669"/>
  <c r="BK572"/>
  <c r="J533"/>
  <c r="BK502"/>
  <c r="BK491"/>
  <c r="J480"/>
  <c r="BK441"/>
  <c r="BK414"/>
  <c r="BK384"/>
  <c r="J379"/>
  <c r="J336"/>
  <c r="J309"/>
  <c r="BK290"/>
  <c r="J270"/>
  <c r="J224"/>
  <c r="BK216"/>
  <c r="BK179"/>
  <c i="12" r="J237"/>
  <c r="BK228"/>
  <c r="BK224"/>
  <c r="BK221"/>
  <c r="J213"/>
  <c r="J206"/>
  <c r="J198"/>
  <c r="J193"/>
  <c r="BK189"/>
  <c r="J175"/>
  <c r="J162"/>
  <c r="J152"/>
  <c r="J145"/>
  <c r="BK138"/>
  <c r="J133"/>
  <c r="J264"/>
  <c r="J258"/>
  <c r="J255"/>
  <c r="J250"/>
  <c r="J246"/>
  <c r="J232"/>
  <c r="J224"/>
  <c r="BK216"/>
  <c r="J210"/>
  <c r="BK206"/>
  <c r="J200"/>
  <c r="BK196"/>
  <c r="BK191"/>
  <c r="BK185"/>
  <c r="J182"/>
  <c r="J176"/>
  <c r="J170"/>
  <c r="J164"/>
  <c r="J158"/>
  <c r="J150"/>
  <c r="J142"/>
  <c r="BK135"/>
  <c r="J261"/>
  <c r="BK251"/>
  <c r="J245"/>
  <c r="J241"/>
  <c r="BK234"/>
  <c r="BK231"/>
  <c r="J228"/>
  <c r="J221"/>
  <c r="J211"/>
  <c r="BK204"/>
  <c r="BK201"/>
  <c r="J191"/>
  <c r="BK182"/>
  <c r="J178"/>
  <c r="J173"/>
  <c r="BK170"/>
  <c r="J165"/>
  <c r="J154"/>
  <c r="BK151"/>
  <c r="J148"/>
  <c r="J141"/>
  <c r="J136"/>
  <c r="J132"/>
  <c r="J256"/>
  <c r="J251"/>
  <c r="J247"/>
  <c r="BK244"/>
  <c r="J240"/>
  <c r="J234"/>
  <c r="J231"/>
  <c r="BK218"/>
  <c r="J214"/>
  <c r="BK210"/>
  <c r="BK200"/>
  <c r="BK195"/>
  <c r="J188"/>
  <c r="J185"/>
  <c r="BK180"/>
  <c r="BK175"/>
  <c r="BK165"/>
  <c r="BK161"/>
  <c r="BK157"/>
  <c r="J151"/>
  <c r="BK143"/>
  <c r="J140"/>
  <c r="J137"/>
  <c i="13" r="BK203"/>
  <c r="J196"/>
  <c r="BK192"/>
  <c r="BK187"/>
  <c r="J181"/>
  <c r="J175"/>
  <c r="BK169"/>
  <c r="BK159"/>
  <c r="BK154"/>
  <c r="BK147"/>
  <c r="BK144"/>
  <c r="BK133"/>
  <c r="BK211"/>
  <c r="BK205"/>
  <c r="BK195"/>
  <c r="J191"/>
  <c r="J188"/>
  <c r="J179"/>
  <c r="BK175"/>
  <c r="J168"/>
  <c r="BK164"/>
  <c r="J159"/>
  <c r="BK150"/>
  <c r="J143"/>
  <c r="BK136"/>
  <c r="J209"/>
  <c r="J206"/>
  <c r="BK201"/>
  <c r="J190"/>
  <c r="BK181"/>
  <c r="BK168"/>
  <c r="J164"/>
  <c r="BK152"/>
  <c r="BK149"/>
  <c r="BK145"/>
  <c r="BK139"/>
  <c r="BK134"/>
  <c r="J213"/>
  <c r="BK210"/>
  <c r="BK202"/>
  <c r="BK198"/>
  <c r="BK191"/>
  <c r="J185"/>
  <c r="BK178"/>
  <c r="J173"/>
  <c r="J170"/>
  <c r="J163"/>
  <c r="BK160"/>
  <c r="J157"/>
  <c r="BK153"/>
  <c r="BK143"/>
  <c r="J138"/>
  <c r="BK132"/>
  <c i="14" r="BK172"/>
  <c r="J168"/>
  <c r="J155"/>
  <c r="J152"/>
  <c r="J149"/>
  <c r="BK145"/>
  <c r="J135"/>
  <c r="J129"/>
  <c r="J171"/>
  <c r="BK164"/>
  <c r="BK159"/>
  <c r="J154"/>
  <c r="J140"/>
  <c r="BK137"/>
  <c r="BK130"/>
  <c r="J164"/>
  <c r="J161"/>
  <c r="J153"/>
  <c r="BK142"/>
  <c r="BK134"/>
  <c r="J132"/>
  <c r="J167"/>
  <c r="J160"/>
  <c r="BK152"/>
  <c r="J148"/>
  <c r="J143"/>
  <c r="J138"/>
  <c r="BK132"/>
  <c i="15" r="J292"/>
  <c r="BK283"/>
  <c r="BK271"/>
  <c r="J263"/>
  <c r="BK256"/>
  <c r="BK253"/>
  <c r="BK237"/>
  <c r="J232"/>
  <c r="BK224"/>
  <c r="BK215"/>
  <c r="J205"/>
  <c r="J198"/>
  <c r="BK191"/>
  <c r="BK186"/>
  <c r="J178"/>
  <c r="BK167"/>
  <c r="BK160"/>
  <c r="J155"/>
  <c r="BK150"/>
  <c r="J142"/>
  <c r="J138"/>
  <c r="BK290"/>
  <c r="BK281"/>
  <c r="J275"/>
  <c r="BK270"/>
  <c r="J262"/>
  <c r="J257"/>
  <c r="BK250"/>
  <c r="BK244"/>
  <c r="BK240"/>
  <c r="J237"/>
  <c r="BK230"/>
  <c r="J227"/>
  <c r="J223"/>
  <c r="J218"/>
  <c r="J211"/>
  <c r="J204"/>
  <c r="BK201"/>
  <c r="BK192"/>
  <c r="J185"/>
  <c r="J181"/>
  <c r="BK172"/>
  <c r="BK164"/>
  <c r="BK157"/>
  <c r="BK147"/>
  <c r="BK144"/>
  <c r="BK137"/>
  <c r="J284"/>
  <c r="J273"/>
  <c r="J267"/>
  <c r="J259"/>
  <c r="BK252"/>
  <c r="BK246"/>
  <c r="J243"/>
  <c r="BK239"/>
  <c r="J226"/>
  <c r="BK216"/>
  <c r="BK210"/>
  <c r="BK202"/>
  <c r="BK199"/>
  <c r="J195"/>
  <c r="BK188"/>
  <c r="BK185"/>
  <c r="J182"/>
  <c r="BK176"/>
  <c r="J173"/>
  <c r="BK169"/>
  <c r="BK166"/>
  <c r="J162"/>
  <c r="J153"/>
  <c r="J147"/>
  <c r="J143"/>
  <c r="J137"/>
  <c r="BK292"/>
  <c r="J289"/>
  <c r="J286"/>
  <c r="BK278"/>
  <c r="J274"/>
  <c r="J270"/>
  <c r="BK266"/>
  <c r="BK258"/>
  <c r="J253"/>
  <c r="J246"/>
  <c r="J236"/>
  <c r="BK229"/>
  <c r="J224"/>
  <c r="BK220"/>
  <c r="J214"/>
  <c r="J209"/>
  <c r="BK206"/>
  <c r="BK197"/>
  <c r="J191"/>
  <c r="BK178"/>
  <c r="BK174"/>
  <c r="BK170"/>
  <c r="J163"/>
  <c r="J160"/>
  <c r="J154"/>
  <c r="J151"/>
  <c r="J141"/>
  <c r="J135"/>
  <c i="16" r="BK225"/>
  <c r="J216"/>
  <c r="BK212"/>
  <c r="J203"/>
  <c r="BK198"/>
  <c r="J191"/>
  <c r="BK185"/>
  <c r="J179"/>
  <c r="BK175"/>
  <c r="BK167"/>
  <c r="J155"/>
  <c r="BK151"/>
  <c r="BK146"/>
  <c r="BK140"/>
  <c r="J227"/>
  <c r="BK224"/>
  <c r="J209"/>
  <c r="J200"/>
  <c r="J195"/>
  <c r="BK191"/>
  <c r="J185"/>
  <c r="BK181"/>
  <c r="BK174"/>
  <c r="J170"/>
  <c r="J164"/>
  <c r="BK160"/>
  <c r="BK153"/>
  <c r="J148"/>
  <c r="BK144"/>
  <c r="J140"/>
  <c r="BK229"/>
  <c r="BK220"/>
  <c r="BK208"/>
  <c r="J204"/>
  <c r="BK195"/>
  <c r="J187"/>
  <c r="BK178"/>
  <c r="J175"/>
  <c r="BK169"/>
  <c r="J165"/>
  <c r="J159"/>
  <c r="J218"/>
  <c r="J213"/>
  <c r="J208"/>
  <c r="BK202"/>
  <c r="J194"/>
  <c r="J189"/>
  <c r="BK186"/>
  <c r="J178"/>
  <c r="BK165"/>
  <c r="J161"/>
  <c r="BK158"/>
  <c r="BK147"/>
  <c r="BK143"/>
  <c i="17" r="BK165"/>
  <c r="J154"/>
  <c r="J137"/>
  <c r="J161"/>
  <c r="J149"/>
  <c r="BK143"/>
  <c r="J164"/>
  <c r="BK155"/>
  <c r="J141"/>
  <c r="J133"/>
  <c r="BK161"/>
  <c r="J156"/>
  <c r="BK149"/>
  <c r="J139"/>
  <c r="BK131"/>
  <c i="18" r="J252"/>
  <c r="BK245"/>
  <c r="BK241"/>
  <c r="BK228"/>
  <c r="J222"/>
  <c r="J210"/>
  <c r="J192"/>
  <c r="J175"/>
  <c r="J163"/>
  <c r="J160"/>
  <c r="BK150"/>
  <c r="J145"/>
  <c r="J254"/>
  <c r="J248"/>
  <c r="BK240"/>
  <c r="BK235"/>
  <c r="BK231"/>
  <c r="J224"/>
  <c r="BK219"/>
  <c r="J211"/>
  <c r="BK200"/>
  <c r="BK190"/>
  <c r="BK178"/>
  <c r="J172"/>
  <c r="J164"/>
  <c r="J152"/>
  <c r="J148"/>
  <c r="J143"/>
  <c r="BK251"/>
  <c r="BK247"/>
  <c r="BK238"/>
  <c r="J232"/>
  <c r="BK221"/>
  <c r="BK216"/>
  <c r="BK211"/>
  <c r="J202"/>
  <c r="J188"/>
  <c r="BK181"/>
  <c r="J176"/>
  <c r="J170"/>
  <c r="BK165"/>
  <c r="J161"/>
  <c r="BK155"/>
  <c r="BK145"/>
  <c r="J235"/>
  <c r="J228"/>
  <c r="J223"/>
  <c r="J218"/>
  <c r="BK213"/>
  <c r="BK197"/>
  <c r="BK189"/>
  <c r="J183"/>
  <c r="J179"/>
  <c r="BK167"/>
  <c r="J155"/>
  <c r="BK143"/>
  <c i="19" r="BK258"/>
  <c r="J247"/>
  <c r="J240"/>
  <c r="BK236"/>
  <c r="BK228"/>
  <c r="J224"/>
  <c r="BK218"/>
  <c r="BK210"/>
  <c r="J202"/>
  <c r="J196"/>
  <c r="BK193"/>
  <c r="BK189"/>
  <c r="BK185"/>
  <c r="BK182"/>
  <c r="J170"/>
  <c r="BK165"/>
  <c r="J161"/>
  <c r="BK152"/>
  <c r="BK148"/>
  <c r="J144"/>
  <c r="J142"/>
  <c r="BK253"/>
  <c r="BK244"/>
  <c r="BK241"/>
  <c r="BK235"/>
  <c r="J232"/>
  <c r="BK226"/>
  <c r="BK219"/>
  <c r="J208"/>
  <c r="J204"/>
  <c r="J200"/>
  <c r="BK192"/>
  <c r="BK190"/>
  <c r="J181"/>
  <c r="J177"/>
  <c r="J172"/>
  <c r="J159"/>
  <c r="BK155"/>
  <c r="J152"/>
  <c r="BK146"/>
  <c r="J141"/>
  <c r="J135"/>
  <c r="J258"/>
  <c r="BK252"/>
  <c r="J249"/>
  <c r="BK246"/>
  <c r="J241"/>
  <c r="J235"/>
  <c r="J228"/>
  <c r="BK224"/>
  <c r="J220"/>
  <c r="BK217"/>
  <c r="BK214"/>
  <c r="BK211"/>
  <c r="BK207"/>
  <c r="BK202"/>
  <c r="BK196"/>
  <c r="J189"/>
  <c r="J185"/>
  <c r="J180"/>
  <c r="BK175"/>
  <c r="J171"/>
  <c r="J166"/>
  <c r="BK161"/>
  <c r="J157"/>
  <c r="BK141"/>
  <c r="J138"/>
  <c r="BK259"/>
  <c r="J253"/>
  <c r="J243"/>
  <c r="BK234"/>
  <c r="J222"/>
  <c r="J211"/>
  <c r="J199"/>
  <c r="BK191"/>
  <c r="J179"/>
  <c r="BK176"/>
  <c r="BK166"/>
  <c r="BK154"/>
  <c r="BK150"/>
  <c r="J145"/>
  <c i="20" r="BK166"/>
  <c r="J154"/>
  <c r="J146"/>
  <c r="J151"/>
  <c r="J143"/>
  <c r="BK133"/>
  <c r="BK161"/>
  <c r="J147"/>
  <c r="BK142"/>
  <c r="J133"/>
  <c r="J159"/>
  <c r="BK153"/>
  <c r="J142"/>
  <c r="BK139"/>
  <c r="BK134"/>
  <c i="21" r="BK188"/>
  <c r="J185"/>
  <c r="J179"/>
  <c r="J176"/>
  <c r="BK162"/>
  <c r="J153"/>
  <c r="BK149"/>
  <c r="J138"/>
  <c r="J191"/>
  <c r="J173"/>
  <c r="J168"/>
  <c r="J157"/>
  <c r="J148"/>
  <c r="J136"/>
  <c r="J194"/>
  <c r="J187"/>
  <c r="BK177"/>
  <c r="J170"/>
  <c r="J159"/>
  <c r="BK152"/>
  <c r="BK140"/>
  <c r="J135"/>
  <c r="J193"/>
  <c r="BK179"/>
  <c r="J174"/>
  <c r="J162"/>
  <c r="BK157"/>
  <c r="J152"/>
  <c r="BK145"/>
  <c r="BK141"/>
  <c i="22" r="BK185"/>
  <c r="BK173"/>
  <c r="J148"/>
  <c r="BK139"/>
  <c r="BK195"/>
  <c r="BK191"/>
  <c r="BK189"/>
  <c r="J185"/>
  <c r="BK179"/>
  <c r="J161"/>
  <c r="BK151"/>
  <c r="J193"/>
  <c r="J191"/>
  <c r="BK184"/>
  <c r="J181"/>
  <c r="BK168"/>
  <c r="J154"/>
  <c r="J190"/>
  <c r="BK177"/>
  <c r="J173"/>
  <c r="J158"/>
  <c r="J137"/>
  <c i="23" r="J161"/>
  <c r="J150"/>
  <c r="J143"/>
  <c r="BK158"/>
  <c r="BK145"/>
  <c r="BK164"/>
  <c r="J156"/>
  <c r="J164"/>
  <c r="J155"/>
  <c r="BK150"/>
  <c r="J141"/>
  <c r="J136"/>
  <c i="24" r="BK200"/>
  <c r="BK193"/>
  <c r="J183"/>
  <c r="J179"/>
  <c r="BK171"/>
  <c r="J204"/>
  <c r="J189"/>
  <c r="BK184"/>
  <c r="BK176"/>
  <c r="BK158"/>
  <c r="BK138"/>
  <c r="J202"/>
  <c r="J188"/>
  <c r="J178"/>
  <c r="J172"/>
  <c r="J162"/>
  <c r="J155"/>
  <c r="J142"/>
  <c r="J139"/>
  <c r="J198"/>
  <c r="BK188"/>
  <c r="BK182"/>
  <c r="J171"/>
  <c r="BK155"/>
  <c r="BK142"/>
  <c i="25" r="BK142"/>
  <c r="BK132"/>
  <c r="J140"/>
  <c r="J133"/>
  <c r="BK135"/>
  <c r="BK130"/>
  <c r="J130"/>
  <c i="26" r="J317"/>
  <c r="BK293"/>
  <c r="BK281"/>
  <c r="J247"/>
  <c r="BK233"/>
  <c r="J213"/>
  <c r="BK197"/>
  <c r="J185"/>
  <c r="J165"/>
  <c r="J148"/>
  <c r="J136"/>
  <c r="BK317"/>
  <c r="BK305"/>
  <c r="J281"/>
  <c r="BK255"/>
  <c r="J197"/>
  <c r="J160"/>
  <c r="BK144"/>
  <c r="BK297"/>
  <c r="BK285"/>
  <c r="J267"/>
  <c r="J255"/>
  <c r="J233"/>
  <c r="BK221"/>
  <c r="J205"/>
  <c r="BK193"/>
  <c r="J177"/>
  <c r="BK140"/>
  <c r="J132"/>
  <c r="BK251"/>
  <c r="J221"/>
  <c r="J181"/>
  <c r="J156"/>
  <c i="27" r="J182"/>
  <c r="BK165"/>
  <c r="BK156"/>
  <c r="BK184"/>
  <c r="J166"/>
  <c r="J139"/>
  <c r="J184"/>
  <c r="J176"/>
  <c r="BK166"/>
  <c r="J159"/>
  <c r="J189"/>
  <c r="BK176"/>
  <c r="J156"/>
  <c r="BK145"/>
  <c r="BK139"/>
  <c i="28" r="J184"/>
  <c r="BK177"/>
  <c r="BK166"/>
  <c r="J154"/>
  <c r="BK133"/>
  <c r="J182"/>
  <c r="J180"/>
  <c r="J174"/>
  <c r="BK164"/>
  <c r="BK154"/>
  <c r="BK150"/>
  <c r="BK130"/>
  <c r="BK174"/>
  <c r="BK162"/>
  <c r="BK156"/>
  <c r="BK144"/>
  <c i="2" r="J248"/>
  <c r="BK239"/>
  <c r="BK232"/>
  <c r="BK225"/>
  <c r="BK211"/>
  <c r="J201"/>
  <c r="J193"/>
  <c r="BK183"/>
  <c r="J165"/>
  <c r="J150"/>
  <c r="J136"/>
  <c r="J261"/>
  <c r="J246"/>
  <c r="BK241"/>
  <c r="J236"/>
  <c r="BK227"/>
  <c r="J224"/>
  <c r="J206"/>
  <c r="J197"/>
  <c r="J194"/>
  <c r="BK179"/>
  <c r="J173"/>
  <c r="BK165"/>
  <c r="BK148"/>
  <c r="J132"/>
  <c r="J128"/>
  <c r="J215"/>
  <c r="BK201"/>
  <c r="BK197"/>
  <c r="J189"/>
  <c r="BK177"/>
  <c r="J156"/>
  <c r="BK138"/>
  <c r="BK128"/>
  <c r="BK261"/>
  <c r="J258"/>
  <c r="J230"/>
  <c r="J221"/>
  <c r="BK193"/>
  <c r="J187"/>
  <c r="BK172"/>
  <c r="BK162"/>
  <c r="J148"/>
  <c r="J138"/>
  <c i="1" r="AS114"/>
  <c i="3" r="J2110"/>
  <c r="J2109"/>
  <c r="BK2099"/>
  <c r="J2097"/>
  <c r="BK2093"/>
  <c r="BK2089"/>
  <c r="J2085"/>
  <c r="BK2073"/>
  <c r="BK2050"/>
  <c r="BK1988"/>
  <c r="J1968"/>
  <c r="J1960"/>
  <c r="J1924"/>
  <c r="J1891"/>
  <c r="J1880"/>
  <c r="BK1876"/>
  <c r="BK1820"/>
  <c r="BK1792"/>
  <c r="BK1772"/>
  <c r="BK1746"/>
  <c r="BK1736"/>
  <c r="J1723"/>
  <c r="J1718"/>
  <c r="BK1699"/>
  <c r="J1694"/>
  <c r="J1688"/>
  <c r="J1675"/>
  <c r="BK1652"/>
  <c r="BK1646"/>
  <c r="BK1635"/>
  <c r="J1610"/>
  <c r="J1599"/>
  <c r="BK1568"/>
  <c r="BK1547"/>
  <c r="J1488"/>
  <c r="J1473"/>
  <c r="BK1453"/>
  <c r="BK1436"/>
  <c r="J1429"/>
  <c r="BK1404"/>
  <c r="BK1387"/>
  <c r="BK1380"/>
  <c r="BK1335"/>
  <c r="BK1304"/>
  <c r="J1295"/>
  <c r="BK1285"/>
  <c r="J1271"/>
  <c r="J1232"/>
  <c r="J1219"/>
  <c r="J1207"/>
  <c r="J1196"/>
  <c r="BK1181"/>
  <c r="J1155"/>
  <c r="BK1137"/>
  <c r="BK1126"/>
  <c r="BK1113"/>
  <c r="J1104"/>
  <c r="J1096"/>
  <c r="J1086"/>
  <c r="BK1077"/>
  <c r="J1069"/>
  <c r="J1056"/>
  <c r="BK1022"/>
  <c r="J1017"/>
  <c r="J1009"/>
  <c r="BK1001"/>
  <c r="BK902"/>
  <c r="J847"/>
  <c r="J827"/>
  <c r="BK815"/>
  <c r="J774"/>
  <c r="BK671"/>
  <c r="J617"/>
  <c r="J606"/>
  <c r="BK531"/>
  <c r="BK510"/>
  <c r="BK484"/>
  <c r="J428"/>
  <c r="J408"/>
  <c r="BK384"/>
  <c r="J374"/>
  <c r="BK358"/>
  <c r="J338"/>
  <c r="J322"/>
  <c r="J279"/>
  <c r="J225"/>
  <c r="BK185"/>
  <c r="BK180"/>
  <c r="J160"/>
  <c r="BK2083"/>
  <c r="J2079"/>
  <c r="J2071"/>
  <c r="J2044"/>
  <c r="J1987"/>
  <c r="BK1977"/>
  <c r="BK1952"/>
  <c r="J1893"/>
  <c r="BK1884"/>
  <c r="J1879"/>
  <c r="J1856"/>
  <c r="BK1811"/>
  <c r="J1790"/>
  <c r="BK1769"/>
  <c r="BK1753"/>
  <c r="J1745"/>
  <c r="BK1728"/>
  <c r="J1722"/>
  <c r="J1716"/>
  <c r="J1699"/>
  <c r="J1691"/>
  <c r="J1671"/>
  <c r="BK1650"/>
  <c r="BK1637"/>
  <c r="BK1628"/>
  <c r="BK1613"/>
  <c r="J1606"/>
  <c r="BK1579"/>
  <c r="BK1565"/>
  <c r="J1547"/>
  <c r="BK1518"/>
  <c r="BK1492"/>
  <c r="J1484"/>
  <c r="J1470"/>
  <c r="J1460"/>
  <c r="BK1435"/>
  <c r="BK1426"/>
  <c r="BK1410"/>
  <c r="BK1402"/>
  <c r="J1387"/>
  <c r="J1300"/>
  <c r="J1293"/>
  <c r="BK1281"/>
  <c r="BK1275"/>
  <c r="BK1255"/>
  <c r="BK1225"/>
  <c r="BK1155"/>
  <c r="J1139"/>
  <c r="J1100"/>
  <c r="BK1078"/>
  <c r="J1068"/>
  <c r="J1060"/>
  <c r="BK1050"/>
  <c r="BK1041"/>
  <c r="BK1023"/>
  <c r="BK1017"/>
  <c r="BK997"/>
  <c r="J941"/>
  <c r="BK872"/>
  <c r="J841"/>
  <c r="J831"/>
  <c r="BK804"/>
  <c r="J761"/>
  <c r="BK669"/>
  <c r="BK617"/>
  <c r="BK537"/>
  <c r="J527"/>
  <c r="BK520"/>
  <c r="BK502"/>
  <c r="J445"/>
  <c r="BK413"/>
  <c r="BK398"/>
  <c r="J384"/>
  <c r="J370"/>
  <c r="J344"/>
  <c r="BK330"/>
  <c r="J320"/>
  <c r="BK302"/>
  <c r="BK279"/>
  <c r="BK264"/>
  <c r="BK262"/>
  <c r="J227"/>
  <c r="J219"/>
  <c r="J208"/>
  <c r="J198"/>
  <c r="BK189"/>
  <c r="J182"/>
  <c r="J167"/>
  <c r="J2081"/>
  <c r="BK2071"/>
  <c r="BK1998"/>
  <c r="BK1968"/>
  <c r="BK1960"/>
  <c r="BK1924"/>
  <c r="BK1887"/>
  <c r="J1843"/>
  <c r="J1820"/>
  <c r="J1792"/>
  <c r="BK1758"/>
  <c r="BK1740"/>
  <c r="J1728"/>
  <c r="BK1723"/>
  <c r="BK1710"/>
  <c r="BK1696"/>
  <c r="BK1689"/>
  <c r="J1667"/>
  <c r="BK1633"/>
  <c r="BK1620"/>
  <c r="J1601"/>
  <c r="J1582"/>
  <c r="J1577"/>
  <c r="J1563"/>
  <c r="J1518"/>
  <c r="BK1449"/>
  <c r="J1437"/>
  <c r="BK1429"/>
  <c r="J1420"/>
  <c r="J1400"/>
  <c r="J1380"/>
  <c r="J1354"/>
  <c r="BK1302"/>
  <c r="BK1291"/>
  <c r="BK1269"/>
  <c r="J1255"/>
  <c r="J1237"/>
  <c r="BK1221"/>
  <c r="J1199"/>
  <c r="J1190"/>
  <c r="BK1167"/>
  <c r="BK1130"/>
  <c r="BK1115"/>
  <c r="BK1100"/>
  <c r="BK1096"/>
  <c r="J1082"/>
  <c r="J1078"/>
  <c r="BK1060"/>
  <c r="J1046"/>
  <c r="J1032"/>
  <c r="J1026"/>
  <c r="J1005"/>
  <c r="BK993"/>
  <c r="BK945"/>
  <c r="BK931"/>
  <c r="J916"/>
  <c r="J883"/>
  <c r="BK841"/>
  <c r="J794"/>
  <c r="BK761"/>
  <c r="J713"/>
  <c r="J671"/>
  <c r="J608"/>
  <c r="J592"/>
  <c r="J531"/>
  <c r="J522"/>
  <c r="BK455"/>
  <c r="BK449"/>
  <c r="BK428"/>
  <c r="BK407"/>
  <c r="J398"/>
  <c r="J376"/>
  <c r="BK364"/>
  <c r="J354"/>
  <c r="BK344"/>
  <c r="BK315"/>
  <c r="BK303"/>
  <c r="BK263"/>
  <c r="BK238"/>
  <c r="J233"/>
  <c r="BK227"/>
  <c r="J214"/>
  <c r="BK208"/>
  <c r="BK178"/>
  <c r="BK2067"/>
  <c r="J2058"/>
  <c r="BK2044"/>
  <c r="J1996"/>
  <c r="J1977"/>
  <c r="BK1965"/>
  <c r="BK1893"/>
  <c r="J1887"/>
  <c r="J1836"/>
  <c r="J1811"/>
  <c r="BK1790"/>
  <c r="J1783"/>
  <c r="J1749"/>
  <c r="BK1729"/>
  <c r="BK1714"/>
  <c r="J1710"/>
  <c r="BK1694"/>
  <c r="J1689"/>
  <c r="BK1671"/>
  <c r="BK1644"/>
  <c r="BK1626"/>
  <c r="J1620"/>
  <c r="BK1606"/>
  <c r="J1600"/>
  <c r="BK1566"/>
  <c r="BK1563"/>
  <c r="J1529"/>
  <c r="J1492"/>
  <c r="BK1460"/>
  <c r="J1449"/>
  <c r="BK1441"/>
  <c r="BK1431"/>
  <c r="J1422"/>
  <c r="J1335"/>
  <c r="J1304"/>
  <c r="J1286"/>
  <c r="BK1271"/>
  <c r="BK1253"/>
  <c r="BK1219"/>
  <c r="BK1190"/>
  <c r="BK1169"/>
  <c r="BK1132"/>
  <c r="J1113"/>
  <c r="BK1098"/>
  <c r="BK1076"/>
  <c r="J1039"/>
  <c r="J1014"/>
  <c r="BK954"/>
  <c r="J945"/>
  <c r="J931"/>
  <c r="BK921"/>
  <c r="J912"/>
  <c r="J872"/>
  <c r="J836"/>
  <c r="J815"/>
  <c r="J801"/>
  <c r="J716"/>
  <c r="BK687"/>
  <c r="J534"/>
  <c r="BK514"/>
  <c r="J407"/>
  <c r="J388"/>
  <c r="J330"/>
  <c r="J318"/>
  <c r="J305"/>
  <c r="BK300"/>
  <c r="J298"/>
  <c r="J281"/>
  <c r="J264"/>
  <c r="J240"/>
  <c r="J235"/>
  <c r="BK221"/>
  <c r="BK200"/>
  <c r="BK160"/>
  <c i="4" r="BK260"/>
  <c r="J256"/>
  <c r="BK244"/>
  <c r="J238"/>
  <c r="J229"/>
  <c r="J222"/>
  <c r="J215"/>
  <c r="J207"/>
  <c r="BK202"/>
  <c r="BK196"/>
  <c r="J191"/>
  <c r="J184"/>
  <c r="BK181"/>
  <c r="J176"/>
  <c r="J169"/>
  <c r="J163"/>
  <c r="J156"/>
  <c r="J147"/>
  <c r="J142"/>
  <c r="BK133"/>
  <c r="J263"/>
  <c r="BK258"/>
  <c r="J250"/>
  <c r="J245"/>
  <c r="BK239"/>
  <c r="BK234"/>
  <c r="BK223"/>
  <c r="J217"/>
  <c r="BK207"/>
  <c r="J200"/>
  <c r="J198"/>
  <c r="J193"/>
  <c r="J189"/>
  <c r="J178"/>
  <c r="J165"/>
  <c r="BK163"/>
  <c r="J160"/>
  <c r="J157"/>
  <c r="BK153"/>
  <c r="BK146"/>
  <c r="J139"/>
  <c r="BK131"/>
  <c r="J257"/>
  <c r="BK252"/>
  <c r="BK243"/>
  <c r="J239"/>
  <c r="J236"/>
  <c r="BK228"/>
  <c r="J225"/>
  <c r="J219"/>
  <c r="BK215"/>
  <c r="BK211"/>
  <c r="BK201"/>
  <c r="BK191"/>
  <c r="BK188"/>
  <c r="J183"/>
  <c r="BK173"/>
  <c r="BK169"/>
  <c r="BK157"/>
  <c r="J154"/>
  <c r="BK145"/>
  <c r="J133"/>
  <c r="J258"/>
  <c r="J251"/>
  <c r="J247"/>
  <c r="BK245"/>
  <c r="BK240"/>
  <c r="J234"/>
  <c r="BK231"/>
  <c r="BK226"/>
  <c r="BK219"/>
  <c r="BK212"/>
  <c r="J203"/>
  <c r="BK198"/>
  <c r="BK193"/>
  <c r="BK187"/>
  <c r="J181"/>
  <c r="J177"/>
  <c r="BK171"/>
  <c r="BK167"/>
  <c r="J159"/>
  <c r="J153"/>
  <c r="BK149"/>
  <c r="BK144"/>
  <c r="J141"/>
  <c r="BK137"/>
  <c r="J135"/>
  <c r="J132"/>
  <c i="5" r="BK211"/>
  <c r="J206"/>
  <c r="BK197"/>
  <c r="J188"/>
  <c r="BK181"/>
  <c r="BK179"/>
  <c r="BK174"/>
  <c r="J166"/>
  <c r="J162"/>
  <c r="J157"/>
  <c r="J147"/>
  <c r="BK140"/>
  <c r="J137"/>
  <c r="BK133"/>
  <c r="BK209"/>
  <c r="J205"/>
  <c r="J200"/>
  <c r="J194"/>
  <c r="BK188"/>
  <c r="BK185"/>
  <c r="J182"/>
  <c r="BK147"/>
  <c r="J143"/>
  <c r="BK138"/>
  <c r="J133"/>
  <c r="BK208"/>
  <c r="J198"/>
  <c r="BK191"/>
  <c r="J185"/>
  <c r="BK182"/>
  <c r="BK177"/>
  <c r="J167"/>
  <c r="J158"/>
  <c r="J152"/>
  <c r="J149"/>
  <c r="J144"/>
  <c r="J138"/>
  <c r="J212"/>
  <c r="BK206"/>
  <c r="BK198"/>
  <c r="BK194"/>
  <c r="BK186"/>
  <c r="BK176"/>
  <c r="BK172"/>
  <c r="BK163"/>
  <c r="BK158"/>
  <c r="BK153"/>
  <c r="BK145"/>
  <c r="J136"/>
  <c r="BK132"/>
  <c i="6" r="J163"/>
  <c r="J160"/>
  <c r="BK146"/>
  <c r="J143"/>
  <c r="J137"/>
  <c r="J132"/>
  <c r="J162"/>
  <c r="J158"/>
  <c r="J153"/>
  <c r="BK144"/>
  <c r="J141"/>
  <c r="BK136"/>
  <c r="BK132"/>
  <c r="BK159"/>
  <c r="J151"/>
  <c r="BK148"/>
  <c r="BK135"/>
  <c r="BK161"/>
  <c r="BK157"/>
  <c r="BK151"/>
  <c r="J142"/>
  <c r="BK138"/>
  <c r="J130"/>
  <c i="7" r="J196"/>
  <c r="BK190"/>
  <c r="J184"/>
  <c r="J179"/>
  <c r="BK173"/>
  <c r="BK163"/>
  <c r="BK159"/>
  <c r="J154"/>
  <c r="BK151"/>
  <c r="BK148"/>
  <c r="BK140"/>
  <c r="J132"/>
  <c r="J193"/>
  <c r="J188"/>
  <c r="J180"/>
  <c r="BK171"/>
  <c r="J166"/>
  <c r="J160"/>
  <c r="BK154"/>
  <c r="J140"/>
  <c r="BK196"/>
  <c r="BK193"/>
  <c r="BK188"/>
  <c r="BK184"/>
  <c r="BK176"/>
  <c r="J170"/>
  <c r="J164"/>
  <c r="J159"/>
  <c r="BK155"/>
  <c r="J146"/>
  <c r="J143"/>
  <c r="BK135"/>
  <c r="BK183"/>
  <c r="BK179"/>
  <c r="J173"/>
  <c r="J168"/>
  <c r="J163"/>
  <c r="J157"/>
  <c r="BK146"/>
  <c r="BK141"/>
  <c r="BK137"/>
  <c i="8" r="J231"/>
  <c r="J229"/>
  <c r="BK221"/>
  <c r="BK215"/>
  <c r="J211"/>
  <c r="BK197"/>
  <c r="J191"/>
  <c r="BK187"/>
  <c r="BK182"/>
  <c r="BK177"/>
  <c r="J172"/>
  <c r="J165"/>
  <c r="BK151"/>
  <c r="J143"/>
  <c r="J227"/>
  <c r="J219"/>
  <c r="J212"/>
  <c r="BK201"/>
  <c r="J183"/>
  <c r="J177"/>
  <c r="J169"/>
  <c r="J166"/>
  <c r="BK155"/>
  <c r="BK228"/>
  <c r="BK225"/>
  <c r="BK219"/>
  <c r="J216"/>
  <c r="BK207"/>
  <c r="BK199"/>
  <c r="J195"/>
  <c r="J185"/>
  <c r="BK181"/>
  <c r="BK174"/>
  <c r="BK169"/>
  <c r="BK153"/>
  <c r="BK139"/>
  <c r="BK231"/>
  <c r="BK216"/>
  <c r="BK213"/>
  <c r="J208"/>
  <c r="J205"/>
  <c r="BK193"/>
  <c r="BK186"/>
  <c r="J176"/>
  <c r="BK166"/>
  <c r="BK160"/>
  <c r="BK149"/>
  <c r="J145"/>
  <c i="9" r="J161"/>
  <c r="J147"/>
  <c r="J139"/>
  <c r="J167"/>
  <c r="BK163"/>
  <c r="J135"/>
  <c r="J168"/>
  <c r="BK157"/>
  <c r="J154"/>
  <c r="J143"/>
  <c r="BK135"/>
  <c r="BK168"/>
  <c r="J163"/>
  <c r="BK158"/>
  <c r="J149"/>
  <c r="BK141"/>
  <c i="10" r="J417"/>
  <c r="BK405"/>
  <c r="J392"/>
  <c r="BK385"/>
  <c r="J379"/>
  <c r="J373"/>
  <c r="J368"/>
  <c r="BK362"/>
  <c r="BK352"/>
  <c r="J344"/>
  <c r="BK338"/>
  <c r="BK334"/>
  <c r="BK316"/>
  <c r="J300"/>
  <c r="BK286"/>
  <c r="BK281"/>
  <c r="J277"/>
  <c r="J273"/>
  <c r="J258"/>
  <c r="J253"/>
  <c r="J235"/>
  <c r="BK228"/>
  <c r="J215"/>
  <c r="J209"/>
  <c r="BK201"/>
  <c r="BK194"/>
  <c r="J189"/>
  <c r="BK183"/>
  <c r="J176"/>
  <c r="BK162"/>
  <c r="BK416"/>
  <c r="BK410"/>
  <c r="BK406"/>
  <c r="J396"/>
  <c r="J393"/>
  <c r="J386"/>
  <c r="J380"/>
  <c r="BK375"/>
  <c r="BK370"/>
  <c r="J362"/>
  <c r="J357"/>
  <c r="J350"/>
  <c r="J343"/>
  <c r="J338"/>
  <c r="BK329"/>
  <c r="J321"/>
  <c r="J314"/>
  <c r="BK306"/>
  <c r="BK301"/>
  <c r="BK295"/>
  <c r="BK292"/>
  <c r="J287"/>
  <c r="J284"/>
  <c r="BK279"/>
  <c r="BK276"/>
  <c r="BK273"/>
  <c r="BK266"/>
  <c r="BK260"/>
  <c r="J251"/>
  <c r="BK239"/>
  <c r="J232"/>
  <c r="J220"/>
  <c r="J212"/>
  <c r="BK202"/>
  <c r="J196"/>
  <c r="BK187"/>
  <c r="J182"/>
  <c r="BK174"/>
  <c r="J160"/>
  <c r="J420"/>
  <c r="J416"/>
  <c r="BK408"/>
  <c r="BK397"/>
  <c r="BK393"/>
  <c r="BK386"/>
  <c r="BK373"/>
  <c r="BK359"/>
  <c r="BK354"/>
  <c r="J349"/>
  <c r="J345"/>
  <c r="BK341"/>
  <c r="BK324"/>
  <c r="J305"/>
  <c r="BK296"/>
  <c r="J292"/>
  <c r="J283"/>
  <c r="J271"/>
  <c r="J267"/>
  <c r="J264"/>
  <c r="BK258"/>
  <c r="J243"/>
  <c r="J240"/>
  <c r="BK233"/>
  <c r="J229"/>
  <c r="J217"/>
  <c r="J207"/>
  <c r="BK195"/>
  <c r="J187"/>
  <c r="J183"/>
  <c r="BK164"/>
  <c r="BK415"/>
  <c r="BK411"/>
  <c r="J404"/>
  <c r="J397"/>
  <c r="BK383"/>
  <c r="J370"/>
  <c r="BK361"/>
  <c r="J353"/>
  <c r="J342"/>
  <c r="J336"/>
  <c r="BK331"/>
  <c r="BK311"/>
  <c r="BK299"/>
  <c r="J296"/>
  <c r="BK290"/>
  <c r="BK280"/>
  <c r="BK271"/>
  <c r="BK255"/>
  <c r="J249"/>
  <c r="BK242"/>
  <c r="J239"/>
  <c r="BK224"/>
  <c r="J213"/>
  <c r="BK206"/>
  <c r="J203"/>
  <c r="J195"/>
  <c r="BK189"/>
  <c r="J172"/>
  <c r="J162"/>
  <c i="11" r="J2188"/>
  <c r="BK2184"/>
  <c r="J2183"/>
  <c r="J2181"/>
  <c r="BK2174"/>
  <c r="J2170"/>
  <c r="BK2159"/>
  <c r="BK2149"/>
  <c r="J2108"/>
  <c r="BK2065"/>
  <c r="BK2019"/>
  <c r="BK2004"/>
  <c r="BK1994"/>
  <c r="BK1948"/>
  <c r="J1907"/>
  <c r="BK1882"/>
  <c r="J1853"/>
  <c r="J1833"/>
  <c r="J1805"/>
  <c r="J1791"/>
  <c r="BK1762"/>
  <c r="J1739"/>
  <c r="BK1609"/>
  <c r="J1586"/>
  <c r="J1566"/>
  <c r="BK1559"/>
  <c r="J1546"/>
  <c r="J1535"/>
  <c r="BK1529"/>
  <c r="BK1487"/>
  <c r="BK1448"/>
  <c r="BK1437"/>
  <c r="BK1434"/>
  <c r="BK1424"/>
  <c r="J1396"/>
  <c r="BK1383"/>
  <c r="BK1371"/>
  <c r="BK1358"/>
  <c r="J1291"/>
  <c r="BK1259"/>
  <c r="BK1227"/>
  <c r="BK1221"/>
  <c r="BK1204"/>
  <c r="BK1199"/>
  <c r="J1185"/>
  <c r="BK1175"/>
  <c r="J1168"/>
  <c r="BK1112"/>
  <c r="J1078"/>
  <c r="BK1048"/>
  <c r="BK1024"/>
  <c r="BK1014"/>
  <c r="BK1001"/>
  <c r="BK985"/>
  <c r="J962"/>
  <c r="J947"/>
  <c r="J940"/>
  <c r="BK867"/>
  <c r="BK838"/>
  <c r="J828"/>
  <c r="J819"/>
  <c r="BK785"/>
  <c r="J771"/>
  <c r="J745"/>
  <c r="BK694"/>
  <c r="BK676"/>
  <c r="J589"/>
  <c r="BK530"/>
  <c r="J495"/>
  <c r="J482"/>
  <c r="BK459"/>
  <c r="BK416"/>
  <c r="BK389"/>
  <c r="BK376"/>
  <c r="BK368"/>
  <c r="J318"/>
  <c r="BK309"/>
  <c r="BK294"/>
  <c r="J283"/>
  <c r="BK270"/>
  <c r="J231"/>
  <c r="BK208"/>
  <c r="J179"/>
  <c r="J2151"/>
  <c r="BK2145"/>
  <c r="J2126"/>
  <c r="J2105"/>
  <c r="J2060"/>
  <c r="J2023"/>
  <c r="J2007"/>
  <c r="J1994"/>
  <c r="J1950"/>
  <c r="BK1904"/>
  <c r="BK1897"/>
  <c r="BK1857"/>
  <c r="BK1826"/>
  <c r="J1809"/>
  <c r="BK1754"/>
  <c r="BK1720"/>
  <c r="J1666"/>
  <c r="BK1622"/>
  <c r="BK1613"/>
  <c r="J1581"/>
  <c r="BK1570"/>
  <c r="BK1565"/>
  <c r="BK1553"/>
  <c r="J1547"/>
  <c r="BK1537"/>
  <c r="BK1516"/>
  <c r="J1507"/>
  <c r="J1493"/>
  <c r="J1478"/>
  <c r="J1449"/>
  <c r="J1444"/>
  <c r="BK1423"/>
  <c r="BK1410"/>
  <c r="J1401"/>
  <c r="J1391"/>
  <c r="BK1387"/>
  <c r="BK1379"/>
  <c r="J1371"/>
  <c r="BK1343"/>
  <c r="J1309"/>
  <c r="J1229"/>
  <c r="J1217"/>
  <c r="BK1213"/>
  <c r="J1204"/>
  <c r="BK1185"/>
  <c r="J1172"/>
  <c r="BK1164"/>
  <c r="J1153"/>
  <c r="J1147"/>
  <c r="BK1125"/>
  <c r="J1112"/>
  <c r="BK1097"/>
  <c r="J1076"/>
  <c r="J1067"/>
  <c r="BK1045"/>
  <c r="J1031"/>
  <c r="J987"/>
  <c r="BK964"/>
  <c r="J946"/>
  <c r="J931"/>
  <c r="J924"/>
  <c r="J867"/>
  <c r="J803"/>
  <c r="BK776"/>
  <c r="J709"/>
  <c r="BK706"/>
  <c r="J701"/>
  <c r="J682"/>
  <c r="BK677"/>
  <c r="BK628"/>
  <c r="J577"/>
  <c r="BK555"/>
  <c r="BK533"/>
  <c r="BK495"/>
  <c r="BK489"/>
  <c r="BK430"/>
  <c r="J397"/>
  <c r="J384"/>
  <c r="BK326"/>
  <c r="J314"/>
  <c r="J307"/>
  <c r="BK260"/>
  <c r="BK246"/>
  <c r="J217"/>
  <c r="BK201"/>
  <c r="BK175"/>
  <c r="J158"/>
  <c r="J2049"/>
  <c r="J2026"/>
  <c r="J2019"/>
  <c r="BK1998"/>
  <c r="BK1950"/>
  <c r="J1937"/>
  <c r="J1904"/>
  <c r="BK1885"/>
  <c r="BK1864"/>
  <c r="J1849"/>
  <c r="BK1835"/>
  <c r="BK1824"/>
  <c r="BK1792"/>
  <c r="J1762"/>
  <c r="J1746"/>
  <c r="BK1713"/>
  <c r="BK1620"/>
  <c r="J1615"/>
  <c r="J1576"/>
  <c r="J1570"/>
  <c r="BK1563"/>
  <c r="J1558"/>
  <c r="J1550"/>
  <c r="BK1543"/>
  <c r="J1531"/>
  <c r="J1523"/>
  <c r="J1517"/>
  <c r="J1481"/>
  <c r="J1463"/>
  <c r="J1448"/>
  <c r="J1429"/>
  <c r="J1424"/>
  <c r="BK1394"/>
  <c r="J1374"/>
  <c r="BK1277"/>
  <c r="J1245"/>
  <c r="BK1235"/>
  <c r="J1223"/>
  <c r="J1215"/>
  <c r="BK1193"/>
  <c r="J1183"/>
  <c r="BK1168"/>
  <c r="BK1160"/>
  <c r="BK1147"/>
  <c r="J1097"/>
  <c r="J1073"/>
  <c r="J1063"/>
  <c r="J1038"/>
  <c r="J1021"/>
  <c r="J1008"/>
  <c r="BK997"/>
  <c r="BK990"/>
  <c r="J948"/>
  <c r="J939"/>
  <c r="BK931"/>
  <c r="BK918"/>
  <c r="BK857"/>
  <c r="BK830"/>
  <c r="J809"/>
  <c r="BK799"/>
  <c r="BK750"/>
  <c r="J690"/>
  <c r="J677"/>
  <c r="J628"/>
  <c r="J580"/>
  <c r="J555"/>
  <c r="J530"/>
  <c r="J498"/>
  <c r="J470"/>
  <c r="J437"/>
  <c r="J393"/>
  <c r="J372"/>
  <c r="BK331"/>
  <c r="BK311"/>
  <c r="BK283"/>
  <c r="J258"/>
  <c r="BK242"/>
  <c r="BK224"/>
  <c r="J212"/>
  <c r="BK159"/>
  <c r="BK2117"/>
  <c r="BK2060"/>
  <c r="BK2049"/>
  <c r="BK2032"/>
  <c r="BK2015"/>
  <c r="J1992"/>
  <c r="BK1907"/>
  <c r="J1902"/>
  <c r="J1895"/>
  <c r="BK1891"/>
  <c r="BK1860"/>
  <c r="BK1851"/>
  <c r="BK1833"/>
  <c r="J1820"/>
  <c r="BK1805"/>
  <c r="J1792"/>
  <c r="BK1730"/>
  <c r="J1713"/>
  <c r="BK1617"/>
  <c r="J1609"/>
  <c r="BK1581"/>
  <c r="BK1558"/>
  <c r="J1553"/>
  <c r="BK1550"/>
  <c r="J1543"/>
  <c r="J1527"/>
  <c r="J1516"/>
  <c r="J1510"/>
  <c r="J1457"/>
  <c r="BK1444"/>
  <c r="BK1427"/>
  <c r="J1423"/>
  <c r="BK1391"/>
  <c r="BK1369"/>
  <c r="J1351"/>
  <c r="BK1341"/>
  <c r="J1257"/>
  <c r="J1237"/>
  <c r="BK1211"/>
  <c r="J1197"/>
  <c r="BK1189"/>
  <c r="BK1179"/>
  <c r="J1160"/>
  <c r="BK1149"/>
  <c r="BK1134"/>
  <c r="J1107"/>
  <c r="BK1095"/>
  <c r="J1084"/>
  <c r="BK1076"/>
  <c r="BK1065"/>
  <c r="BK1051"/>
  <c r="BK1038"/>
  <c r="BK1004"/>
  <c r="BK987"/>
  <c r="J966"/>
  <c r="BK962"/>
  <c r="J949"/>
  <c r="BK940"/>
  <c r="BK924"/>
  <c r="J871"/>
  <c r="J826"/>
  <c r="J769"/>
  <c r="J750"/>
  <c r="J707"/>
  <c r="BK700"/>
  <c r="BK682"/>
  <c r="J679"/>
  <c r="BK666"/>
  <c r="BK589"/>
  <c r="BK562"/>
  <c r="BK517"/>
  <c r="BK493"/>
  <c r="BK482"/>
  <c r="J459"/>
  <c r="J430"/>
  <c r="J389"/>
  <c r="BK381"/>
  <c r="BK366"/>
  <c r="J311"/>
  <c r="BK298"/>
  <c r="J286"/>
  <c r="BK227"/>
  <c r="BK217"/>
  <c r="J201"/>
  <c r="J167"/>
  <c i="12" r="BK264"/>
  <c r="BK261"/>
  <c r="BK257"/>
  <c r="BK252"/>
  <c r="BK241"/>
  <c r="BK238"/>
  <c r="BK235"/>
  <c r="BK227"/>
  <c r="BK225"/>
  <c r="J222"/>
  <c r="J218"/>
  <c r="J208"/>
  <c r="BK202"/>
  <c r="BK194"/>
  <c r="BK190"/>
  <c r="BK178"/>
  <c r="BK163"/>
  <c r="J156"/>
  <c r="J146"/>
  <c r="BK137"/>
  <c r="BK134"/>
  <c r="J265"/>
  <c r="BK260"/>
  <c r="J257"/>
  <c r="J253"/>
  <c r="BK248"/>
  <c r="J236"/>
  <c r="J229"/>
  <c r="BK219"/>
  <c r="J215"/>
  <c r="J209"/>
  <c r="BK203"/>
  <c r="BK199"/>
  <c r="BK193"/>
  <c r="BK188"/>
  <c r="BK184"/>
  <c r="J180"/>
  <c r="BK173"/>
  <c r="BK169"/>
  <c r="BK162"/>
  <c r="BK154"/>
  <c r="BK147"/>
  <c r="BK131"/>
  <c r="BK258"/>
  <c r="BK250"/>
  <c r="J244"/>
  <c r="BK240"/>
  <c r="J233"/>
  <c r="BK230"/>
  <c r="J227"/>
  <c r="BK222"/>
  <c r="J216"/>
  <c r="J205"/>
  <c r="J202"/>
  <c r="J195"/>
  <c r="J186"/>
  <c r="BK179"/>
  <c r="BK174"/>
  <c r="J169"/>
  <c r="BK166"/>
  <c r="BK160"/>
  <c r="BK155"/>
  <c r="BK152"/>
  <c r="BK149"/>
  <c r="J143"/>
  <c r="J139"/>
  <c r="BK133"/>
  <c r="J263"/>
  <c r="BK254"/>
  <c r="J248"/>
  <c r="BK245"/>
  <c r="J242"/>
  <c r="BK237"/>
  <c r="J223"/>
  <c r="BK217"/>
  <c r="BK213"/>
  <c r="BK207"/>
  <c r="J199"/>
  <c r="J194"/>
  <c r="BK187"/>
  <c r="BK183"/>
  <c r="J177"/>
  <c r="J174"/>
  <c r="J166"/>
  <c r="J160"/>
  <c r="BK158"/>
  <c r="J155"/>
  <c r="J147"/>
  <c r="BK141"/>
  <c i="13" r="J212"/>
  <c r="BK199"/>
  <c r="J189"/>
  <c r="BK186"/>
  <c r="BK179"/>
  <c r="BK173"/>
  <c r="J167"/>
  <c r="J158"/>
  <c r="J152"/>
  <c r="J146"/>
  <c r="J142"/>
  <c r="J132"/>
  <c r="J210"/>
  <c r="BK208"/>
  <c r="BK196"/>
  <c r="J193"/>
  <c r="BK190"/>
  <c r="J184"/>
  <c r="BK177"/>
  <c r="BK174"/>
  <c r="J166"/>
  <c r="J160"/>
  <c r="J153"/>
  <c r="J144"/>
  <c r="BK138"/>
  <c r="J134"/>
  <c r="J208"/>
  <c r="J203"/>
  <c r="J198"/>
  <c r="BK185"/>
  <c r="J174"/>
  <c r="BK166"/>
  <c r="J162"/>
  <c r="J150"/>
  <c r="J147"/>
  <c r="BK141"/>
  <c r="J136"/>
  <c r="J133"/>
  <c r="BK212"/>
  <c r="BK206"/>
  <c r="J199"/>
  <c r="BK194"/>
  <c r="J187"/>
  <c r="BK184"/>
  <c r="J177"/>
  <c r="J172"/>
  <c r="BK165"/>
  <c r="J161"/>
  <c r="BK158"/>
  <c r="J154"/>
  <c r="BK148"/>
  <c r="J139"/>
  <c r="J135"/>
  <c i="14" r="BK173"/>
  <c r="J169"/>
  <c r="BK158"/>
  <c r="BK153"/>
  <c r="BK150"/>
  <c r="J146"/>
  <c r="BK143"/>
  <c r="J134"/>
  <c r="J173"/>
  <c r="BK169"/>
  <c r="BK165"/>
  <c r="J162"/>
  <c r="J147"/>
  <c r="J139"/>
  <c r="J136"/>
  <c r="BK170"/>
  <c r="J163"/>
  <c r="J159"/>
  <c r="J150"/>
  <c r="BK141"/>
  <c r="BK133"/>
  <c r="J170"/>
  <c r="BK161"/>
  <c r="J156"/>
  <c r="BK149"/>
  <c r="J144"/>
  <c r="J141"/>
  <c r="J137"/>
  <c r="J130"/>
  <c i="15" r="J291"/>
  <c r="BK282"/>
  <c r="BK269"/>
  <c r="BK262"/>
  <c r="J260"/>
  <c r="J254"/>
  <c r="J238"/>
  <c r="BK233"/>
  <c r="J230"/>
  <c r="J217"/>
  <c r="J212"/>
  <c r="BK200"/>
  <c r="J193"/>
  <c r="J187"/>
  <c r="BK179"/>
  <c r="BK177"/>
  <c r="BK163"/>
  <c r="BK159"/>
  <c r="BK151"/>
  <c r="BK143"/>
  <c r="BK139"/>
  <c r="J293"/>
  <c r="J282"/>
  <c r="J278"/>
  <c r="BK274"/>
  <c r="J268"/>
  <c r="BK259"/>
  <c r="J252"/>
  <c r="J248"/>
  <c r="BK243"/>
  <c r="J239"/>
  <c r="BK236"/>
  <c r="J229"/>
  <c r="BK226"/>
  <c r="BK222"/>
  <c r="BK214"/>
  <c r="BK209"/>
  <c r="BK203"/>
  <c r="J199"/>
  <c r="BK190"/>
  <c r="BK183"/>
  <c r="BK180"/>
  <c r="J168"/>
  <c r="BK158"/>
  <c r="BK154"/>
  <c r="J146"/>
  <c r="BK142"/>
  <c r="J288"/>
  <c r="J283"/>
  <c r="BK272"/>
  <c r="BK263"/>
  <c r="J256"/>
  <c r="BK248"/>
  <c r="J244"/>
  <c r="J240"/>
  <c r="J228"/>
  <c r="BK217"/>
  <c r="BK212"/>
  <c r="BK207"/>
  <c r="J200"/>
  <c r="J197"/>
  <c r="J189"/>
  <c r="BK187"/>
  <c r="J183"/>
  <c r="J177"/>
  <c r="J175"/>
  <c r="BK171"/>
  <c r="BK168"/>
  <c r="J165"/>
  <c r="J158"/>
  <c r="J148"/>
  <c r="J144"/>
  <c r="BK141"/>
  <c r="BK293"/>
  <c r="J290"/>
  <c r="BK287"/>
  <c r="J279"/>
  <c r="BK275"/>
  <c r="J272"/>
  <c r="BK267"/>
  <c r="BK260"/>
  <c r="BK254"/>
  <c r="BK249"/>
  <c r="J241"/>
  <c r="BK232"/>
  <c r="BK225"/>
  <c r="J222"/>
  <c r="BK218"/>
  <c r="BK211"/>
  <c r="BK208"/>
  <c r="J203"/>
  <c r="J192"/>
  <c r="BK184"/>
  <c r="J176"/>
  <c r="BK173"/>
  <c r="J169"/>
  <c r="J161"/>
  <c r="BK155"/>
  <c r="BK152"/>
  <c r="J145"/>
  <c r="J139"/>
  <c i="16" r="BK230"/>
  <c r="BK218"/>
  <c r="BK213"/>
  <c r="BK205"/>
  <c r="BK201"/>
  <c r="BK196"/>
  <c r="J190"/>
  <c r="BK182"/>
  <c r="BK177"/>
  <c r="J174"/>
  <c r="J158"/>
  <c r="J154"/>
  <c r="J147"/>
  <c r="J141"/>
  <c r="J226"/>
  <c r="BK214"/>
  <c r="BK204"/>
  <c r="J198"/>
  <c r="J192"/>
  <c r="J186"/>
  <c r="BK183"/>
  <c r="BK179"/>
  <c r="BK171"/>
  <c r="BK166"/>
  <c r="BK161"/>
  <c r="BK155"/>
  <c r="J151"/>
  <c r="J145"/>
  <c r="J142"/>
  <c r="J230"/>
  <c r="BK226"/>
  <c r="BK210"/>
  <c r="BK206"/>
  <c r="J197"/>
  <c r="J193"/>
  <c r="J183"/>
  <c r="J177"/>
  <c r="J171"/>
  <c r="J167"/>
  <c r="BK164"/>
  <c r="BK150"/>
  <c r="BK216"/>
  <c r="J212"/>
  <c r="BK207"/>
  <c r="J201"/>
  <c r="BK193"/>
  <c r="BK188"/>
  <c r="BK180"/>
  <c r="BK168"/>
  <c r="J162"/>
  <c r="BK159"/>
  <c r="BK154"/>
  <c r="J146"/>
  <c r="BK141"/>
  <c i="17" r="J166"/>
  <c r="J159"/>
  <c r="BK141"/>
  <c r="J165"/>
  <c r="J155"/>
  <c r="BK145"/>
  <c r="J131"/>
  <c r="BK156"/>
  <c r="J143"/>
  <c r="BK135"/>
  <c r="J163"/>
  <c r="J157"/>
  <c r="BK147"/>
  <c r="BK137"/>
  <c i="18" r="J255"/>
  <c r="BK250"/>
  <c r="BK244"/>
  <c r="BK230"/>
  <c r="BK226"/>
  <c r="J214"/>
  <c r="J205"/>
  <c r="J186"/>
  <c r="BK174"/>
  <c r="BK162"/>
  <c r="BK159"/>
  <c r="BK148"/>
  <c r="BK144"/>
  <c r="J253"/>
  <c r="J247"/>
  <c r="J238"/>
  <c r="J234"/>
  <c r="J229"/>
  <c r="J221"/>
  <c r="BK212"/>
  <c r="BK205"/>
  <c r="BK191"/>
  <c r="BK188"/>
  <c r="BK177"/>
  <c r="BK166"/>
  <c r="J157"/>
  <c r="BK151"/>
  <c r="J147"/>
  <c r="BK254"/>
  <c r="J250"/>
  <c r="J245"/>
  <c r="BK242"/>
  <c r="BK234"/>
  <c r="J226"/>
  <c r="J220"/>
  <c r="BK215"/>
  <c r="BK207"/>
  <c r="J190"/>
  <c r="J185"/>
  <c r="J178"/>
  <c r="BK175"/>
  <c r="J166"/>
  <c r="BK164"/>
  <c r="BK160"/>
  <c r="J153"/>
  <c r="J251"/>
  <c r="BK232"/>
  <c r="J227"/>
  <c r="BK220"/>
  <c r="J215"/>
  <c r="J212"/>
  <c r="BK195"/>
  <c r="J191"/>
  <c r="J184"/>
  <c r="BK170"/>
  <c r="J162"/>
  <c r="BK146"/>
  <c i="19" r="J259"/>
  <c r="BK250"/>
  <c r="BK245"/>
  <c r="J239"/>
  <c r="BK237"/>
  <c r="J229"/>
  <c r="BK225"/>
  <c r="J217"/>
  <c r="BK212"/>
  <c r="J206"/>
  <c r="BK200"/>
  <c r="J194"/>
  <c r="J190"/>
  <c r="BK184"/>
  <c r="BK181"/>
  <c r="BK174"/>
  <c r="BK167"/>
  <c r="J163"/>
  <c r="J160"/>
  <c r="J150"/>
  <c r="BK147"/>
  <c r="J139"/>
  <c r="BK249"/>
  <c r="BK243"/>
  <c r="BK240"/>
  <c r="J234"/>
  <c r="J231"/>
  <c r="J225"/>
  <c r="J214"/>
  <c r="J207"/>
  <c r="J203"/>
  <c r="BK199"/>
  <c r="J191"/>
  <c r="J182"/>
  <c r="BK180"/>
  <c r="J174"/>
  <c r="J162"/>
  <c r="J156"/>
  <c r="BK153"/>
  <c r="J147"/>
  <c r="BK142"/>
  <c r="J136"/>
  <c r="J261"/>
  <c r="BK254"/>
  <c r="J250"/>
  <c r="BK247"/>
  <c r="J245"/>
  <c r="J236"/>
  <c r="BK229"/>
  <c r="J226"/>
  <c r="BK222"/>
  <c r="J218"/>
  <c r="BK215"/>
  <c r="J212"/>
  <c r="J209"/>
  <c r="J205"/>
  <c r="J197"/>
  <c r="BK194"/>
  <c r="J187"/>
  <c r="J184"/>
  <c r="J176"/>
  <c r="BK173"/>
  <c r="J169"/>
  <c r="BK164"/>
  <c r="BK159"/>
  <c r="BK156"/>
  <c r="J140"/>
  <c r="J137"/>
  <c r="BK256"/>
  <c r="J251"/>
  <c r="BK238"/>
  <c r="J230"/>
  <c r="BK213"/>
  <c r="J201"/>
  <c r="BK195"/>
  <c r="BK187"/>
  <c r="BK177"/>
  <c r="BK170"/>
  <c r="J155"/>
  <c r="BK151"/>
  <c r="J146"/>
  <c r="BK137"/>
  <c i="20" r="J157"/>
  <c r="J148"/>
  <c r="J144"/>
  <c r="J169"/>
  <c r="J166"/>
  <c r="J163"/>
  <c r="BK159"/>
  <c r="J153"/>
  <c r="J150"/>
  <c r="J145"/>
  <c r="J137"/>
  <c r="BK165"/>
  <c r="BK151"/>
  <c r="BK145"/>
  <c r="BK135"/>
  <c r="BK168"/>
  <c r="J156"/>
  <c r="BK152"/>
  <c r="J140"/>
  <c r="J135"/>
  <c i="21" r="J190"/>
  <c r="BK186"/>
  <c r="BK181"/>
  <c r="J177"/>
  <c r="J161"/>
  <c r="BK155"/>
  <c r="BK150"/>
  <c r="J141"/>
  <c r="BK193"/>
  <c r="J186"/>
  <c r="BK170"/>
  <c r="J158"/>
  <c r="J150"/>
  <c r="J140"/>
  <c r="J196"/>
  <c r="BK189"/>
  <c r="BK185"/>
  <c r="BK174"/>
  <c r="BK168"/>
  <c r="J151"/>
  <c r="BK138"/>
  <c r="BK134"/>
  <c r="BK190"/>
  <c r="BK176"/>
  <c r="BK166"/>
  <c r="BK158"/>
  <c r="J155"/>
  <c r="J149"/>
  <c r="J143"/>
  <c r="BK135"/>
  <c i="22" r="J183"/>
  <c r="J151"/>
  <c r="BK141"/>
  <c r="BK137"/>
  <c r="BK193"/>
  <c r="BK190"/>
  <c r="J186"/>
  <c r="BK181"/>
  <c r="BK164"/>
  <c r="BK154"/>
  <c r="BK138"/>
  <c r="J192"/>
  <c r="BK186"/>
  <c r="BK182"/>
  <c r="J177"/>
  <c r="J164"/>
  <c r="BK148"/>
  <c r="BK188"/>
  <c r="BK175"/>
  <c r="BK169"/>
  <c r="J139"/>
  <c r="BK136"/>
  <c i="23" r="J159"/>
  <c r="J145"/>
  <c r="BK141"/>
  <c r="BK156"/>
  <c r="BK154"/>
  <c r="BK148"/>
  <c r="BK140"/>
  <c r="J138"/>
  <c r="BK162"/>
  <c r="BK143"/>
  <c r="BK152"/>
  <c r="BK144"/>
  <c r="BK138"/>
  <c i="24" r="BK207"/>
  <c r="J196"/>
  <c r="J184"/>
  <c r="J180"/>
  <c r="BK172"/>
  <c r="J148"/>
  <c r="BK192"/>
  <c r="BK185"/>
  <c r="BK178"/>
  <c r="J145"/>
  <c r="BK210"/>
  <c r="J200"/>
  <c r="BK197"/>
  <c r="BK183"/>
  <c r="J176"/>
  <c r="J169"/>
  <c r="BK148"/>
  <c r="BK143"/>
  <c r="J210"/>
  <c r="BK202"/>
  <c r="BK189"/>
  <c r="J185"/>
  <c r="BK179"/>
  <c r="J165"/>
  <c r="J143"/>
  <c r="J138"/>
  <c i="25" r="J136"/>
  <c r="J142"/>
  <c r="BK136"/>
  <c r="J131"/>
  <c r="BK133"/>
  <c r="BK140"/>
  <c r="J129"/>
  <c i="26" r="J309"/>
  <c r="J297"/>
  <c r="BK276"/>
  <c r="BK243"/>
  <c r="J225"/>
  <c r="BK205"/>
  <c r="J193"/>
  <c r="BK173"/>
  <c r="BK156"/>
  <c r="J140"/>
  <c r="J128"/>
  <c r="J313"/>
  <c r="J301"/>
  <c r="BK272"/>
  <c r="J251"/>
  <c r="BK177"/>
  <c r="BK152"/>
  <c r="BK301"/>
  <c r="J289"/>
  <c r="J272"/>
  <c r="J259"/>
  <c r="BK229"/>
  <c r="BK213"/>
  <c r="J201"/>
  <c r="BK189"/>
  <c r="BK185"/>
  <c r="J152"/>
  <c r="BK136"/>
  <c r="BK259"/>
  <c r="J229"/>
  <c r="J209"/>
  <c r="J169"/>
  <c i="27" r="J186"/>
  <c r="J172"/>
  <c r="BK159"/>
  <c r="J129"/>
  <c r="BK169"/>
  <c r="BK143"/>
  <c r="BK186"/>
  <c r="J180"/>
  <c r="BK175"/>
  <c r="J169"/>
  <c r="BK162"/>
  <c r="J130"/>
  <c r="J175"/>
  <c r="BK152"/>
  <c r="J143"/>
  <c i="28" r="J186"/>
  <c r="BK181"/>
  <c r="BK168"/>
  <c r="BK155"/>
  <c r="J150"/>
  <c r="J130"/>
  <c r="J181"/>
  <c r="J176"/>
  <c r="J168"/>
  <c r="J156"/>
  <c r="BK140"/>
  <c r="BK184"/>
  <c r="J164"/>
  <c r="J153"/>
  <c r="J133"/>
  <c r="BK176"/>
  <c r="J166"/>
  <c r="BK159"/>
  <c r="BK147"/>
  <c r="J140"/>
  <c i="2" l="1" r="BK127"/>
  <c r="J127"/>
  <c r="J100"/>
  <c r="T229"/>
  <c r="T243"/>
  <c i="3" r="BK157"/>
  <c r="J157"/>
  <c r="J102"/>
  <c r="T216"/>
  <c r="R278"/>
  <c r="T378"/>
  <c r="P526"/>
  <c r="P1025"/>
  <c r="P1095"/>
  <c r="R1108"/>
  <c r="T1156"/>
  <c r="R1292"/>
  <c r="T1428"/>
  <c r="T1438"/>
  <c r="BK1442"/>
  <c r="J1442"/>
  <c r="J117"/>
  <c r="BK1493"/>
  <c r="J1493"/>
  <c r="J118"/>
  <c r="BK1581"/>
  <c r="J1581"/>
  <c r="J119"/>
  <c r="BK1609"/>
  <c r="J1609"/>
  <c r="J120"/>
  <c r="R1609"/>
  <c r="BK1625"/>
  <c r="J1625"/>
  <c r="J121"/>
  <c r="P1715"/>
  <c r="T1748"/>
  <c r="T1810"/>
  <c r="R1881"/>
  <c r="T1892"/>
  <c r="R1969"/>
  <c r="T1986"/>
  <c r="P2035"/>
  <c i="4" r="BK138"/>
  <c r="J138"/>
  <c r="J102"/>
  <c r="BK166"/>
  <c r="J166"/>
  <c r="J103"/>
  <c r="R166"/>
  <c r="P210"/>
  <c r="BK253"/>
  <c r="J253"/>
  <c r="J105"/>
  <c r="T253"/>
  <c i="5" r="P130"/>
  <c r="BK154"/>
  <c r="J154"/>
  <c r="J102"/>
  <c r="T154"/>
  <c r="R169"/>
  <c r="P192"/>
  <c r="BK201"/>
  <c r="J201"/>
  <c r="J105"/>
  <c r="P201"/>
  <c i="6" r="R128"/>
  <c r="P147"/>
  <c r="BK156"/>
  <c r="J156"/>
  <c r="J103"/>
  <c r="R156"/>
  <c i="7" r="BK136"/>
  <c r="J136"/>
  <c r="J103"/>
  <c r="P136"/>
  <c r="BK186"/>
  <c r="J186"/>
  <c r="J104"/>
  <c r="R186"/>
  <c r="P189"/>
  <c i="8" r="P136"/>
  <c r="BK159"/>
  <c r="J159"/>
  <c r="J103"/>
  <c r="T159"/>
  <c r="P164"/>
  <c r="BK184"/>
  <c r="J184"/>
  <c r="J107"/>
  <c r="BK190"/>
  <c r="J190"/>
  <c r="J108"/>
  <c r="T190"/>
  <c r="T209"/>
  <c r="R223"/>
  <c i="9" r="T130"/>
  <c r="T153"/>
  <c r="P164"/>
  <c i="10" r="R154"/>
  <c r="R153"/>
  <c r="P180"/>
  <c r="BK208"/>
  <c r="J208"/>
  <c r="J106"/>
  <c r="R208"/>
  <c r="P219"/>
  <c r="BK269"/>
  <c r="J269"/>
  <c r="J109"/>
  <c r="T269"/>
  <c r="R289"/>
  <c r="P307"/>
  <c r="R313"/>
  <c r="P318"/>
  <c r="BK323"/>
  <c r="J323"/>
  <c r="J115"/>
  <c r="T323"/>
  <c r="R328"/>
  <c r="P333"/>
  <c r="BK340"/>
  <c r="J340"/>
  <c r="J118"/>
  <c r="T340"/>
  <c r="R348"/>
  <c r="P356"/>
  <c r="BK364"/>
  <c r="J364"/>
  <c r="J121"/>
  <c r="T364"/>
  <c r="P372"/>
  <c r="BK378"/>
  <c r="J378"/>
  <c r="J123"/>
  <c r="T378"/>
  <c r="R382"/>
  <c r="R388"/>
  <c r="P391"/>
  <c r="BK403"/>
  <c r="J403"/>
  <c r="J128"/>
  <c r="P403"/>
  <c i="11" r="BK157"/>
  <c r="R157"/>
  <c r="P203"/>
  <c r="P223"/>
  <c r="T223"/>
  <c r="P285"/>
  <c r="T285"/>
  <c r="BK301"/>
  <c r="J301"/>
  <c r="J106"/>
  <c r="P301"/>
  <c r="R301"/>
  <c r="T301"/>
  <c r="T320"/>
  <c r="P665"/>
  <c r="BK937"/>
  <c r="J937"/>
  <c r="J109"/>
  <c r="T937"/>
  <c r="P953"/>
  <c r="T953"/>
  <c r="R1000"/>
  <c r="P1114"/>
  <c r="BK1188"/>
  <c r="J1188"/>
  <c r="J115"/>
  <c r="T1188"/>
  <c r="R1203"/>
  <c r="T1203"/>
  <c r="P1208"/>
  <c r="P1230"/>
  <c r="BK1395"/>
  <c r="J1395"/>
  <c r="J121"/>
  <c r="R1395"/>
  <c r="BK1597"/>
  <c r="J1597"/>
  <c r="J123"/>
  <c r="T1597"/>
  <c r="T1793"/>
  <c r="P1901"/>
  <c r="T1901"/>
  <c r="T1908"/>
  <c r="R2006"/>
  <c r="P2064"/>
  <c r="T2064"/>
  <c r="T2107"/>
  <c r="P2186"/>
  <c r="P2185"/>
  <c i="12" r="P130"/>
  <c r="BK144"/>
  <c r="J144"/>
  <c r="J102"/>
  <c r="P168"/>
  <c r="BK212"/>
  <c r="J212"/>
  <c r="J104"/>
  <c r="T212"/>
  <c r="P259"/>
  <c i="13" r="BK130"/>
  <c r="J130"/>
  <c r="J101"/>
  <c r="T130"/>
  <c r="T156"/>
  <c r="P182"/>
  <c r="BK197"/>
  <c r="J197"/>
  <c r="J104"/>
  <c r="R197"/>
  <c r="P204"/>
  <c i="14" r="P128"/>
  <c r="BK157"/>
  <c r="J157"/>
  <c r="J102"/>
  <c r="T157"/>
  <c r="R166"/>
  <c i="15" r="BK134"/>
  <c r="BK196"/>
  <c r="J196"/>
  <c r="J102"/>
  <c r="BK219"/>
  <c r="J219"/>
  <c r="J103"/>
  <c r="BK234"/>
  <c r="J234"/>
  <c r="J104"/>
  <c r="T234"/>
  <c r="R247"/>
  <c r="P264"/>
  <c r="BK285"/>
  <c r="J285"/>
  <c r="J109"/>
  <c i="16" r="T138"/>
  <c r="R152"/>
  <c r="T156"/>
  <c r="P173"/>
  <c r="P199"/>
  <c r="R223"/>
  <c r="R228"/>
  <c i="17" r="P130"/>
  <c r="P153"/>
  <c r="R162"/>
  <c i="18" r="R142"/>
  <c r="T169"/>
  <c r="T187"/>
  <c r="T194"/>
  <c r="R199"/>
  <c r="P204"/>
  <c r="P209"/>
  <c r="P217"/>
  <c r="R225"/>
  <c r="R233"/>
  <c r="R237"/>
  <c r="R243"/>
  <c r="T246"/>
  <c i="19" r="T133"/>
  <c r="R168"/>
  <c r="T221"/>
  <c r="R257"/>
  <c i="20" r="P132"/>
  <c r="BK138"/>
  <c r="J138"/>
  <c r="J103"/>
  <c r="BK141"/>
  <c r="J141"/>
  <c r="J104"/>
  <c r="BK158"/>
  <c r="J158"/>
  <c r="J105"/>
  <c r="R167"/>
  <c i="21" r="P133"/>
  <c r="P139"/>
  <c r="P147"/>
  <c r="T163"/>
  <c r="P172"/>
  <c i="22" r="P135"/>
  <c r="R144"/>
  <c r="P157"/>
  <c r="R167"/>
  <c r="BK180"/>
  <c r="J180"/>
  <c r="J109"/>
  <c r="P187"/>
  <c i="23" r="BK134"/>
  <c r="J134"/>
  <c r="J100"/>
  <c r="R139"/>
  <c r="T142"/>
  <c r="T146"/>
  <c r="BK153"/>
  <c r="J153"/>
  <c r="J107"/>
  <c r="BK157"/>
  <c r="J157"/>
  <c r="J108"/>
  <c r="BK160"/>
  <c r="J160"/>
  <c r="J109"/>
  <c i="24" r="BK137"/>
  <c r="J137"/>
  <c r="J100"/>
  <c r="BK141"/>
  <c r="J141"/>
  <c r="J101"/>
  <c r="BK144"/>
  <c r="J144"/>
  <c r="J102"/>
  <c r="BK151"/>
  <c r="J151"/>
  <c r="J103"/>
  <c r="BK161"/>
  <c r="J161"/>
  <c r="J104"/>
  <c r="R170"/>
  <c r="BK177"/>
  <c r="J177"/>
  <c r="J109"/>
  <c r="BK186"/>
  <c r="J186"/>
  <c r="J110"/>
  <c r="T203"/>
  <c i="25" r="R128"/>
  <c r="P134"/>
  <c i="26" r="BK127"/>
  <c r="J127"/>
  <c r="J99"/>
  <c r="P164"/>
  <c r="P242"/>
  <c r="R271"/>
  <c r="T280"/>
  <c i="27" r="R128"/>
  <c r="BK151"/>
  <c r="J151"/>
  <c r="J101"/>
  <c i="2" r="T127"/>
  <c r="T126"/>
  <c r="T125"/>
  <c r="R229"/>
  <c r="R243"/>
  <c i="3" r="R157"/>
  <c r="P216"/>
  <c r="BK278"/>
  <c r="J278"/>
  <c r="J104"/>
  <c r="BK378"/>
  <c r="J378"/>
  <c r="J105"/>
  <c r="BK509"/>
  <c r="J509"/>
  <c r="J106"/>
  <c r="T526"/>
  <c r="BK1025"/>
  <c r="J1025"/>
  <c r="J108"/>
  <c r="BK1095"/>
  <c r="J1095"/>
  <c r="J109"/>
  <c r="P1108"/>
  <c r="P1156"/>
  <c r="T1292"/>
  <c r="R1428"/>
  <c r="R1438"/>
  <c r="P1442"/>
  <c r="P1493"/>
  <c r="P1581"/>
  <c r="P1609"/>
  <c r="T1609"/>
  <c r="T1625"/>
  <c r="T1715"/>
  <c r="R1748"/>
  <c r="P1810"/>
  <c r="P1892"/>
  <c r="P1969"/>
  <c r="BK1986"/>
  <c r="J1986"/>
  <c r="J128"/>
  <c r="R2035"/>
  <c i="9" r="P130"/>
  <c r="BK153"/>
  <c r="J153"/>
  <c r="J103"/>
  <c r="R153"/>
  <c r="T164"/>
  <c i="10" r="P154"/>
  <c r="P153"/>
  <c r="BK180"/>
  <c r="J180"/>
  <c r="J105"/>
  <c r="T180"/>
  <c r="BK219"/>
  <c r="J219"/>
  <c r="J108"/>
  <c r="T219"/>
  <c r="R269"/>
  <c r="P289"/>
  <c r="BK307"/>
  <c r="J307"/>
  <c r="J111"/>
  <c r="T307"/>
  <c r="BK313"/>
  <c r="J313"/>
  <c r="J113"/>
  <c r="T313"/>
  <c r="R318"/>
  <c r="P323"/>
  <c r="BK328"/>
  <c r="J328"/>
  <c r="J116"/>
  <c r="T328"/>
  <c r="R333"/>
  <c r="R340"/>
  <c r="P348"/>
  <c r="BK356"/>
  <c r="J356"/>
  <c r="J120"/>
  <c r="T356"/>
  <c r="R364"/>
  <c r="R372"/>
  <c r="P378"/>
  <c r="BK382"/>
  <c r="J382"/>
  <c r="J124"/>
  <c r="T382"/>
  <c r="P388"/>
  <c r="T388"/>
  <c r="T391"/>
  <c r="T403"/>
  <c i="11" r="T157"/>
  <c r="BK223"/>
  <c r="J223"/>
  <c r="J104"/>
  <c r="BK320"/>
  <c r="J320"/>
  <c r="J107"/>
  <c r="R320"/>
  <c r="R665"/>
  <c r="R937"/>
  <c r="BK1000"/>
  <c r="J1000"/>
  <c r="J113"/>
  <c r="T1000"/>
  <c r="T1114"/>
  <c r="P1188"/>
  <c r="BK1203"/>
  <c r="J1203"/>
  <c r="J117"/>
  <c r="BK1208"/>
  <c r="J1208"/>
  <c r="J118"/>
  <c r="R1208"/>
  <c r="T1208"/>
  <c r="T1230"/>
  <c r="P1381"/>
  <c r="T1381"/>
  <c r="T1395"/>
  <c r="P1551"/>
  <c r="T1551"/>
  <c r="R1597"/>
  <c r="P1793"/>
  <c r="BK1908"/>
  <c r="J1908"/>
  <c r="J126"/>
  <c r="R1908"/>
  <c r="P2006"/>
  <c r="BK2064"/>
  <c r="J2064"/>
  <c r="J128"/>
  <c r="R2064"/>
  <c r="P2107"/>
  <c r="BK2186"/>
  <c r="J2186"/>
  <c r="J131"/>
  <c r="T2186"/>
  <c r="T2185"/>
  <c i="12" r="BK130"/>
  <c r="J130"/>
  <c r="J101"/>
  <c r="T130"/>
  <c r="R144"/>
  <c r="T144"/>
  <c r="T168"/>
  <c r="P212"/>
  <c r="BK259"/>
  <c r="J259"/>
  <c r="J105"/>
  <c r="T259"/>
  <c i="13" r="R130"/>
  <c r="P156"/>
  <c r="BK182"/>
  <c r="J182"/>
  <c r="J103"/>
  <c r="T182"/>
  <c r="BK204"/>
  <c r="J204"/>
  <c r="J105"/>
  <c r="T204"/>
  <c i="14" r="BK128"/>
  <c r="T128"/>
  <c r="R157"/>
  <c r="P166"/>
  <c i="15" r="T134"/>
  <c r="T196"/>
  <c r="T219"/>
  <c r="R234"/>
  <c r="P247"/>
  <c r="BK264"/>
  <c r="J264"/>
  <c r="J106"/>
  <c r="T264"/>
  <c r="R277"/>
  <c r="P280"/>
  <c r="P285"/>
  <c i="16" r="P138"/>
  <c r="R149"/>
  <c r="T152"/>
  <c r="P156"/>
  <c r="BK173"/>
  <c r="J173"/>
  <c r="J106"/>
  <c r="BK199"/>
  <c r="J199"/>
  <c r="J107"/>
  <c r="P223"/>
  <c r="P228"/>
  <c i="17" r="R130"/>
  <c r="R129"/>
  <c r="R128"/>
  <c r="R153"/>
  <c r="P162"/>
  <c i="18" r="BK142"/>
  <c r="J142"/>
  <c r="J102"/>
  <c r="P169"/>
  <c r="R187"/>
  <c r="P194"/>
  <c r="P199"/>
  <c r="R204"/>
  <c r="T209"/>
  <c r="T217"/>
  <c r="T225"/>
  <c r="T233"/>
  <c r="T237"/>
  <c r="T243"/>
  <c r="R246"/>
  <c i="19" r="R133"/>
  <c r="R132"/>
  <c r="R131"/>
  <c r="P168"/>
  <c r="R221"/>
  <c r="BK257"/>
  <c r="J257"/>
  <c r="J106"/>
  <c i="20" r="R132"/>
  <c r="P138"/>
  <c r="R141"/>
  <c r="P158"/>
  <c r="BK167"/>
  <c r="J167"/>
  <c r="J106"/>
  <c i="21" r="R133"/>
  <c r="R139"/>
  <c r="BK147"/>
  <c r="J147"/>
  <c r="J104"/>
  <c r="R163"/>
  <c r="BK172"/>
  <c r="J172"/>
  <c r="J106"/>
  <c i="22" r="T135"/>
  <c r="BK144"/>
  <c r="J144"/>
  <c r="J102"/>
  <c r="BK157"/>
  <c r="J157"/>
  <c r="J103"/>
  <c r="BK167"/>
  <c r="J167"/>
  <c r="J104"/>
  <c r="P180"/>
  <c r="BK187"/>
  <c r="J187"/>
  <c r="J110"/>
  <c i="23" r="R134"/>
  <c r="P139"/>
  <c r="P142"/>
  <c r="P146"/>
  <c r="T153"/>
  <c r="T157"/>
  <c r="R160"/>
  <c i="24" r="T137"/>
  <c r="R141"/>
  <c r="R144"/>
  <c r="R151"/>
  <c r="R161"/>
  <c r="BK170"/>
  <c r="J170"/>
  <c r="J106"/>
  <c r="R177"/>
  <c r="T186"/>
  <c r="R203"/>
  <c i="25" r="BK128"/>
  <c r="J128"/>
  <c r="J100"/>
  <c r="BK134"/>
  <c r="J134"/>
  <c r="J101"/>
  <c i="26" r="T127"/>
  <c r="T164"/>
  <c r="T242"/>
  <c r="T271"/>
  <c r="R280"/>
  <c i="27" r="BK128"/>
  <c r="J128"/>
  <c r="J100"/>
  <c r="R151"/>
  <c i="2" r="R127"/>
  <c r="R126"/>
  <c r="R125"/>
  <c r="P229"/>
  <c r="P243"/>
  <c i="3" r="T157"/>
  <c r="R216"/>
  <c r="T278"/>
  <c r="R378"/>
  <c r="R509"/>
  <c r="BK526"/>
  <c r="J526"/>
  <c r="J107"/>
  <c r="T1025"/>
  <c r="T1095"/>
  <c r="BK1108"/>
  <c r="J1108"/>
  <c r="J112"/>
  <c r="R1156"/>
  <c r="BK1292"/>
  <c r="J1292"/>
  <c r="J114"/>
  <c r="BK1428"/>
  <c r="J1428"/>
  <c r="J115"/>
  <c r="BK1438"/>
  <c r="J1438"/>
  <c r="J116"/>
  <c r="T1442"/>
  <c r="T1493"/>
  <c r="R1581"/>
  <c r="P1625"/>
  <c r="BK1715"/>
  <c r="J1715"/>
  <c r="J122"/>
  <c r="P1748"/>
  <c r="R1810"/>
  <c r="P1881"/>
  <c r="R1892"/>
  <c r="BK1969"/>
  <c r="J1969"/>
  <c r="J127"/>
  <c r="P1986"/>
  <c r="T2035"/>
  <c i="4" r="BK130"/>
  <c r="J130"/>
  <c r="J101"/>
  <c r="T130"/>
  <c r="P138"/>
  <c r="T138"/>
  <c r="T166"/>
  <c r="T210"/>
  <c r="R253"/>
  <c i="5" r="BK130"/>
  <c r="T130"/>
  <c r="R154"/>
  <c r="P169"/>
  <c r="BK192"/>
  <c r="J192"/>
  <c r="J104"/>
  <c r="R192"/>
  <c r="T201"/>
  <c i="6" r="P128"/>
  <c r="P127"/>
  <c i="1" r="AU101"/>
  <c i="6" r="BK147"/>
  <c r="J147"/>
  <c r="J102"/>
  <c r="T147"/>
  <c r="P156"/>
  <c i="7" r="BK131"/>
  <c r="J131"/>
  <c r="J102"/>
  <c r="R131"/>
  <c r="T136"/>
  <c r="BK189"/>
  <c r="J189"/>
  <c r="J105"/>
  <c r="T189"/>
  <c i="8" r="BK136"/>
  <c r="BK135"/>
  <c r="J135"/>
  <c r="J101"/>
  <c r="T136"/>
  <c r="T135"/>
  <c r="R159"/>
  <c r="R164"/>
  <c r="BK175"/>
  <c r="J175"/>
  <c r="J106"/>
  <c r="R175"/>
  <c r="P184"/>
  <c r="T184"/>
  <c r="R190"/>
  <c r="P209"/>
  <c r="BK223"/>
  <c r="J223"/>
  <c r="J110"/>
  <c r="T223"/>
  <c i="11" r="P157"/>
  <c r="BK203"/>
  <c r="J203"/>
  <c r="J103"/>
  <c r="R203"/>
  <c r="T203"/>
  <c r="R223"/>
  <c r="BK285"/>
  <c r="J285"/>
  <c r="J105"/>
  <c r="R285"/>
  <c r="P320"/>
  <c r="BK665"/>
  <c r="J665"/>
  <c r="J108"/>
  <c r="T665"/>
  <c r="P937"/>
  <c r="BK953"/>
  <c r="J953"/>
  <c r="J112"/>
  <c r="R953"/>
  <c r="P1000"/>
  <c r="BK1114"/>
  <c r="J1114"/>
  <c r="J114"/>
  <c r="R1114"/>
  <c r="R1188"/>
  <c r="P1203"/>
  <c r="BK1230"/>
  <c r="J1230"/>
  <c r="J119"/>
  <c r="R1230"/>
  <c r="BK1381"/>
  <c r="J1381"/>
  <c r="J120"/>
  <c r="R1381"/>
  <c r="P1395"/>
  <c r="BK1551"/>
  <c r="J1551"/>
  <c r="J122"/>
  <c r="R1551"/>
  <c r="P1597"/>
  <c r="BK1793"/>
  <c r="J1793"/>
  <c r="J124"/>
  <c r="R1793"/>
  <c r="BK1901"/>
  <c r="J1901"/>
  <c r="J125"/>
  <c r="R1901"/>
  <c r="P1908"/>
  <c r="BK2006"/>
  <c r="J2006"/>
  <c r="J127"/>
  <c r="T2006"/>
  <c r="BK2107"/>
  <c r="J2107"/>
  <c r="J129"/>
  <c r="R2107"/>
  <c r="R2186"/>
  <c r="R2185"/>
  <c i="15" r="R134"/>
  <c r="P196"/>
  <c r="P219"/>
  <c r="P234"/>
  <c r="BK247"/>
  <c r="J247"/>
  <c r="J105"/>
  <c r="T247"/>
  <c r="R264"/>
  <c r="P277"/>
  <c r="BK280"/>
  <c r="J280"/>
  <c r="J108"/>
  <c r="R280"/>
  <c r="T285"/>
  <c i="16" r="R138"/>
  <c r="P149"/>
  <c r="P152"/>
  <c r="R156"/>
  <c r="T173"/>
  <c r="R199"/>
  <c r="BK223"/>
  <c r="J223"/>
  <c r="J111"/>
  <c r="BK228"/>
  <c r="J228"/>
  <c r="J112"/>
  <c i="17" r="T130"/>
  <c r="T129"/>
  <c r="T128"/>
  <c r="T153"/>
  <c r="T162"/>
  <c i="18" r="P142"/>
  <c r="BK169"/>
  <c r="J169"/>
  <c r="J104"/>
  <c r="BK187"/>
  <c r="J187"/>
  <c r="J105"/>
  <c r="BK194"/>
  <c r="J194"/>
  <c r="J107"/>
  <c r="BK199"/>
  <c r="J199"/>
  <c r="J108"/>
  <c r="BK204"/>
  <c r="J204"/>
  <c r="J109"/>
  <c r="BK209"/>
  <c r="J209"/>
  <c r="J110"/>
  <c r="BK217"/>
  <c r="J217"/>
  <c r="J111"/>
  <c r="BK225"/>
  <c r="J225"/>
  <c r="J112"/>
  <c r="BK233"/>
  <c r="J233"/>
  <c r="J113"/>
  <c r="BK237"/>
  <c r="J237"/>
  <c r="J114"/>
  <c r="P243"/>
  <c r="P246"/>
  <c i="19" r="P133"/>
  <c r="T168"/>
  <c r="P221"/>
  <c r="T257"/>
  <c i="20" r="T132"/>
  <c r="T138"/>
  <c r="P141"/>
  <c r="R158"/>
  <c r="P167"/>
  <c i="21" r="BK133"/>
  <c r="J133"/>
  <c r="J102"/>
  <c r="BK139"/>
  <c r="J139"/>
  <c r="J103"/>
  <c r="R147"/>
  <c r="BK163"/>
  <c r="J163"/>
  <c r="J105"/>
  <c r="T172"/>
  <c i="22" r="BK135"/>
  <c r="J135"/>
  <c r="J100"/>
  <c r="T144"/>
  <c r="T157"/>
  <c r="T167"/>
  <c r="R180"/>
  <c r="T187"/>
  <c i="23" r="P134"/>
  <c r="BK139"/>
  <c r="J139"/>
  <c r="J102"/>
  <c r="BK142"/>
  <c r="J142"/>
  <c r="J103"/>
  <c r="BK146"/>
  <c r="J146"/>
  <c r="J104"/>
  <c r="P153"/>
  <c r="P157"/>
  <c r="T160"/>
  <c i="24" r="R137"/>
  <c r="T141"/>
  <c r="T144"/>
  <c r="T151"/>
  <c r="T161"/>
  <c r="T170"/>
  <c r="P177"/>
  <c r="R186"/>
  <c r="P203"/>
  <c i="25" r="P128"/>
  <c r="P127"/>
  <c r="P126"/>
  <c i="1" r="AU125"/>
  <c i="25" r="T134"/>
  <c i="26" r="R127"/>
  <c r="BK164"/>
  <c r="J164"/>
  <c r="J100"/>
  <c r="BK242"/>
  <c r="J242"/>
  <c r="J102"/>
  <c r="BK271"/>
  <c r="J271"/>
  <c r="J103"/>
  <c r="BK280"/>
  <c r="J280"/>
  <c r="J104"/>
  <c i="27" r="T128"/>
  <c r="T151"/>
  <c i="2" r="P127"/>
  <c r="P126"/>
  <c r="P125"/>
  <c i="1" r="AU96"/>
  <c i="2" r="BK229"/>
  <c r="J229"/>
  <c r="J101"/>
  <c r="BK243"/>
  <c r="J243"/>
  <c r="J102"/>
  <c i="3" r="P157"/>
  <c r="BK216"/>
  <c r="J216"/>
  <c r="J103"/>
  <c r="P278"/>
  <c r="P378"/>
  <c r="P509"/>
  <c r="T509"/>
  <c r="R526"/>
  <c r="R1025"/>
  <c r="R1095"/>
  <c r="T1108"/>
  <c r="BK1156"/>
  <c r="J1156"/>
  <c r="J113"/>
  <c r="P1292"/>
  <c r="P1428"/>
  <c r="P1438"/>
  <c r="R1442"/>
  <c r="R1493"/>
  <c r="T1581"/>
  <c r="R1625"/>
  <c r="R1715"/>
  <c r="BK1748"/>
  <c r="J1748"/>
  <c r="J123"/>
  <c r="BK1810"/>
  <c r="J1810"/>
  <c r="J124"/>
  <c r="BK1881"/>
  <c r="J1881"/>
  <c r="J125"/>
  <c r="T1881"/>
  <c r="BK1892"/>
  <c r="J1892"/>
  <c r="J126"/>
  <c r="T1969"/>
  <c r="R1986"/>
  <c r="BK2035"/>
  <c r="J2035"/>
  <c r="J129"/>
  <c i="4" r="P130"/>
  <c r="R130"/>
  <c r="R138"/>
  <c r="P166"/>
  <c r="BK210"/>
  <c r="J210"/>
  <c r="J104"/>
  <c r="R210"/>
  <c r="P253"/>
  <c i="5" r="R130"/>
  <c r="P154"/>
  <c r="BK169"/>
  <c r="J169"/>
  <c r="J103"/>
  <c r="T169"/>
  <c r="T192"/>
  <c r="R201"/>
  <c i="6" r="BK128"/>
  <c r="BK127"/>
  <c r="J127"/>
  <c r="J100"/>
  <c r="T128"/>
  <c r="T127"/>
  <c r="R147"/>
  <c r="T156"/>
  <c i="7" r="P131"/>
  <c r="T131"/>
  <c r="R136"/>
  <c r="P186"/>
  <c r="T186"/>
  <c r="R189"/>
  <c i="8" r="R136"/>
  <c r="R135"/>
  <c r="P159"/>
  <c r="BK164"/>
  <c r="J164"/>
  <c r="J105"/>
  <c r="T164"/>
  <c r="P175"/>
  <c r="T175"/>
  <c r="R184"/>
  <c r="P190"/>
  <c r="BK209"/>
  <c r="J209"/>
  <c r="J109"/>
  <c r="R209"/>
  <c r="P223"/>
  <c i="9" r="BK130"/>
  <c r="J130"/>
  <c r="J102"/>
  <c r="R130"/>
  <c r="R129"/>
  <c r="R128"/>
  <c r="P153"/>
  <c r="BK164"/>
  <c r="J164"/>
  <c r="J104"/>
  <c r="R164"/>
  <c i="10" r="BK154"/>
  <c r="J154"/>
  <c r="J102"/>
  <c r="T154"/>
  <c r="T153"/>
  <c r="R180"/>
  <c r="R179"/>
  <c r="P208"/>
  <c r="T208"/>
  <c r="R219"/>
  <c r="R218"/>
  <c r="P269"/>
  <c r="BK289"/>
  <c r="J289"/>
  <c r="J110"/>
  <c r="T289"/>
  <c r="R307"/>
  <c r="P313"/>
  <c r="BK318"/>
  <c r="J318"/>
  <c r="J114"/>
  <c r="T318"/>
  <c r="R323"/>
  <c r="P328"/>
  <c r="BK333"/>
  <c r="J333"/>
  <c r="J117"/>
  <c r="T333"/>
  <c r="P340"/>
  <c r="BK348"/>
  <c r="J348"/>
  <c r="J119"/>
  <c r="T348"/>
  <c r="R356"/>
  <c r="P364"/>
  <c r="BK372"/>
  <c r="J372"/>
  <c r="J122"/>
  <c r="T372"/>
  <c r="R378"/>
  <c r="P382"/>
  <c r="BK388"/>
  <c r="J388"/>
  <c r="J125"/>
  <c r="BK391"/>
  <c r="J391"/>
  <c r="J126"/>
  <c r="R391"/>
  <c r="R403"/>
  <c i="12" r="R130"/>
  <c r="P144"/>
  <c r="BK168"/>
  <c r="J168"/>
  <c r="J103"/>
  <c r="R168"/>
  <c r="R212"/>
  <c r="R259"/>
  <c i="13" r="P130"/>
  <c r="BK156"/>
  <c r="J156"/>
  <c r="J102"/>
  <c r="R156"/>
  <c r="R182"/>
  <c r="P197"/>
  <c r="T197"/>
  <c r="R204"/>
  <c i="14" r="R128"/>
  <c r="R127"/>
  <c r="P157"/>
  <c r="BK166"/>
  <c r="J166"/>
  <c r="J103"/>
  <c r="T166"/>
  <c i="15" r="P134"/>
  <c r="P133"/>
  <c i="1" r="AU112"/>
  <c i="15" r="R196"/>
  <c r="R219"/>
  <c r="BK277"/>
  <c r="J277"/>
  <c r="J107"/>
  <c r="T277"/>
  <c r="T280"/>
  <c r="R285"/>
  <c i="16" r="BK138"/>
  <c r="J138"/>
  <c r="J102"/>
  <c r="BK149"/>
  <c r="J149"/>
  <c r="J103"/>
  <c r="T149"/>
  <c r="BK152"/>
  <c r="J152"/>
  <c r="J104"/>
  <c r="BK156"/>
  <c r="J156"/>
  <c r="J105"/>
  <c r="R173"/>
  <c r="T199"/>
  <c r="T223"/>
  <c r="T228"/>
  <c i="17" r="BK130"/>
  <c r="J130"/>
  <c r="J102"/>
  <c r="BK153"/>
  <c r="J153"/>
  <c r="J103"/>
  <c r="BK162"/>
  <c r="J162"/>
  <c r="J104"/>
  <c i="18" r="T142"/>
  <c r="R169"/>
  <c r="P187"/>
  <c r="R194"/>
  <c r="T199"/>
  <c r="T204"/>
  <c r="R209"/>
  <c r="R217"/>
  <c r="P225"/>
  <c r="P233"/>
  <c r="P237"/>
  <c r="BK243"/>
  <c r="J243"/>
  <c r="J115"/>
  <c r="BK246"/>
  <c r="J246"/>
  <c r="J116"/>
  <c i="19" r="BK133"/>
  <c r="BK168"/>
  <c r="J168"/>
  <c r="J103"/>
  <c r="BK221"/>
  <c r="J221"/>
  <c r="J104"/>
  <c r="P257"/>
  <c i="20" r="BK132"/>
  <c r="J132"/>
  <c r="J102"/>
  <c r="R138"/>
  <c r="T141"/>
  <c r="T158"/>
  <c r="T167"/>
  <c i="21" r="T133"/>
  <c r="T139"/>
  <c r="T147"/>
  <c r="P163"/>
  <c r="R172"/>
  <c i="22" r="R135"/>
  <c r="P144"/>
  <c r="R157"/>
  <c r="P167"/>
  <c r="T180"/>
  <c r="R187"/>
  <c i="23" r="T134"/>
  <c r="T133"/>
  <c r="T132"/>
  <c r="T139"/>
  <c r="R142"/>
  <c r="R146"/>
  <c r="R153"/>
  <c r="R157"/>
  <c r="P160"/>
  <c i="24" r="P137"/>
  <c r="P141"/>
  <c r="P144"/>
  <c r="P151"/>
  <c r="P161"/>
  <c r="P170"/>
  <c r="T177"/>
  <c r="P186"/>
  <c r="BK203"/>
  <c r="J203"/>
  <c r="J113"/>
  <c i="25" r="T128"/>
  <c r="T127"/>
  <c r="T126"/>
  <c r="R134"/>
  <c i="26" r="P127"/>
  <c r="R164"/>
  <c r="R242"/>
  <c r="P271"/>
  <c r="P280"/>
  <c i="27" r="P128"/>
  <c r="P151"/>
  <c i="28" r="BK132"/>
  <c r="J132"/>
  <c r="J101"/>
  <c r="P132"/>
  <c r="P128"/>
  <c r="P127"/>
  <c i="1" r="AU128"/>
  <c i="28" r="R132"/>
  <c r="R128"/>
  <c r="R127"/>
  <c r="T132"/>
  <c r="T128"/>
  <c r="T127"/>
  <c r="BK139"/>
  <c r="J139"/>
  <c r="J102"/>
  <c r="P139"/>
  <c r="R139"/>
  <c r="T139"/>
  <c r="BK171"/>
  <c r="J171"/>
  <c r="J103"/>
  <c r="P171"/>
  <c r="R171"/>
  <c r="T171"/>
  <c r="BK179"/>
  <c r="J179"/>
  <c r="J104"/>
  <c r="P179"/>
  <c r="R179"/>
  <c r="T179"/>
  <c i="16" r="BK217"/>
  <c r="J217"/>
  <c r="J108"/>
  <c i="22" r="BK178"/>
  <c r="J178"/>
  <c r="J108"/>
  <c r="BK194"/>
  <c r="J194"/>
  <c r="J111"/>
  <c i="23" r="BK137"/>
  <c r="J137"/>
  <c r="J101"/>
  <c r="BK163"/>
  <c r="J163"/>
  <c r="J110"/>
  <c i="24" r="BK168"/>
  <c r="J168"/>
  <c r="J105"/>
  <c r="BK175"/>
  <c r="J175"/>
  <c r="J108"/>
  <c r="BK199"/>
  <c r="J199"/>
  <c r="J111"/>
  <c i="3" r="BK2112"/>
  <c r="J2112"/>
  <c r="J131"/>
  <c i="11" r="BK950"/>
  <c r="J950"/>
  <c r="J110"/>
  <c i="16" r="BK219"/>
  <c r="J219"/>
  <c r="J109"/>
  <c i="22" r="BK172"/>
  <c r="J172"/>
  <c r="J105"/>
  <c i="24" r="BK173"/>
  <c r="J173"/>
  <c r="J107"/>
  <c i="25" r="BK137"/>
  <c r="J137"/>
  <c r="J102"/>
  <c r="BK141"/>
  <c r="J141"/>
  <c r="J104"/>
  <c i="11" r="BK1201"/>
  <c r="J1201"/>
  <c r="J116"/>
  <c i="22" r="BK174"/>
  <c r="J174"/>
  <c r="J106"/>
  <c i="23" r="BK149"/>
  <c r="J149"/>
  <c r="J105"/>
  <c i="24" r="BK201"/>
  <c r="J201"/>
  <c r="J112"/>
  <c i="25" r="BK139"/>
  <c r="J139"/>
  <c r="J103"/>
  <c i="26" r="BK237"/>
  <c r="J237"/>
  <c r="J101"/>
  <c i="2" r="BK260"/>
  <c r="J260"/>
  <c r="J103"/>
  <c i="3" r="BK1105"/>
  <c r="J1105"/>
  <c r="J110"/>
  <c i="10" r="BK401"/>
  <c r="J401"/>
  <c r="J127"/>
  <c i="19" r="BK255"/>
  <c r="J255"/>
  <c r="J105"/>
  <c r="BK260"/>
  <c r="J260"/>
  <c r="J107"/>
  <c i="21" r="BK195"/>
  <c r="J195"/>
  <c r="J107"/>
  <c i="22" r="BK140"/>
  <c r="J140"/>
  <c r="J101"/>
  <c r="BK176"/>
  <c r="J176"/>
  <c r="J107"/>
  <c i="23" r="BK151"/>
  <c r="J151"/>
  <c r="J106"/>
  <c i="27" r="BK185"/>
  <c r="J185"/>
  <c r="J102"/>
  <c r="BK188"/>
  <c r="J188"/>
  <c r="J104"/>
  <c i="28" r="BK129"/>
  <c r="J129"/>
  <c r="J100"/>
  <c r="BK185"/>
  <c r="J185"/>
  <c r="J105"/>
  <c r="E85"/>
  <c r="J91"/>
  <c r="F94"/>
  <c r="BE150"/>
  <c r="BE153"/>
  <c r="BE164"/>
  <c r="BE177"/>
  <c r="BE182"/>
  <c r="BE184"/>
  <c r="BE138"/>
  <c r="BE154"/>
  <c r="BE155"/>
  <c r="BE161"/>
  <c r="BE168"/>
  <c r="BE170"/>
  <c r="BE172"/>
  <c r="BE176"/>
  <c r="BE180"/>
  <c r="BE181"/>
  <c r="BE186"/>
  <c r="BE130"/>
  <c r="BE133"/>
  <c r="BE144"/>
  <c r="BE166"/>
  <c r="BE140"/>
  <c r="BE147"/>
  <c r="BE156"/>
  <c r="BE159"/>
  <c r="BE162"/>
  <c r="BE174"/>
  <c i="27" r="J91"/>
  <c r="F94"/>
  <c r="BE159"/>
  <c r="BE166"/>
  <c r="BE184"/>
  <c r="E114"/>
  <c r="BE139"/>
  <c r="BE143"/>
  <c r="BE152"/>
  <c r="BE189"/>
  <c r="BE129"/>
  <c r="BE147"/>
  <c r="BE156"/>
  <c r="BE162"/>
  <c r="BE175"/>
  <c r="BE176"/>
  <c r="BE180"/>
  <c r="BE130"/>
  <c r="BE145"/>
  <c r="BE165"/>
  <c r="BE169"/>
  <c r="BE172"/>
  <c r="BE174"/>
  <c r="BE178"/>
  <c r="BE182"/>
  <c r="BE186"/>
  <c i="25" r="BK127"/>
  <c r="J127"/>
  <c r="J99"/>
  <c i="26" r="F93"/>
  <c r="J123"/>
  <c r="BE136"/>
  <c r="BE140"/>
  <c r="BE148"/>
  <c r="BE160"/>
  <c r="BE165"/>
  <c r="BE185"/>
  <c r="BE189"/>
  <c r="BE201"/>
  <c r="BE221"/>
  <c r="BE233"/>
  <c r="BE238"/>
  <c r="BE255"/>
  <c r="BE263"/>
  <c r="J91"/>
  <c r="J122"/>
  <c r="BE144"/>
  <c r="BE156"/>
  <c r="BE173"/>
  <c r="BE177"/>
  <c r="BE193"/>
  <c r="BE197"/>
  <c r="BE213"/>
  <c r="BE229"/>
  <c r="BE243"/>
  <c r="BE247"/>
  <c r="BE272"/>
  <c r="BE276"/>
  <c r="BE281"/>
  <c r="BE293"/>
  <c r="BE301"/>
  <c r="BE309"/>
  <c r="E85"/>
  <c r="F94"/>
  <c r="BE128"/>
  <c r="BE132"/>
  <c r="BE152"/>
  <c r="BE169"/>
  <c r="BE181"/>
  <c r="BE205"/>
  <c r="BE225"/>
  <c r="BE259"/>
  <c r="BE297"/>
  <c r="BE313"/>
  <c r="BE209"/>
  <c r="BE217"/>
  <c r="BE251"/>
  <c r="BE267"/>
  <c r="BE285"/>
  <c r="BE289"/>
  <c r="BE305"/>
  <c r="BE317"/>
  <c i="25" r="E85"/>
  <c r="F94"/>
  <c r="BE132"/>
  <c r="BE135"/>
  <c r="BE136"/>
  <c r="J91"/>
  <c r="BE129"/>
  <c r="BE138"/>
  <c r="BE140"/>
  <c r="BE142"/>
  <c r="BE130"/>
  <c r="BE131"/>
  <c r="BE133"/>
  <c i="24" r="J93"/>
  <c r="BE138"/>
  <c r="BE158"/>
  <c r="BE171"/>
  <c r="BE174"/>
  <c r="BE176"/>
  <c r="BE184"/>
  <c r="BE192"/>
  <c r="BE200"/>
  <c r="J91"/>
  <c r="E123"/>
  <c r="J132"/>
  <c r="BE178"/>
  <c r="BE179"/>
  <c r="BE185"/>
  <c r="BE189"/>
  <c r="BE193"/>
  <c r="BE196"/>
  <c r="BE204"/>
  <c r="F93"/>
  <c r="F132"/>
  <c r="BE140"/>
  <c r="BE142"/>
  <c r="BE145"/>
  <c r="BE148"/>
  <c r="BE152"/>
  <c r="BE169"/>
  <c r="BE172"/>
  <c r="BE181"/>
  <c r="BE182"/>
  <c r="BE183"/>
  <c r="BE197"/>
  <c r="BE198"/>
  <c r="BE139"/>
  <c r="BE143"/>
  <c r="BE155"/>
  <c r="BE162"/>
  <c r="BE165"/>
  <c r="BE180"/>
  <c r="BE187"/>
  <c r="BE188"/>
  <c r="BE202"/>
  <c r="BE207"/>
  <c r="BE210"/>
  <c i="23" r="F93"/>
  <c r="J94"/>
  <c r="BE140"/>
  <c r="BE145"/>
  <c r="BE156"/>
  <c r="BE161"/>
  <c r="E85"/>
  <c r="J91"/>
  <c r="F94"/>
  <c r="BE135"/>
  <c r="BE138"/>
  <c r="BE141"/>
  <c r="BE144"/>
  <c r="BE148"/>
  <c r="BE150"/>
  <c r="BE154"/>
  <c r="BE158"/>
  <c r="J128"/>
  <c r="BE143"/>
  <c r="BE159"/>
  <c r="BE162"/>
  <c r="BE136"/>
  <c r="BE147"/>
  <c r="BE152"/>
  <c r="BE155"/>
  <c r="BE164"/>
  <c i="22" r="F93"/>
  <c r="J94"/>
  <c r="F130"/>
  <c r="BE145"/>
  <c r="BE148"/>
  <c r="BE151"/>
  <c r="BE161"/>
  <c r="BE164"/>
  <c r="BE179"/>
  <c r="BE184"/>
  <c r="BE189"/>
  <c r="BE190"/>
  <c r="BE195"/>
  <c r="J91"/>
  <c r="E121"/>
  <c r="BE136"/>
  <c r="BE137"/>
  <c r="BE138"/>
  <c r="BE141"/>
  <c r="BE169"/>
  <c r="BE185"/>
  <c r="BE139"/>
  <c r="BE168"/>
  <c r="BE173"/>
  <c r="BE175"/>
  <c r="BE183"/>
  <c r="J93"/>
  <c r="BE154"/>
  <c r="BE158"/>
  <c r="BE177"/>
  <c r="BE181"/>
  <c r="BE182"/>
  <c r="BE186"/>
  <c r="BE188"/>
  <c r="BE191"/>
  <c r="BE192"/>
  <c r="BE193"/>
  <c i="21" r="E85"/>
  <c r="F95"/>
  <c r="BE136"/>
  <c r="BE138"/>
  <c r="BE150"/>
  <c r="BE155"/>
  <c r="BE168"/>
  <c r="BE185"/>
  <c r="BE188"/>
  <c r="BE191"/>
  <c r="BE193"/>
  <c r="BE194"/>
  <c r="BE196"/>
  <c r="J95"/>
  <c r="J125"/>
  <c r="F128"/>
  <c r="BE141"/>
  <c r="BE142"/>
  <c r="BE148"/>
  <c r="BE149"/>
  <c r="BE159"/>
  <c r="BE162"/>
  <c r="BE178"/>
  <c r="BE186"/>
  <c r="BE134"/>
  <c r="BE140"/>
  <c r="BE143"/>
  <c r="BE151"/>
  <c r="BE152"/>
  <c r="BE153"/>
  <c r="BE158"/>
  <c r="BE161"/>
  <c r="BE164"/>
  <c r="BE174"/>
  <c r="BE176"/>
  <c r="BE177"/>
  <c r="BE179"/>
  <c r="BE181"/>
  <c r="BE183"/>
  <c r="BE187"/>
  <c r="BE135"/>
  <c r="BE145"/>
  <c r="BE156"/>
  <c r="BE157"/>
  <c r="BE166"/>
  <c r="BE170"/>
  <c r="BE171"/>
  <c r="BE173"/>
  <c r="BE189"/>
  <c r="BE190"/>
  <c i="19" r="J133"/>
  <c r="J102"/>
  <c i="20" r="J93"/>
  <c r="E116"/>
  <c r="J126"/>
  <c r="BE144"/>
  <c r="BE146"/>
  <c r="BE147"/>
  <c r="BE150"/>
  <c r="BE156"/>
  <c r="BE165"/>
  <c r="BE168"/>
  <c r="F96"/>
  <c r="F126"/>
  <c r="BE153"/>
  <c r="BE157"/>
  <c r="BE159"/>
  <c r="BE166"/>
  <c r="BE139"/>
  <c r="BE140"/>
  <c r="BE143"/>
  <c r="BE154"/>
  <c r="BE133"/>
  <c r="BE134"/>
  <c r="BE135"/>
  <c r="BE137"/>
  <c r="BE142"/>
  <c r="BE145"/>
  <c r="BE148"/>
  <c r="BE151"/>
  <c r="BE152"/>
  <c r="BE161"/>
  <c r="BE163"/>
  <c r="BE169"/>
  <c i="19" r="F96"/>
  <c r="BE138"/>
  <c r="BE140"/>
  <c r="BE141"/>
  <c r="BE142"/>
  <c r="BE159"/>
  <c r="BE161"/>
  <c r="BE162"/>
  <c r="BE163"/>
  <c r="BE167"/>
  <c r="BE172"/>
  <c r="BE174"/>
  <c r="BE182"/>
  <c r="BE183"/>
  <c r="BE185"/>
  <c r="BE189"/>
  <c r="BE192"/>
  <c r="BE193"/>
  <c r="BE196"/>
  <c r="BE201"/>
  <c r="BE202"/>
  <c r="BE205"/>
  <c r="BE206"/>
  <c r="BE207"/>
  <c r="BE209"/>
  <c r="BE217"/>
  <c r="BE218"/>
  <c r="BE219"/>
  <c r="BE222"/>
  <c r="BE223"/>
  <c r="BE225"/>
  <c r="BE226"/>
  <c r="BE227"/>
  <c r="BE232"/>
  <c r="BE235"/>
  <c r="BE236"/>
  <c r="BE239"/>
  <c r="BE240"/>
  <c r="BE244"/>
  <c r="BE245"/>
  <c r="BE247"/>
  <c r="BE249"/>
  <c r="BE258"/>
  <c r="E117"/>
  <c r="BE143"/>
  <c r="BE145"/>
  <c r="BE146"/>
  <c r="BE147"/>
  <c r="BE148"/>
  <c r="BE149"/>
  <c r="BE151"/>
  <c r="BE155"/>
  <c r="BE177"/>
  <c r="BE180"/>
  <c r="BE181"/>
  <c r="BE190"/>
  <c r="BE199"/>
  <c r="BE200"/>
  <c r="BE203"/>
  <c r="BE208"/>
  <c r="BE224"/>
  <c r="BE230"/>
  <c r="BE233"/>
  <c r="BE237"/>
  <c r="BE261"/>
  <c r="BE135"/>
  <c r="BE136"/>
  <c r="BE139"/>
  <c r="BE144"/>
  <c r="BE150"/>
  <c r="BE152"/>
  <c r="BE153"/>
  <c r="BE154"/>
  <c r="BE156"/>
  <c r="BE157"/>
  <c r="BE158"/>
  <c r="BE164"/>
  <c r="BE165"/>
  <c r="BE166"/>
  <c r="BE169"/>
  <c r="BE170"/>
  <c r="BE173"/>
  <c r="BE176"/>
  <c r="BE184"/>
  <c r="BE186"/>
  <c r="BE188"/>
  <c r="BE191"/>
  <c r="BE194"/>
  <c r="BE195"/>
  <c r="BE197"/>
  <c r="BE210"/>
  <c r="BE211"/>
  <c r="BE212"/>
  <c r="BE215"/>
  <c r="BE216"/>
  <c r="BE220"/>
  <c r="BE228"/>
  <c r="BE246"/>
  <c r="BE251"/>
  <c r="BE252"/>
  <c r="J93"/>
  <c r="BE134"/>
  <c r="BE137"/>
  <c r="BE160"/>
  <c r="BE171"/>
  <c r="BE175"/>
  <c r="BE178"/>
  <c r="BE179"/>
  <c r="BE187"/>
  <c r="BE198"/>
  <c r="BE204"/>
  <c r="BE213"/>
  <c r="BE214"/>
  <c r="BE229"/>
  <c r="BE231"/>
  <c r="BE234"/>
  <c r="BE238"/>
  <c r="BE241"/>
  <c r="BE242"/>
  <c r="BE243"/>
  <c r="BE248"/>
  <c r="BE250"/>
  <c r="BE253"/>
  <c r="BE254"/>
  <c r="BE256"/>
  <c r="BE259"/>
  <c i="18" r="E126"/>
  <c r="F137"/>
  <c r="BE144"/>
  <c r="BE147"/>
  <c r="BE148"/>
  <c r="BE150"/>
  <c r="BE152"/>
  <c r="BE157"/>
  <c r="BE159"/>
  <c r="BE164"/>
  <c r="BE176"/>
  <c r="BE186"/>
  <c r="BE202"/>
  <c r="BE207"/>
  <c r="BE210"/>
  <c r="BE221"/>
  <c r="BE236"/>
  <c r="BE245"/>
  <c r="BE247"/>
  <c r="BE250"/>
  <c r="BE251"/>
  <c r="BE252"/>
  <c r="BE254"/>
  <c r="BE255"/>
  <c i="17" r="BK129"/>
  <c r="J129"/>
  <c r="J101"/>
  <c i="18" r="F95"/>
  <c r="J136"/>
  <c r="BE143"/>
  <c r="BE146"/>
  <c r="BE166"/>
  <c r="BE170"/>
  <c r="BE178"/>
  <c r="BE191"/>
  <c r="BE195"/>
  <c r="BE212"/>
  <c r="BE222"/>
  <c r="BE223"/>
  <c r="BE228"/>
  <c r="BE229"/>
  <c r="BE230"/>
  <c r="BE240"/>
  <c r="BE253"/>
  <c r="J93"/>
  <c r="BE160"/>
  <c r="BE161"/>
  <c r="BE162"/>
  <c r="BE163"/>
  <c r="BE172"/>
  <c r="BE174"/>
  <c r="BE179"/>
  <c r="BE181"/>
  <c r="BE185"/>
  <c r="BE192"/>
  <c r="BE214"/>
  <c r="BE216"/>
  <c r="BE224"/>
  <c r="BE226"/>
  <c r="BE227"/>
  <c r="BE241"/>
  <c r="BE242"/>
  <c r="BE244"/>
  <c r="BE248"/>
  <c r="BE249"/>
  <c r="BE145"/>
  <c r="BE151"/>
  <c r="BE153"/>
  <c r="BE155"/>
  <c r="BE165"/>
  <c r="BE167"/>
  <c r="BE175"/>
  <c r="BE177"/>
  <c r="BE183"/>
  <c r="BE184"/>
  <c r="BE188"/>
  <c r="BE189"/>
  <c r="BE190"/>
  <c r="BE197"/>
  <c r="BE200"/>
  <c r="BE205"/>
  <c r="BE211"/>
  <c r="BE213"/>
  <c r="BE215"/>
  <c r="BE218"/>
  <c r="BE219"/>
  <c r="BE220"/>
  <c r="BE231"/>
  <c r="BE232"/>
  <c r="BE234"/>
  <c r="BE235"/>
  <c r="BE238"/>
  <c i="17" r="J124"/>
  <c r="BE139"/>
  <c r="BE141"/>
  <c r="BE163"/>
  <c r="BE164"/>
  <c r="BE165"/>
  <c r="F125"/>
  <c r="BE149"/>
  <c r="BE157"/>
  <c r="BE159"/>
  <c r="BE166"/>
  <c r="E85"/>
  <c r="F95"/>
  <c r="BE131"/>
  <c r="BE135"/>
  <c r="BE137"/>
  <c r="BE151"/>
  <c r="BE167"/>
  <c r="J93"/>
  <c r="BE133"/>
  <c r="BE143"/>
  <c r="BE145"/>
  <c r="BE147"/>
  <c r="BE154"/>
  <c r="BE155"/>
  <c r="BE156"/>
  <c r="BE161"/>
  <c i="16" r="J93"/>
  <c r="E122"/>
  <c r="BE139"/>
  <c r="BE144"/>
  <c r="BE150"/>
  <c r="BE151"/>
  <c r="BE155"/>
  <c r="BE162"/>
  <c r="BE166"/>
  <c r="BE169"/>
  <c r="BE174"/>
  <c r="BE175"/>
  <c r="BE178"/>
  <c r="BE181"/>
  <c r="BE182"/>
  <c r="BE189"/>
  <c r="BE190"/>
  <c r="BE194"/>
  <c r="BE196"/>
  <c r="BE202"/>
  <c r="BE203"/>
  <c r="BE204"/>
  <c r="BE225"/>
  <c i="15" r="J134"/>
  <c r="J101"/>
  <c i="16" r="F133"/>
  <c r="BE140"/>
  <c r="BE141"/>
  <c r="BE142"/>
  <c r="BE145"/>
  <c r="BE146"/>
  <c r="BE147"/>
  <c r="BE153"/>
  <c r="BE154"/>
  <c r="BE157"/>
  <c r="BE171"/>
  <c r="BE172"/>
  <c r="BE180"/>
  <c r="BE184"/>
  <c r="BE185"/>
  <c r="BE186"/>
  <c r="BE187"/>
  <c r="BE191"/>
  <c r="BE197"/>
  <c r="BE198"/>
  <c r="BE200"/>
  <c r="BE201"/>
  <c r="BE211"/>
  <c r="BE212"/>
  <c r="BE213"/>
  <c r="BE214"/>
  <c r="BE215"/>
  <c r="BE224"/>
  <c r="BE158"/>
  <c r="BE164"/>
  <c r="BE167"/>
  <c r="BE176"/>
  <c r="BE177"/>
  <c r="BE188"/>
  <c r="BE193"/>
  <c r="BE195"/>
  <c r="BE205"/>
  <c r="BE206"/>
  <c r="BE207"/>
  <c r="BE209"/>
  <c r="BE210"/>
  <c r="BE216"/>
  <c r="BE218"/>
  <c r="BE220"/>
  <c r="BE226"/>
  <c r="BE229"/>
  <c r="BE143"/>
  <c r="BE148"/>
  <c r="BE159"/>
  <c r="BE160"/>
  <c r="BE161"/>
  <c r="BE163"/>
  <c r="BE165"/>
  <c r="BE168"/>
  <c r="BE170"/>
  <c r="BE179"/>
  <c r="BE183"/>
  <c r="BE192"/>
  <c r="BE208"/>
  <c r="BE227"/>
  <c r="BE230"/>
  <c i="14" r="J128"/>
  <c r="J101"/>
  <c i="15" r="F95"/>
  <c r="J96"/>
  <c r="BE138"/>
  <c r="BE139"/>
  <c r="BE141"/>
  <c r="BE142"/>
  <c r="BE143"/>
  <c r="BE146"/>
  <c r="BE147"/>
  <c r="BE158"/>
  <c r="BE163"/>
  <c r="BE167"/>
  <c r="BE176"/>
  <c r="BE179"/>
  <c r="BE181"/>
  <c r="BE185"/>
  <c r="BE190"/>
  <c r="BE194"/>
  <c r="BE197"/>
  <c r="BE200"/>
  <c r="BE201"/>
  <c r="BE209"/>
  <c r="BE212"/>
  <c r="BE213"/>
  <c r="BE214"/>
  <c r="BE217"/>
  <c r="BE230"/>
  <c r="BE238"/>
  <c r="BE244"/>
  <c r="BE251"/>
  <c r="BE252"/>
  <c r="BE256"/>
  <c r="BE259"/>
  <c r="BE262"/>
  <c r="BE263"/>
  <c r="BE268"/>
  <c r="BE271"/>
  <c r="BE281"/>
  <c r="BE289"/>
  <c r="E85"/>
  <c r="F96"/>
  <c r="J127"/>
  <c r="BE136"/>
  <c r="BE154"/>
  <c r="BE159"/>
  <c r="BE162"/>
  <c r="BE173"/>
  <c r="BE178"/>
  <c r="BE189"/>
  <c r="BE191"/>
  <c r="BE192"/>
  <c r="BE198"/>
  <c r="BE199"/>
  <c r="BE204"/>
  <c r="BE205"/>
  <c r="BE208"/>
  <c r="BE221"/>
  <c r="BE223"/>
  <c r="BE224"/>
  <c r="BE229"/>
  <c r="BE231"/>
  <c r="BE235"/>
  <c r="BE236"/>
  <c r="BE237"/>
  <c r="BE254"/>
  <c r="BE260"/>
  <c r="BE261"/>
  <c r="BE266"/>
  <c r="BE269"/>
  <c r="BE275"/>
  <c r="BE276"/>
  <c r="BE278"/>
  <c r="BE283"/>
  <c r="BE287"/>
  <c r="BE290"/>
  <c r="BE292"/>
  <c r="BE293"/>
  <c r="J95"/>
  <c r="BE135"/>
  <c r="BE140"/>
  <c r="BE148"/>
  <c r="BE150"/>
  <c r="BE151"/>
  <c r="BE152"/>
  <c r="BE155"/>
  <c r="BE160"/>
  <c r="BE161"/>
  <c r="BE166"/>
  <c r="BE169"/>
  <c r="BE170"/>
  <c r="BE174"/>
  <c r="BE177"/>
  <c r="BE186"/>
  <c r="BE195"/>
  <c r="BE206"/>
  <c r="BE210"/>
  <c r="BE211"/>
  <c r="BE215"/>
  <c r="BE216"/>
  <c r="BE220"/>
  <c r="BE232"/>
  <c r="BE233"/>
  <c r="BE253"/>
  <c r="BE255"/>
  <c r="BE265"/>
  <c r="BE267"/>
  <c r="BE282"/>
  <c r="BE288"/>
  <c r="BE291"/>
  <c r="BE137"/>
  <c r="BE144"/>
  <c r="BE145"/>
  <c r="BE149"/>
  <c r="BE153"/>
  <c r="BE156"/>
  <c r="BE157"/>
  <c r="BE164"/>
  <c r="BE165"/>
  <c r="BE168"/>
  <c r="BE171"/>
  <c r="BE172"/>
  <c r="BE175"/>
  <c r="BE180"/>
  <c r="BE182"/>
  <c r="BE183"/>
  <c r="BE184"/>
  <c r="BE187"/>
  <c r="BE188"/>
  <c r="BE193"/>
  <c r="BE202"/>
  <c r="BE203"/>
  <c r="BE207"/>
  <c r="BE218"/>
  <c r="BE222"/>
  <c r="BE225"/>
  <c r="BE226"/>
  <c r="BE227"/>
  <c r="BE228"/>
  <c r="BE239"/>
  <c r="BE240"/>
  <c r="BE241"/>
  <c r="BE242"/>
  <c r="BE243"/>
  <c r="BE245"/>
  <c r="BE246"/>
  <c r="BE248"/>
  <c r="BE249"/>
  <c r="BE250"/>
  <c r="BE257"/>
  <c r="BE258"/>
  <c r="BE270"/>
  <c r="BE272"/>
  <c r="BE273"/>
  <c r="BE274"/>
  <c r="BE279"/>
  <c r="BE284"/>
  <c r="BE286"/>
  <c i="13" r="BK129"/>
  <c r="J129"/>
  <c r="J100"/>
  <c i="14" r="E113"/>
  <c r="F123"/>
  <c r="BE133"/>
  <c r="BE146"/>
  <c r="BE153"/>
  <c r="BE162"/>
  <c r="BE167"/>
  <c r="BE168"/>
  <c r="BE169"/>
  <c r="BE170"/>
  <c r="BE171"/>
  <c r="BE173"/>
  <c r="J93"/>
  <c r="J123"/>
  <c r="J124"/>
  <c r="BE135"/>
  <c r="BE136"/>
  <c r="BE137"/>
  <c r="BE143"/>
  <c r="BE145"/>
  <c r="BE148"/>
  <c r="BE151"/>
  <c r="BE154"/>
  <c r="BE158"/>
  <c r="BE159"/>
  <c r="BE163"/>
  <c r="BE165"/>
  <c r="BE172"/>
  <c r="F124"/>
  <c r="BE132"/>
  <c r="BE134"/>
  <c r="BE141"/>
  <c r="BE142"/>
  <c r="BE144"/>
  <c r="BE147"/>
  <c r="BE149"/>
  <c r="BE150"/>
  <c r="BE152"/>
  <c r="BE156"/>
  <c r="BE160"/>
  <c r="BE129"/>
  <c r="BE130"/>
  <c r="BE131"/>
  <c r="BE138"/>
  <c r="BE139"/>
  <c r="BE140"/>
  <c r="BE155"/>
  <c r="BE161"/>
  <c r="BE164"/>
  <c i="13" r="E85"/>
  <c r="J93"/>
  <c r="J96"/>
  <c r="J125"/>
  <c r="BE133"/>
  <c r="BE141"/>
  <c r="BE144"/>
  <c r="BE146"/>
  <c r="BE149"/>
  <c r="BE166"/>
  <c r="BE167"/>
  <c r="BE187"/>
  <c r="BE189"/>
  <c r="BE195"/>
  <c r="BE207"/>
  <c i="12" r="BK129"/>
  <c r="J129"/>
  <c r="J100"/>
  <c i="13" r="F96"/>
  <c r="BE142"/>
  <c r="BE143"/>
  <c r="BE154"/>
  <c r="BE157"/>
  <c r="BE158"/>
  <c r="BE160"/>
  <c r="BE172"/>
  <c r="BE173"/>
  <c r="BE174"/>
  <c r="BE175"/>
  <c r="BE177"/>
  <c r="BE178"/>
  <c r="BE179"/>
  <c r="BE183"/>
  <c r="BE188"/>
  <c r="BE190"/>
  <c r="BE192"/>
  <c r="BE193"/>
  <c r="BE199"/>
  <c r="BE211"/>
  <c r="BE131"/>
  <c r="BE132"/>
  <c r="BE139"/>
  <c r="BE140"/>
  <c r="BE145"/>
  <c r="BE150"/>
  <c r="BE151"/>
  <c r="BE153"/>
  <c r="BE161"/>
  <c r="BE168"/>
  <c r="BE169"/>
  <c r="BE170"/>
  <c r="BE181"/>
  <c r="BE185"/>
  <c r="BE186"/>
  <c r="BE191"/>
  <c r="BE198"/>
  <c r="BE200"/>
  <c r="BE201"/>
  <c r="BE202"/>
  <c r="BE203"/>
  <c r="BE206"/>
  <c r="BE208"/>
  <c r="BE210"/>
  <c r="BE212"/>
  <c r="F95"/>
  <c r="BE134"/>
  <c r="BE135"/>
  <c r="BE136"/>
  <c r="BE137"/>
  <c r="BE138"/>
  <c r="BE147"/>
  <c r="BE148"/>
  <c r="BE152"/>
  <c r="BE155"/>
  <c r="BE159"/>
  <c r="BE162"/>
  <c r="BE163"/>
  <c r="BE164"/>
  <c r="BE165"/>
  <c r="BE171"/>
  <c r="BE176"/>
  <c r="BE180"/>
  <c r="BE184"/>
  <c r="BE194"/>
  <c r="BE196"/>
  <c r="BE205"/>
  <c r="BE209"/>
  <c r="BE213"/>
  <c i="12" r="F95"/>
  <c r="J126"/>
  <c r="BE131"/>
  <c r="BE133"/>
  <c r="BE145"/>
  <c r="BE149"/>
  <c r="BE152"/>
  <c r="BE153"/>
  <c r="BE163"/>
  <c r="BE167"/>
  <c r="BE169"/>
  <c r="BE178"/>
  <c r="BE191"/>
  <c r="BE196"/>
  <c r="BE201"/>
  <c r="BE202"/>
  <c r="BE203"/>
  <c r="BE213"/>
  <c r="BE220"/>
  <c r="BE221"/>
  <c r="BE224"/>
  <c r="BE225"/>
  <c r="BE226"/>
  <c r="BE229"/>
  <c r="BE234"/>
  <c r="BE251"/>
  <c r="BE252"/>
  <c r="BE257"/>
  <c r="BE258"/>
  <c r="BE261"/>
  <c i="11" r="J157"/>
  <c r="J102"/>
  <c i="12" r="J95"/>
  <c r="J123"/>
  <c r="BE134"/>
  <c r="BE137"/>
  <c r="BE146"/>
  <c r="BE158"/>
  <c r="BE161"/>
  <c r="BE162"/>
  <c r="BE175"/>
  <c r="BE183"/>
  <c r="BE184"/>
  <c r="BE185"/>
  <c r="BE187"/>
  <c r="BE188"/>
  <c r="BE190"/>
  <c r="BE192"/>
  <c r="BE193"/>
  <c r="BE199"/>
  <c r="BE205"/>
  <c r="BE206"/>
  <c r="BE207"/>
  <c r="BE208"/>
  <c r="BE209"/>
  <c r="BE214"/>
  <c r="BE217"/>
  <c r="BE218"/>
  <c r="BE223"/>
  <c r="BE236"/>
  <c r="BE243"/>
  <c r="BE246"/>
  <c r="BE247"/>
  <c r="BE255"/>
  <c r="BE256"/>
  <c r="E85"/>
  <c r="BE132"/>
  <c r="BE138"/>
  <c r="BE139"/>
  <c r="BE143"/>
  <c r="BE151"/>
  <c r="BE155"/>
  <c r="BE156"/>
  <c r="BE159"/>
  <c r="BE164"/>
  <c r="BE171"/>
  <c r="BE172"/>
  <c r="BE174"/>
  <c r="BE177"/>
  <c r="BE189"/>
  <c r="BE194"/>
  <c r="BE197"/>
  <c r="BE204"/>
  <c r="BE211"/>
  <c r="BE216"/>
  <c r="BE222"/>
  <c r="BE227"/>
  <c r="BE228"/>
  <c r="BE230"/>
  <c r="BE231"/>
  <c r="BE233"/>
  <c r="BE237"/>
  <c r="BE238"/>
  <c r="BE239"/>
  <c r="BE240"/>
  <c r="BE241"/>
  <c r="BE244"/>
  <c r="BE254"/>
  <c r="BE260"/>
  <c r="BE262"/>
  <c r="BE265"/>
  <c r="F96"/>
  <c r="BE135"/>
  <c r="BE136"/>
  <c r="BE140"/>
  <c r="BE141"/>
  <c r="BE142"/>
  <c r="BE147"/>
  <c r="BE148"/>
  <c r="BE150"/>
  <c r="BE154"/>
  <c r="BE157"/>
  <c r="BE160"/>
  <c r="BE165"/>
  <c r="BE166"/>
  <c r="BE170"/>
  <c r="BE173"/>
  <c r="BE176"/>
  <c r="BE179"/>
  <c r="BE180"/>
  <c r="BE181"/>
  <c r="BE182"/>
  <c r="BE186"/>
  <c r="BE195"/>
  <c r="BE198"/>
  <c r="BE200"/>
  <c r="BE210"/>
  <c r="BE215"/>
  <c r="BE219"/>
  <c r="BE232"/>
  <c r="BE235"/>
  <c r="BE242"/>
  <c r="BE245"/>
  <c r="BE248"/>
  <c r="BE249"/>
  <c r="BE250"/>
  <c r="BE253"/>
  <c r="BE263"/>
  <c r="BE264"/>
  <c i="10" r="BK179"/>
  <c r="J179"/>
  <c r="J104"/>
  <c i="11" r="F96"/>
  <c r="BE158"/>
  <c r="BE171"/>
  <c r="BE184"/>
  <c r="BE186"/>
  <c r="BE208"/>
  <c r="BE212"/>
  <c r="BE229"/>
  <c r="BE238"/>
  <c r="BE242"/>
  <c r="BE246"/>
  <c r="BE258"/>
  <c r="BE279"/>
  <c r="BE299"/>
  <c r="BE314"/>
  <c r="BE316"/>
  <c r="BE321"/>
  <c r="BE326"/>
  <c r="BE368"/>
  <c r="BE393"/>
  <c r="BE404"/>
  <c r="BE416"/>
  <c r="BE470"/>
  <c r="BE476"/>
  <c r="BE484"/>
  <c r="BE495"/>
  <c r="BE530"/>
  <c r="BE575"/>
  <c r="BE618"/>
  <c r="BE674"/>
  <c r="BE676"/>
  <c r="BE684"/>
  <c r="BE707"/>
  <c r="BE769"/>
  <c r="BE775"/>
  <c r="BE828"/>
  <c r="BE830"/>
  <c r="BE847"/>
  <c r="BE857"/>
  <c r="BE863"/>
  <c r="BE909"/>
  <c r="BE928"/>
  <c r="BE943"/>
  <c r="BE947"/>
  <c r="BE969"/>
  <c r="BE990"/>
  <c r="BE1021"/>
  <c r="BE1040"/>
  <c r="BE1043"/>
  <c r="BE1112"/>
  <c r="BE1113"/>
  <c r="BE1145"/>
  <c r="BE1151"/>
  <c r="BE1162"/>
  <c r="BE1166"/>
  <c r="BE1172"/>
  <c r="BE1183"/>
  <c r="BE1200"/>
  <c r="BE1213"/>
  <c r="BE1215"/>
  <c r="BE1223"/>
  <c r="BE1225"/>
  <c r="BE1227"/>
  <c r="BE1233"/>
  <c r="BE1277"/>
  <c r="BE1371"/>
  <c r="BE1373"/>
  <c r="BE1374"/>
  <c r="BE1379"/>
  <c r="BE1387"/>
  <c r="BE1394"/>
  <c r="BE1396"/>
  <c r="BE1415"/>
  <c r="BE1423"/>
  <c r="BE1434"/>
  <c r="BE1436"/>
  <c r="BE1445"/>
  <c r="BE1448"/>
  <c r="BE1463"/>
  <c r="BE1481"/>
  <c r="BE1501"/>
  <c r="BE1529"/>
  <c r="BE1535"/>
  <c r="BE1543"/>
  <c r="BE1546"/>
  <c r="BE1547"/>
  <c r="BE1559"/>
  <c r="BE1564"/>
  <c r="BE1565"/>
  <c r="BE1566"/>
  <c r="BE1568"/>
  <c r="BE1572"/>
  <c r="BE1586"/>
  <c r="BE1619"/>
  <c r="BE1620"/>
  <c r="BE1624"/>
  <c r="BE1754"/>
  <c r="BE1762"/>
  <c r="BE1824"/>
  <c r="BE1835"/>
  <c r="BE1842"/>
  <c r="BE1844"/>
  <c r="BE1853"/>
  <c r="BE1882"/>
  <c r="BE1899"/>
  <c r="BE1906"/>
  <c r="BE1909"/>
  <c r="BE1976"/>
  <c r="BE1994"/>
  <c r="BE1996"/>
  <c r="BE2007"/>
  <c r="BE2023"/>
  <c r="BE2071"/>
  <c r="BE2108"/>
  <c r="BE2143"/>
  <c i="10" r="BK218"/>
  <c r="J218"/>
  <c r="J107"/>
  <c i="11" r="E85"/>
  <c r="BE167"/>
  <c r="BE175"/>
  <c r="BE198"/>
  <c r="BE204"/>
  <c r="BE221"/>
  <c r="BE227"/>
  <c r="BE236"/>
  <c r="BE260"/>
  <c r="BE286"/>
  <c r="BE298"/>
  <c r="BE307"/>
  <c r="BE312"/>
  <c r="BE318"/>
  <c r="BE376"/>
  <c r="BE384"/>
  <c r="BE387"/>
  <c r="BE389"/>
  <c r="BE397"/>
  <c r="BE425"/>
  <c r="BE459"/>
  <c r="BE464"/>
  <c r="BE489"/>
  <c r="BE491"/>
  <c r="BE493"/>
  <c r="BE498"/>
  <c r="BE564"/>
  <c r="BE580"/>
  <c r="BE669"/>
  <c r="BE672"/>
  <c r="BE680"/>
  <c r="BE694"/>
  <c r="BE700"/>
  <c r="BE701"/>
  <c r="BE702"/>
  <c r="BE730"/>
  <c r="BE758"/>
  <c r="BE771"/>
  <c r="BE776"/>
  <c r="BE785"/>
  <c r="BE807"/>
  <c r="BE836"/>
  <c r="BE838"/>
  <c r="BE924"/>
  <c r="BE940"/>
  <c r="BE946"/>
  <c r="BE951"/>
  <c r="BE962"/>
  <c r="BE964"/>
  <c r="BE966"/>
  <c r="BE985"/>
  <c r="BE1014"/>
  <c r="BE1045"/>
  <c r="BE1048"/>
  <c r="BE1051"/>
  <c r="BE1055"/>
  <c r="BE1076"/>
  <c r="BE1078"/>
  <c r="BE1105"/>
  <c r="BE1109"/>
  <c r="BE1125"/>
  <c r="BE1147"/>
  <c r="BE1155"/>
  <c r="BE1170"/>
  <c r="BE1195"/>
  <c r="BE1202"/>
  <c r="BE1206"/>
  <c r="BE1209"/>
  <c r="BE1211"/>
  <c r="BE1219"/>
  <c r="BE1229"/>
  <c r="BE1239"/>
  <c r="BE1309"/>
  <c r="BE1343"/>
  <c r="BE1351"/>
  <c r="BE1358"/>
  <c r="BE1360"/>
  <c r="BE1362"/>
  <c r="BE1369"/>
  <c r="BE1380"/>
  <c r="BE1383"/>
  <c r="BE1385"/>
  <c r="BE1389"/>
  <c r="BE1401"/>
  <c r="BE1403"/>
  <c r="BE1408"/>
  <c r="BE1429"/>
  <c r="BE1435"/>
  <c r="BE1446"/>
  <c r="BE1487"/>
  <c r="BE1493"/>
  <c r="BE1510"/>
  <c r="BE1513"/>
  <c r="BE1514"/>
  <c r="BE1545"/>
  <c r="BE1548"/>
  <c r="BE1549"/>
  <c r="BE1552"/>
  <c r="BE1557"/>
  <c r="BE1567"/>
  <c r="BE1595"/>
  <c r="BE1596"/>
  <c r="BE1598"/>
  <c r="BE1609"/>
  <c r="BE1622"/>
  <c r="BE1722"/>
  <c r="BE1770"/>
  <c r="BE1794"/>
  <c r="BE1801"/>
  <c r="BE1805"/>
  <c r="BE1811"/>
  <c r="BE1815"/>
  <c r="BE1855"/>
  <c r="BE1891"/>
  <c r="BE1900"/>
  <c r="BE1907"/>
  <c r="BE1978"/>
  <c r="BE1992"/>
  <c r="BE2004"/>
  <c r="BE2005"/>
  <c r="BE2058"/>
  <c r="BE2070"/>
  <c r="BE2105"/>
  <c r="J93"/>
  <c r="BE159"/>
  <c r="BE179"/>
  <c r="BE214"/>
  <c r="BE224"/>
  <c r="BE270"/>
  <c r="BE283"/>
  <c r="BE288"/>
  <c r="BE290"/>
  <c r="BE294"/>
  <c r="BE309"/>
  <c r="BE331"/>
  <c r="BE336"/>
  <c r="BE366"/>
  <c r="BE372"/>
  <c r="BE374"/>
  <c r="BE414"/>
  <c r="BE437"/>
  <c r="BE441"/>
  <c r="BE456"/>
  <c r="BE480"/>
  <c r="BE482"/>
  <c r="BE517"/>
  <c r="BE562"/>
  <c r="BE572"/>
  <c r="BE655"/>
  <c r="BE666"/>
  <c r="BE682"/>
  <c r="BE690"/>
  <c r="BE745"/>
  <c r="BE760"/>
  <c r="BE794"/>
  <c r="BE799"/>
  <c r="BE809"/>
  <c r="BE819"/>
  <c r="BE824"/>
  <c r="BE826"/>
  <c r="BE832"/>
  <c r="BE852"/>
  <c r="BE867"/>
  <c r="BE871"/>
  <c r="BE918"/>
  <c r="BE931"/>
  <c r="BE938"/>
  <c r="BE939"/>
  <c r="BE942"/>
  <c r="BE948"/>
  <c r="BE954"/>
  <c r="BE977"/>
  <c r="BE988"/>
  <c r="BE997"/>
  <c r="BE999"/>
  <c r="BE1001"/>
  <c r="BE1004"/>
  <c r="BE1008"/>
  <c r="BE1009"/>
  <c r="BE1016"/>
  <c r="BE1024"/>
  <c r="BE1038"/>
  <c r="BE1060"/>
  <c r="BE1063"/>
  <c r="BE1086"/>
  <c r="BE1107"/>
  <c r="BE1134"/>
  <c r="BE1160"/>
  <c r="BE1168"/>
  <c r="BE1175"/>
  <c r="BE1179"/>
  <c r="BE1181"/>
  <c r="BE1186"/>
  <c r="BE1187"/>
  <c r="BE1197"/>
  <c r="BE1199"/>
  <c r="BE1204"/>
  <c r="BE1221"/>
  <c r="BE1235"/>
  <c r="BE1257"/>
  <c r="BE1259"/>
  <c r="BE1275"/>
  <c r="BE1345"/>
  <c r="BE1382"/>
  <c r="BE1424"/>
  <c r="BE1427"/>
  <c r="BE1437"/>
  <c r="BE1447"/>
  <c r="BE1453"/>
  <c r="BE1457"/>
  <c r="BE1517"/>
  <c r="BE1527"/>
  <c r="BE1533"/>
  <c r="BE1544"/>
  <c r="BE1556"/>
  <c r="BE1558"/>
  <c r="BE1563"/>
  <c r="BE1581"/>
  <c r="BE1617"/>
  <c r="BE1678"/>
  <c r="BE1730"/>
  <c r="BE1739"/>
  <c r="BE1756"/>
  <c r="BE1760"/>
  <c r="BE1766"/>
  <c r="BE1831"/>
  <c r="BE1833"/>
  <c r="BE1849"/>
  <c r="BE1851"/>
  <c r="BE1860"/>
  <c r="BE1864"/>
  <c r="BE1880"/>
  <c r="BE1893"/>
  <c r="BE1905"/>
  <c r="BE1937"/>
  <c r="BE1945"/>
  <c r="BE1948"/>
  <c r="BE1950"/>
  <c r="BE1998"/>
  <c r="BE2002"/>
  <c r="BE2015"/>
  <c r="BE2019"/>
  <c r="BE2021"/>
  <c r="BE2032"/>
  <c r="BE2038"/>
  <c r="BE2042"/>
  <c r="BE2060"/>
  <c r="BE2065"/>
  <c r="BE2134"/>
  <c r="BE2149"/>
  <c r="BE201"/>
  <c r="BE216"/>
  <c r="BE217"/>
  <c r="BE231"/>
  <c r="BE248"/>
  <c r="BE302"/>
  <c r="BE311"/>
  <c r="BE379"/>
  <c r="BE381"/>
  <c r="BE383"/>
  <c r="BE407"/>
  <c r="BE410"/>
  <c r="BE430"/>
  <c r="BE502"/>
  <c r="BE505"/>
  <c r="BE532"/>
  <c r="BE533"/>
  <c r="BE543"/>
  <c r="BE553"/>
  <c r="BE555"/>
  <c r="BE569"/>
  <c r="BE577"/>
  <c r="BE589"/>
  <c r="BE628"/>
  <c r="BE677"/>
  <c r="BE679"/>
  <c r="BE686"/>
  <c r="BE699"/>
  <c r="BE705"/>
  <c r="BE706"/>
  <c r="BE709"/>
  <c r="BE750"/>
  <c r="BE803"/>
  <c r="BE907"/>
  <c r="BE923"/>
  <c r="BE929"/>
  <c r="BE935"/>
  <c r="BE944"/>
  <c r="BE949"/>
  <c r="BE987"/>
  <c r="BE993"/>
  <c r="BE996"/>
  <c r="BE1031"/>
  <c r="BE1036"/>
  <c r="BE1041"/>
  <c r="BE1042"/>
  <c r="BE1065"/>
  <c r="BE1067"/>
  <c r="BE1070"/>
  <c r="BE1073"/>
  <c r="BE1084"/>
  <c r="BE1092"/>
  <c r="BE1095"/>
  <c r="BE1097"/>
  <c r="BE1099"/>
  <c r="BE1115"/>
  <c r="BE1142"/>
  <c r="BE1149"/>
  <c r="BE1153"/>
  <c r="BE1158"/>
  <c r="BE1164"/>
  <c r="BE1185"/>
  <c r="BE1189"/>
  <c r="BE1193"/>
  <c r="BE1217"/>
  <c r="BE1231"/>
  <c r="BE1237"/>
  <c r="BE1245"/>
  <c r="BE1291"/>
  <c r="BE1330"/>
  <c r="BE1341"/>
  <c r="BE1391"/>
  <c r="BE1393"/>
  <c r="BE1410"/>
  <c r="BE1411"/>
  <c r="BE1425"/>
  <c r="BE1426"/>
  <c r="BE1428"/>
  <c r="BE1444"/>
  <c r="BE1449"/>
  <c r="BE1469"/>
  <c r="BE1475"/>
  <c r="BE1478"/>
  <c r="BE1497"/>
  <c r="BE1507"/>
  <c r="BE1516"/>
  <c r="BE1519"/>
  <c r="BE1523"/>
  <c r="BE1531"/>
  <c r="BE1537"/>
  <c r="BE1541"/>
  <c r="BE1550"/>
  <c r="BE1553"/>
  <c r="BE1555"/>
  <c r="BE1561"/>
  <c r="BE1570"/>
  <c r="BE1571"/>
  <c r="BE1576"/>
  <c r="BE1613"/>
  <c r="BE1615"/>
  <c r="BE1664"/>
  <c r="BE1666"/>
  <c r="BE1713"/>
  <c r="BE1717"/>
  <c r="BE1720"/>
  <c r="BE1746"/>
  <c r="BE1791"/>
  <c r="BE1792"/>
  <c r="BE1799"/>
  <c r="BE1809"/>
  <c r="BE1820"/>
  <c r="BE1822"/>
  <c r="BE1826"/>
  <c r="BE1857"/>
  <c r="BE1885"/>
  <c r="BE1895"/>
  <c r="BE1897"/>
  <c r="BE1902"/>
  <c r="BE1904"/>
  <c r="BE2011"/>
  <c r="BE2026"/>
  <c r="BE2049"/>
  <c r="BE2114"/>
  <c r="BE2117"/>
  <c r="BE2126"/>
  <c r="BE2138"/>
  <c r="BE2145"/>
  <c r="BE2151"/>
  <c r="BE2159"/>
  <c r="BE2166"/>
  <c r="BE2170"/>
  <c r="BE2174"/>
  <c r="BE2179"/>
  <c r="BE2181"/>
  <c r="BE2183"/>
  <c r="BE2184"/>
  <c r="BE2187"/>
  <c r="BE2188"/>
  <c i="10" r="F95"/>
  <c r="BE155"/>
  <c r="BE164"/>
  <c r="BE168"/>
  <c r="BE176"/>
  <c r="BE181"/>
  <c r="BE182"/>
  <c r="BE185"/>
  <c r="BE190"/>
  <c r="BE198"/>
  <c r="BE200"/>
  <c r="BE207"/>
  <c r="BE217"/>
  <c r="BE226"/>
  <c r="BE231"/>
  <c r="BE233"/>
  <c r="BE235"/>
  <c r="BE253"/>
  <c r="BE258"/>
  <c r="BE260"/>
  <c r="BE263"/>
  <c r="BE265"/>
  <c r="BE266"/>
  <c r="BE268"/>
  <c r="BE272"/>
  <c r="BE273"/>
  <c r="BE275"/>
  <c r="BE283"/>
  <c r="BE286"/>
  <c r="BE294"/>
  <c r="BE300"/>
  <c r="BE305"/>
  <c r="BE306"/>
  <c r="BE314"/>
  <c r="BE321"/>
  <c r="BE324"/>
  <c r="BE332"/>
  <c r="BE339"/>
  <c r="BE344"/>
  <c r="BE347"/>
  <c r="BE351"/>
  <c r="BE355"/>
  <c r="BE357"/>
  <c r="BE362"/>
  <c r="BE365"/>
  <c r="BE368"/>
  <c r="BE369"/>
  <c r="BE371"/>
  <c r="BE373"/>
  <c r="BE375"/>
  <c r="BE376"/>
  <c r="BE385"/>
  <c r="BE387"/>
  <c r="BE389"/>
  <c r="BE392"/>
  <c r="BE393"/>
  <c r="BE394"/>
  <c r="BE406"/>
  <c r="E85"/>
  <c r="J95"/>
  <c r="BE160"/>
  <c r="BE172"/>
  <c r="BE174"/>
  <c r="BE187"/>
  <c r="BE189"/>
  <c r="BE191"/>
  <c r="BE193"/>
  <c r="BE201"/>
  <c r="BE203"/>
  <c r="BE209"/>
  <c r="BE210"/>
  <c r="BE216"/>
  <c r="BE237"/>
  <c r="BE247"/>
  <c r="BE249"/>
  <c r="BE252"/>
  <c r="BE274"/>
  <c r="BE276"/>
  <c r="BE279"/>
  <c r="BE281"/>
  <c r="BE284"/>
  <c r="BE285"/>
  <c r="BE297"/>
  <c r="BE299"/>
  <c r="BE302"/>
  <c r="BE303"/>
  <c r="BE304"/>
  <c r="BE309"/>
  <c r="BE316"/>
  <c r="BE319"/>
  <c r="BE326"/>
  <c r="BE336"/>
  <c r="BE337"/>
  <c r="BE338"/>
  <c r="BE352"/>
  <c r="BE361"/>
  <c r="BE363"/>
  <c r="BE374"/>
  <c r="BE379"/>
  <c r="BE381"/>
  <c r="BE383"/>
  <c r="BE404"/>
  <c r="BE409"/>
  <c r="BE411"/>
  <c r="BE412"/>
  <c r="BE420"/>
  <c i="9" r="BK129"/>
  <c r="BK128"/>
  <c r="J128"/>
  <c i="10" r="J93"/>
  <c r="BE162"/>
  <c r="BE183"/>
  <c r="BE184"/>
  <c r="BE194"/>
  <c r="BE196"/>
  <c r="BE197"/>
  <c r="BE204"/>
  <c r="BE205"/>
  <c r="BE213"/>
  <c r="BE214"/>
  <c r="BE222"/>
  <c r="BE228"/>
  <c r="BE230"/>
  <c r="BE240"/>
  <c r="BE241"/>
  <c r="BE242"/>
  <c r="BE243"/>
  <c r="BE254"/>
  <c r="BE256"/>
  <c r="BE270"/>
  <c r="BE271"/>
  <c r="BE280"/>
  <c r="BE287"/>
  <c r="BE288"/>
  <c r="BE298"/>
  <c r="BE308"/>
  <c r="BE334"/>
  <c r="BE342"/>
  <c r="BE343"/>
  <c r="BE345"/>
  <c r="BE346"/>
  <c r="BE350"/>
  <c r="BE354"/>
  <c r="BE359"/>
  <c r="BE367"/>
  <c r="BE380"/>
  <c r="BE390"/>
  <c r="BE399"/>
  <c r="BE402"/>
  <c r="BE407"/>
  <c r="BE410"/>
  <c r="BE414"/>
  <c r="BE416"/>
  <c r="BE417"/>
  <c r="BE418"/>
  <c r="F96"/>
  <c r="BE158"/>
  <c r="BE166"/>
  <c r="BE170"/>
  <c r="BE186"/>
  <c r="BE195"/>
  <c r="BE202"/>
  <c r="BE206"/>
  <c r="BE212"/>
  <c r="BE215"/>
  <c r="BE220"/>
  <c r="BE224"/>
  <c r="BE229"/>
  <c r="BE232"/>
  <c r="BE239"/>
  <c r="BE245"/>
  <c r="BE251"/>
  <c r="BE255"/>
  <c r="BE262"/>
  <c r="BE264"/>
  <c r="BE267"/>
  <c r="BE277"/>
  <c r="BE278"/>
  <c r="BE282"/>
  <c r="BE290"/>
  <c r="BE291"/>
  <c r="BE292"/>
  <c r="BE293"/>
  <c r="BE295"/>
  <c r="BE296"/>
  <c r="BE301"/>
  <c r="BE311"/>
  <c r="BE329"/>
  <c r="BE331"/>
  <c r="BE335"/>
  <c r="BE341"/>
  <c r="BE349"/>
  <c r="BE353"/>
  <c r="BE360"/>
  <c r="BE370"/>
  <c r="BE377"/>
  <c r="BE386"/>
  <c r="BE395"/>
  <c r="BE396"/>
  <c r="BE397"/>
  <c r="BE405"/>
  <c r="BE408"/>
  <c r="BE413"/>
  <c r="BE415"/>
  <c r="BE419"/>
  <c i="8" r="J136"/>
  <c r="J102"/>
  <c i="9" r="J95"/>
  <c r="J122"/>
  <c r="BE133"/>
  <c r="BE135"/>
  <c r="BE156"/>
  <c r="BE168"/>
  <c r="F95"/>
  <c r="F125"/>
  <c r="BE131"/>
  <c r="BE139"/>
  <c r="BE161"/>
  <c r="BE137"/>
  <c r="BE141"/>
  <c r="BE143"/>
  <c r="BE145"/>
  <c r="BE147"/>
  <c r="BE151"/>
  <c r="BE157"/>
  <c r="BE158"/>
  <c r="BE159"/>
  <c r="BE169"/>
  <c r="E85"/>
  <c r="BE149"/>
  <c r="BE154"/>
  <c r="BE155"/>
  <c r="BE163"/>
  <c r="BE165"/>
  <c r="BE166"/>
  <c r="BE167"/>
  <c i="8" r="E120"/>
  <c r="F131"/>
  <c r="BE139"/>
  <c r="BE151"/>
  <c r="BE153"/>
  <c r="BE167"/>
  <c r="BE168"/>
  <c r="BE169"/>
  <c r="BE170"/>
  <c r="BE176"/>
  <c r="BE179"/>
  <c r="BE182"/>
  <c r="BE187"/>
  <c r="BE188"/>
  <c r="BE198"/>
  <c r="BE206"/>
  <c r="BE217"/>
  <c r="BE218"/>
  <c r="BE219"/>
  <c r="BE221"/>
  <c r="BE222"/>
  <c r="BE225"/>
  <c r="BE232"/>
  <c r="F95"/>
  <c r="J130"/>
  <c r="BE145"/>
  <c r="BE165"/>
  <c r="BE166"/>
  <c r="BE172"/>
  <c r="BE177"/>
  <c r="BE186"/>
  <c r="BE193"/>
  <c r="BE196"/>
  <c r="BE200"/>
  <c r="BE201"/>
  <c r="BE203"/>
  <c r="BE211"/>
  <c r="BE212"/>
  <c r="BE213"/>
  <c r="BE220"/>
  <c r="BE230"/>
  <c r="BE231"/>
  <c r="J93"/>
  <c r="BE141"/>
  <c r="BE143"/>
  <c r="BE147"/>
  <c r="BE149"/>
  <c r="BE162"/>
  <c r="BE171"/>
  <c r="BE173"/>
  <c r="BE174"/>
  <c r="BE181"/>
  <c r="BE183"/>
  <c r="BE185"/>
  <c r="BE189"/>
  <c r="BE195"/>
  <c r="BE197"/>
  <c r="BE208"/>
  <c r="BE210"/>
  <c r="BE214"/>
  <c r="BE215"/>
  <c r="BE224"/>
  <c r="BE228"/>
  <c r="BE229"/>
  <c r="BE137"/>
  <c r="BE155"/>
  <c r="BE157"/>
  <c r="BE160"/>
  <c r="BE178"/>
  <c r="BE180"/>
  <c r="BE191"/>
  <c r="BE199"/>
  <c r="BE205"/>
  <c r="BE207"/>
  <c r="BE216"/>
  <c r="BE226"/>
  <c r="BE227"/>
  <c i="7" r="E85"/>
  <c r="F95"/>
  <c r="J126"/>
  <c r="BE135"/>
  <c r="BE139"/>
  <c r="BE149"/>
  <c r="BE152"/>
  <c r="BE154"/>
  <c r="BE155"/>
  <c r="BE161"/>
  <c r="BE164"/>
  <c r="BE171"/>
  <c r="BE175"/>
  <c r="BE177"/>
  <c r="BE185"/>
  <c r="BE188"/>
  <c i="6" r="J128"/>
  <c r="J101"/>
  <c i="7" r="F96"/>
  <c r="J123"/>
  <c r="BE138"/>
  <c r="BE140"/>
  <c r="BE150"/>
  <c r="BE153"/>
  <c r="BE156"/>
  <c r="BE159"/>
  <c r="BE163"/>
  <c r="BE165"/>
  <c r="BE166"/>
  <c r="BE173"/>
  <c r="BE174"/>
  <c r="BE181"/>
  <c r="BE182"/>
  <c r="BE194"/>
  <c r="BE195"/>
  <c r="BE134"/>
  <c r="BE142"/>
  <c r="BE143"/>
  <c r="BE144"/>
  <c r="BE146"/>
  <c r="BE148"/>
  <c r="BE151"/>
  <c r="BE157"/>
  <c r="BE158"/>
  <c r="BE160"/>
  <c r="BE162"/>
  <c r="BE172"/>
  <c r="BE178"/>
  <c r="BE183"/>
  <c r="BE184"/>
  <c r="BE190"/>
  <c r="BE196"/>
  <c r="J95"/>
  <c r="BE132"/>
  <c r="BE137"/>
  <c r="BE141"/>
  <c r="BE145"/>
  <c r="BE147"/>
  <c r="BE167"/>
  <c r="BE168"/>
  <c r="BE169"/>
  <c r="BE170"/>
  <c r="BE176"/>
  <c r="BE179"/>
  <c r="BE180"/>
  <c r="BE187"/>
  <c r="BE191"/>
  <c r="BE192"/>
  <c r="BE193"/>
  <c r="BE197"/>
  <c i="5" r="J130"/>
  <c r="J101"/>
  <c i="6" r="J95"/>
  <c r="F124"/>
  <c r="BE132"/>
  <c r="BE133"/>
  <c r="BE135"/>
  <c r="BE136"/>
  <c r="BE146"/>
  <c r="BE159"/>
  <c r="BE162"/>
  <c r="J93"/>
  <c r="J96"/>
  <c r="BE131"/>
  <c r="BE137"/>
  <c r="BE138"/>
  <c r="BE140"/>
  <c r="BE141"/>
  <c r="BE143"/>
  <c r="BE144"/>
  <c r="BE154"/>
  <c r="BE157"/>
  <c r="BE160"/>
  <c r="BE161"/>
  <c r="BE163"/>
  <c r="E113"/>
  <c r="F123"/>
  <c r="BE129"/>
  <c r="BE134"/>
  <c r="BE139"/>
  <c r="BE145"/>
  <c r="BE150"/>
  <c r="BE152"/>
  <c r="BE153"/>
  <c r="BE130"/>
  <c r="BE142"/>
  <c r="BE148"/>
  <c r="BE149"/>
  <c r="BE151"/>
  <c r="BE155"/>
  <c r="BE158"/>
  <c i="5" r="J93"/>
  <c r="F96"/>
  <c r="E115"/>
  <c r="J125"/>
  <c r="BE131"/>
  <c r="BE133"/>
  <c r="BE134"/>
  <c r="BE140"/>
  <c r="BE142"/>
  <c r="BE146"/>
  <c r="BE148"/>
  <c r="BE149"/>
  <c r="BE150"/>
  <c r="BE161"/>
  <c r="BE165"/>
  <c r="BE166"/>
  <c r="BE167"/>
  <c r="BE174"/>
  <c r="BE175"/>
  <c r="BE176"/>
  <c r="BE181"/>
  <c r="BE183"/>
  <c r="BE200"/>
  <c r="BE207"/>
  <c r="BE208"/>
  <c r="BE138"/>
  <c r="BE139"/>
  <c r="BE147"/>
  <c r="BE158"/>
  <c r="BE160"/>
  <c r="BE164"/>
  <c r="BE168"/>
  <c r="BE171"/>
  <c r="BE178"/>
  <c r="BE179"/>
  <c r="BE187"/>
  <c r="BE188"/>
  <c r="BE194"/>
  <c r="BE195"/>
  <c r="BE198"/>
  <c r="BE199"/>
  <c r="BE203"/>
  <c r="BE206"/>
  <c r="BE211"/>
  <c r="J96"/>
  <c r="F125"/>
  <c r="BE136"/>
  <c r="BE137"/>
  <c r="BE141"/>
  <c r="BE151"/>
  <c r="BE156"/>
  <c r="BE157"/>
  <c r="BE159"/>
  <c r="BE163"/>
  <c r="BE172"/>
  <c r="BE173"/>
  <c r="BE177"/>
  <c r="BE180"/>
  <c r="BE182"/>
  <c r="BE189"/>
  <c r="BE196"/>
  <c r="BE197"/>
  <c r="BE205"/>
  <c r="BE210"/>
  <c r="BE213"/>
  <c r="BE214"/>
  <c r="BE132"/>
  <c r="BE135"/>
  <c r="BE143"/>
  <c r="BE144"/>
  <c r="BE145"/>
  <c r="BE152"/>
  <c r="BE153"/>
  <c r="BE155"/>
  <c r="BE162"/>
  <c r="BE170"/>
  <c r="BE184"/>
  <c r="BE185"/>
  <c r="BE186"/>
  <c r="BE190"/>
  <c r="BE191"/>
  <c r="BE193"/>
  <c r="BE202"/>
  <c r="BE204"/>
  <c r="BE209"/>
  <c r="BE212"/>
  <c i="4" r="E115"/>
  <c r="F125"/>
  <c r="BE145"/>
  <c r="BE155"/>
  <c r="BE156"/>
  <c r="BE163"/>
  <c r="BE172"/>
  <c r="BE178"/>
  <c r="BE179"/>
  <c r="BE182"/>
  <c r="BE189"/>
  <c r="BE190"/>
  <c r="BE191"/>
  <c r="BE194"/>
  <c r="BE199"/>
  <c r="BE201"/>
  <c r="BE205"/>
  <c r="BE206"/>
  <c r="BE208"/>
  <c r="BE215"/>
  <c r="BE216"/>
  <c r="BE217"/>
  <c r="BE220"/>
  <c r="BE221"/>
  <c r="BE231"/>
  <c r="BE235"/>
  <c r="BE237"/>
  <c r="BE238"/>
  <c r="BE255"/>
  <c r="BE256"/>
  <c r="BE257"/>
  <c r="BE259"/>
  <c r="J95"/>
  <c r="F126"/>
  <c r="BE131"/>
  <c r="BE135"/>
  <c r="BE137"/>
  <c r="BE139"/>
  <c r="BE140"/>
  <c r="BE142"/>
  <c r="BE146"/>
  <c r="BE147"/>
  <c r="BE151"/>
  <c r="BE153"/>
  <c r="BE154"/>
  <c r="BE159"/>
  <c r="BE160"/>
  <c r="BE161"/>
  <c r="BE162"/>
  <c r="BE164"/>
  <c r="BE171"/>
  <c r="BE174"/>
  <c r="BE177"/>
  <c r="BE193"/>
  <c r="BE195"/>
  <c r="BE198"/>
  <c r="BE200"/>
  <c r="BE204"/>
  <c r="BE212"/>
  <c r="BE223"/>
  <c r="BE233"/>
  <c r="BE241"/>
  <c r="BE244"/>
  <c r="BE248"/>
  <c r="BE249"/>
  <c r="BE250"/>
  <c r="BE258"/>
  <c r="BE260"/>
  <c r="J93"/>
  <c r="J126"/>
  <c r="BE132"/>
  <c r="BE133"/>
  <c r="BE143"/>
  <c r="BE149"/>
  <c r="BE150"/>
  <c r="BE165"/>
  <c r="BE168"/>
  <c r="BE169"/>
  <c r="BE170"/>
  <c r="BE175"/>
  <c r="BE176"/>
  <c r="BE181"/>
  <c r="BE183"/>
  <c r="BE187"/>
  <c r="BE196"/>
  <c r="BE202"/>
  <c r="BE209"/>
  <c r="BE211"/>
  <c r="BE214"/>
  <c r="BE219"/>
  <c r="BE226"/>
  <c r="BE228"/>
  <c r="BE229"/>
  <c r="BE230"/>
  <c r="BE240"/>
  <c r="BE242"/>
  <c r="BE243"/>
  <c r="BE246"/>
  <c r="BE252"/>
  <c r="BE254"/>
  <c r="BE261"/>
  <c r="BE262"/>
  <c r="BE263"/>
  <c r="BE134"/>
  <c r="BE136"/>
  <c r="BE141"/>
  <c r="BE144"/>
  <c r="BE148"/>
  <c r="BE152"/>
  <c r="BE157"/>
  <c r="BE158"/>
  <c r="BE167"/>
  <c r="BE173"/>
  <c r="BE180"/>
  <c r="BE184"/>
  <c r="BE185"/>
  <c r="BE186"/>
  <c r="BE188"/>
  <c r="BE192"/>
  <c r="BE197"/>
  <c r="BE203"/>
  <c r="BE207"/>
  <c r="BE213"/>
  <c r="BE218"/>
  <c r="BE222"/>
  <c r="BE224"/>
  <c r="BE225"/>
  <c r="BE227"/>
  <c r="BE232"/>
  <c r="BE234"/>
  <c r="BE236"/>
  <c r="BE239"/>
  <c r="BE245"/>
  <c r="BE247"/>
  <c r="BE251"/>
  <c i="3" r="J93"/>
  <c r="BE167"/>
  <c r="BE183"/>
  <c r="BE185"/>
  <c r="BE202"/>
  <c r="BE208"/>
  <c r="BE210"/>
  <c r="BE214"/>
  <c r="BE225"/>
  <c r="BE252"/>
  <c r="BE268"/>
  <c r="BE271"/>
  <c r="BE281"/>
  <c r="BE283"/>
  <c r="BE289"/>
  <c r="BE298"/>
  <c r="BE307"/>
  <c r="BE315"/>
  <c r="BE334"/>
  <c r="BE342"/>
  <c r="BE344"/>
  <c r="BE348"/>
  <c r="BE354"/>
  <c r="BE362"/>
  <c r="BE366"/>
  <c r="BE370"/>
  <c r="BE374"/>
  <c r="BE381"/>
  <c r="BE386"/>
  <c r="BE403"/>
  <c r="BE408"/>
  <c r="BE410"/>
  <c r="BE411"/>
  <c r="BE413"/>
  <c r="BE428"/>
  <c r="BE445"/>
  <c r="BE449"/>
  <c r="BE455"/>
  <c r="BE502"/>
  <c r="BE522"/>
  <c r="BE524"/>
  <c r="BE527"/>
  <c r="BE529"/>
  <c r="BE593"/>
  <c r="BE606"/>
  <c r="BE608"/>
  <c r="BE610"/>
  <c r="BE615"/>
  <c r="BE647"/>
  <c r="BE669"/>
  <c r="BE713"/>
  <c r="BE750"/>
  <c r="BE775"/>
  <c r="BE820"/>
  <c r="BE824"/>
  <c r="BE836"/>
  <c r="BE838"/>
  <c r="BE841"/>
  <c r="BE843"/>
  <c r="BE939"/>
  <c r="BE993"/>
  <c r="BE997"/>
  <c r="BE1001"/>
  <c r="BE1003"/>
  <c r="BE1009"/>
  <c r="BE1017"/>
  <c r="BE1022"/>
  <c r="BE1030"/>
  <c r="BE1041"/>
  <c r="BE1042"/>
  <c r="BE1054"/>
  <c r="BE1056"/>
  <c r="BE1060"/>
  <c r="BE1068"/>
  <c r="BE1077"/>
  <c r="BE1078"/>
  <c r="BE1080"/>
  <c r="BE1082"/>
  <c r="BE1084"/>
  <c r="BE1096"/>
  <c r="BE1100"/>
  <c r="BE1101"/>
  <c r="BE1104"/>
  <c r="BE1120"/>
  <c r="BE1122"/>
  <c r="BE1137"/>
  <c r="BE1155"/>
  <c r="BE1157"/>
  <c r="BE1196"/>
  <c r="BE1207"/>
  <c r="BE1219"/>
  <c r="BE1225"/>
  <c r="BE1232"/>
  <c r="BE1237"/>
  <c r="BE1255"/>
  <c r="BE1279"/>
  <c r="BE1291"/>
  <c r="BE1293"/>
  <c r="BE1295"/>
  <c r="BE1297"/>
  <c r="BE1300"/>
  <c r="BE1354"/>
  <c r="BE1374"/>
  <c r="BE1380"/>
  <c r="BE1400"/>
  <c r="BE1402"/>
  <c r="BE1404"/>
  <c r="BE1415"/>
  <c r="BE1427"/>
  <c r="BE1433"/>
  <c r="BE1435"/>
  <c r="BE1462"/>
  <c r="BE1484"/>
  <c r="BE1486"/>
  <c r="BE1505"/>
  <c r="BE1518"/>
  <c r="BE1539"/>
  <c r="BE1567"/>
  <c r="BE1568"/>
  <c r="BE1569"/>
  <c r="BE1577"/>
  <c r="BE1580"/>
  <c r="BE1599"/>
  <c r="BE1613"/>
  <c r="BE1615"/>
  <c r="BE1633"/>
  <c r="BE1648"/>
  <c r="BE1660"/>
  <c r="BE1662"/>
  <c r="BE1680"/>
  <c r="BE1690"/>
  <c r="BE1693"/>
  <c r="BE1695"/>
  <c r="BE1696"/>
  <c r="BE1698"/>
  <c r="BE1714"/>
  <c r="BE1717"/>
  <c r="BE1718"/>
  <c r="BE1719"/>
  <c r="BE1722"/>
  <c r="BE1724"/>
  <c r="BE1726"/>
  <c r="BE1742"/>
  <c r="BE1745"/>
  <c r="BE1746"/>
  <c r="BE1753"/>
  <c r="BE1758"/>
  <c r="BE1769"/>
  <c r="BE1792"/>
  <c r="BE1808"/>
  <c r="BE1811"/>
  <c r="BE1820"/>
  <c r="BE1843"/>
  <c r="BE1849"/>
  <c r="BE1876"/>
  <c r="BE1879"/>
  <c r="BE1884"/>
  <c r="BE1891"/>
  <c r="BE1920"/>
  <c r="BE1922"/>
  <c r="BE1924"/>
  <c r="BE1952"/>
  <c r="BE1967"/>
  <c r="BE1987"/>
  <c r="BE2033"/>
  <c r="BE2068"/>
  <c r="BE2071"/>
  <c r="BE2075"/>
  <c r="BE2077"/>
  <c r="BE2079"/>
  <c r="E85"/>
  <c r="F152"/>
  <c r="BE162"/>
  <c r="BE180"/>
  <c r="BE191"/>
  <c r="BE196"/>
  <c r="BE200"/>
  <c r="BE263"/>
  <c r="BE266"/>
  <c r="BE273"/>
  <c r="BE320"/>
  <c r="BE322"/>
  <c r="BE330"/>
  <c r="BE379"/>
  <c r="BE398"/>
  <c r="BE484"/>
  <c r="BE503"/>
  <c r="BE532"/>
  <c r="BE617"/>
  <c r="BE772"/>
  <c r="BE794"/>
  <c r="BE804"/>
  <c r="BE811"/>
  <c r="BE827"/>
  <c r="BE847"/>
  <c r="BE868"/>
  <c r="BE929"/>
  <c r="BE948"/>
  <c r="BE1007"/>
  <c r="BE1014"/>
  <c r="BE1020"/>
  <c r="BE1046"/>
  <c r="BE1069"/>
  <c r="BE1076"/>
  <c r="BE1088"/>
  <c r="BE1106"/>
  <c r="BE1151"/>
  <c r="BE1181"/>
  <c r="BE1199"/>
  <c r="BE1204"/>
  <c r="BE1230"/>
  <c r="BE1273"/>
  <c r="BE1281"/>
  <c r="BE1286"/>
  <c r="BE1325"/>
  <c r="BE1387"/>
  <c r="BE1393"/>
  <c r="BE1410"/>
  <c r="BE1441"/>
  <c r="BE1451"/>
  <c r="BE1453"/>
  <c r="BE1460"/>
  <c r="BE1470"/>
  <c r="BE1473"/>
  <c r="BE1478"/>
  <c r="BE1483"/>
  <c r="BE1490"/>
  <c r="BE1529"/>
  <c r="BE1547"/>
  <c r="BE1565"/>
  <c r="BE1566"/>
  <c r="BE1591"/>
  <c r="BE1601"/>
  <c r="BE1607"/>
  <c r="BE1608"/>
  <c r="BE1624"/>
  <c r="BE1626"/>
  <c r="BE1635"/>
  <c r="BE1639"/>
  <c r="BE1650"/>
  <c r="BE1683"/>
  <c r="BE1686"/>
  <c r="BE1691"/>
  <c r="BE1692"/>
  <c r="BE1699"/>
  <c r="BE1712"/>
  <c r="BE1716"/>
  <c r="BE1749"/>
  <c r="BE1762"/>
  <c r="BE1777"/>
  <c r="BE1809"/>
  <c r="BE1830"/>
  <c r="BE1863"/>
  <c r="BE1882"/>
  <c r="BE1888"/>
  <c r="BE1893"/>
  <c r="BE1926"/>
  <c r="BE1961"/>
  <c r="BE1977"/>
  <c r="BE1984"/>
  <c r="BE1985"/>
  <c r="BE1996"/>
  <c r="BE1998"/>
  <c r="BE2050"/>
  <c r="BE2062"/>
  <c r="BE160"/>
  <c r="BE182"/>
  <c r="BE217"/>
  <c r="BE229"/>
  <c r="BE235"/>
  <c r="BE237"/>
  <c r="BE270"/>
  <c r="BE311"/>
  <c r="BE350"/>
  <c r="BE358"/>
  <c r="BE376"/>
  <c r="BE384"/>
  <c r="BE407"/>
  <c r="BE452"/>
  <c r="BE510"/>
  <c r="BE531"/>
  <c r="BE592"/>
  <c r="BE623"/>
  <c r="BE671"/>
  <c r="BE707"/>
  <c r="BE736"/>
  <c r="BE815"/>
  <c r="BE845"/>
  <c r="BE866"/>
  <c r="BE883"/>
  <c r="BE902"/>
  <c r="BE912"/>
  <c r="BE931"/>
  <c r="BE945"/>
  <c r="BE952"/>
  <c r="BE1005"/>
  <c r="BE1012"/>
  <c r="BE1032"/>
  <c r="BE1033"/>
  <c r="BE1063"/>
  <c r="BE1065"/>
  <c r="BE1070"/>
  <c r="BE1086"/>
  <c r="BE1090"/>
  <c r="BE1103"/>
  <c r="BE1109"/>
  <c r="BE1113"/>
  <c r="BE1124"/>
  <c r="BE1126"/>
  <c r="BE1132"/>
  <c r="BE1139"/>
  <c r="BE1169"/>
  <c r="BE1179"/>
  <c r="BE1187"/>
  <c r="BE1190"/>
  <c r="BE1193"/>
  <c r="BE1210"/>
  <c r="BE1213"/>
  <c r="BE1216"/>
  <c r="BE1242"/>
  <c r="BE1269"/>
  <c r="BE1285"/>
  <c r="BE1287"/>
  <c r="BE1302"/>
  <c r="BE1304"/>
  <c r="BE1322"/>
  <c r="BE1328"/>
  <c r="BE1335"/>
  <c r="BE1377"/>
  <c r="BE1396"/>
  <c r="BE1420"/>
  <c r="BE1429"/>
  <c r="BE1439"/>
  <c r="BE1449"/>
  <c r="BE1563"/>
  <c r="BE1564"/>
  <c r="BE1597"/>
  <c r="BE1617"/>
  <c r="BE1644"/>
  <c r="BE1646"/>
  <c r="BE1652"/>
  <c r="BE1671"/>
  <c r="BE1675"/>
  <c r="BE1688"/>
  <c r="BE1689"/>
  <c r="BE1694"/>
  <c r="BE1697"/>
  <c r="BE1713"/>
  <c r="BE1723"/>
  <c r="BE1729"/>
  <c r="BE1738"/>
  <c r="BE1740"/>
  <c r="BE1772"/>
  <c r="BE1787"/>
  <c r="BE1790"/>
  <c r="BE1812"/>
  <c r="BE1822"/>
  <c r="BE1836"/>
  <c r="BE1886"/>
  <c r="BE1890"/>
  <c r="BE1958"/>
  <c r="BE1965"/>
  <c r="BE1968"/>
  <c r="BE1970"/>
  <c r="BE1988"/>
  <c r="BE2036"/>
  <c r="BE2044"/>
  <c r="BE2067"/>
  <c r="BE2083"/>
  <c r="BE2085"/>
  <c r="BE158"/>
  <c r="BE178"/>
  <c r="BE189"/>
  <c r="BE198"/>
  <c r="BE212"/>
  <c r="BE219"/>
  <c r="BE221"/>
  <c r="BE223"/>
  <c r="BE227"/>
  <c r="BE233"/>
  <c r="BE238"/>
  <c r="BE240"/>
  <c r="BE254"/>
  <c r="BE262"/>
  <c r="BE264"/>
  <c r="BE279"/>
  <c r="BE300"/>
  <c r="BE302"/>
  <c r="BE303"/>
  <c r="BE305"/>
  <c r="BE316"/>
  <c r="BE318"/>
  <c r="BE326"/>
  <c r="BE338"/>
  <c r="BE364"/>
  <c r="BE388"/>
  <c r="BE397"/>
  <c r="BE404"/>
  <c r="BE429"/>
  <c r="BE444"/>
  <c r="BE514"/>
  <c r="BE517"/>
  <c r="BE520"/>
  <c r="BE534"/>
  <c r="BE535"/>
  <c r="BE537"/>
  <c r="BE649"/>
  <c r="BE687"/>
  <c r="BE710"/>
  <c r="BE716"/>
  <c r="BE761"/>
  <c r="BE774"/>
  <c r="BE801"/>
  <c r="BE831"/>
  <c r="BE872"/>
  <c r="BE914"/>
  <c r="BE916"/>
  <c r="BE921"/>
  <c r="BE925"/>
  <c r="BE935"/>
  <c r="BE941"/>
  <c r="BE954"/>
  <c r="BE984"/>
  <c r="BE1023"/>
  <c r="BE1026"/>
  <c r="BE1028"/>
  <c r="BE1039"/>
  <c r="BE1050"/>
  <c r="BE1058"/>
  <c r="BE1097"/>
  <c r="BE1098"/>
  <c r="BE1115"/>
  <c r="BE1130"/>
  <c r="BE1145"/>
  <c r="BE1167"/>
  <c r="BE1221"/>
  <c r="BE1243"/>
  <c r="BE1253"/>
  <c r="BE1261"/>
  <c r="BE1267"/>
  <c r="BE1271"/>
  <c r="BE1275"/>
  <c r="BE1277"/>
  <c r="BE1290"/>
  <c r="BE1315"/>
  <c r="BE1385"/>
  <c r="BE1391"/>
  <c r="BE1406"/>
  <c r="BE1422"/>
  <c r="BE1424"/>
  <c r="BE1426"/>
  <c r="BE1431"/>
  <c r="BE1436"/>
  <c r="BE1437"/>
  <c r="BE1443"/>
  <c r="BE1445"/>
  <c r="BE1488"/>
  <c r="BE1492"/>
  <c r="BE1494"/>
  <c r="BE1523"/>
  <c r="BE1559"/>
  <c r="BE1579"/>
  <c r="BE1582"/>
  <c r="BE1584"/>
  <c r="BE1600"/>
  <c r="BE1606"/>
  <c r="BE1610"/>
  <c r="BE1620"/>
  <c r="BE1623"/>
  <c r="BE1628"/>
  <c r="BE1637"/>
  <c r="BE1667"/>
  <c r="BE1701"/>
  <c r="BE1710"/>
  <c r="BE1727"/>
  <c r="BE1728"/>
  <c r="BE1736"/>
  <c r="BE1747"/>
  <c r="BE1781"/>
  <c r="BE1783"/>
  <c r="BE1789"/>
  <c r="BE1856"/>
  <c r="BE1880"/>
  <c r="BE1887"/>
  <c r="BE1954"/>
  <c r="BE1960"/>
  <c r="BE1973"/>
  <c r="BE1975"/>
  <c r="BE2053"/>
  <c r="BE2058"/>
  <c r="BE2073"/>
  <c r="BE2081"/>
  <c r="BE2087"/>
  <c r="BE2089"/>
  <c r="BE2091"/>
  <c r="BE2093"/>
  <c r="BE2095"/>
  <c r="BE2097"/>
  <c r="BE2099"/>
  <c r="BE2107"/>
  <c r="BE2109"/>
  <c r="BE2110"/>
  <c r="BE2113"/>
  <c i="2" r="F122"/>
  <c r="BE129"/>
  <c r="BE134"/>
  <c r="BE142"/>
  <c r="BE152"/>
  <c r="BE165"/>
  <c r="BE173"/>
  <c r="BE177"/>
  <c r="BE179"/>
  <c r="BE194"/>
  <c r="BE195"/>
  <c r="BE199"/>
  <c r="BE213"/>
  <c r="BE215"/>
  <c r="BE222"/>
  <c r="BE225"/>
  <c r="E85"/>
  <c r="J91"/>
  <c r="BE130"/>
  <c r="BE132"/>
  <c r="BE138"/>
  <c r="BE148"/>
  <c r="BE150"/>
  <c r="BE162"/>
  <c r="BE171"/>
  <c r="BE185"/>
  <c r="BE202"/>
  <c r="BE204"/>
  <c r="BE220"/>
  <c r="BE224"/>
  <c r="BE226"/>
  <c r="BE140"/>
  <c r="BE158"/>
  <c r="BE181"/>
  <c r="BE183"/>
  <c r="BE187"/>
  <c r="BE191"/>
  <c r="BE193"/>
  <c r="BE196"/>
  <c r="BE201"/>
  <c r="BE206"/>
  <c r="BE211"/>
  <c r="BE221"/>
  <c r="BE230"/>
  <c r="BE236"/>
  <c r="BE239"/>
  <c r="BE241"/>
  <c r="BE244"/>
  <c r="BE246"/>
  <c r="BE252"/>
  <c r="BE254"/>
  <c r="BE128"/>
  <c r="BE136"/>
  <c r="BE144"/>
  <c r="BE146"/>
  <c r="BE156"/>
  <c r="BE170"/>
  <c r="BE172"/>
  <c r="BE189"/>
  <c r="BE197"/>
  <c r="BE227"/>
  <c r="BE232"/>
  <c r="BE234"/>
  <c r="BE238"/>
  <c r="BE248"/>
  <c r="BE258"/>
  <c r="BE261"/>
  <c r="J36"/>
  <c i="1" r="AW96"/>
  <c r="AS107"/>
  <c i="3" r="F38"/>
  <c i="1" r="BA98"/>
  <c i="3" r="F40"/>
  <c i="1" r="BC98"/>
  <c i="8" r="J38"/>
  <c i="1" r="AW103"/>
  <c i="9" r="F41"/>
  <c i="1" r="BD105"/>
  <c i="9" r="F40"/>
  <c i="1" r="BC105"/>
  <c i="10" r="F40"/>
  <c i="1" r="BC106"/>
  <c i="11" r="J38"/>
  <c i="1" r="AW108"/>
  <c i="12" r="F41"/>
  <c i="1" r="BD109"/>
  <c i="12" r="J38"/>
  <c i="1" r="AW109"/>
  <c i="13" r="F40"/>
  <c i="1" r="BC110"/>
  <c i="13" r="F38"/>
  <c i="1" r="BA110"/>
  <c i="14" r="J38"/>
  <c i="1" r="AW111"/>
  <c i="14" r="F38"/>
  <c i="1" r="BA111"/>
  <c i="15" r="J38"/>
  <c i="1" r="AW112"/>
  <c i="16" r="F38"/>
  <c i="1" r="BA113"/>
  <c i="17" r="F39"/>
  <c i="1" r="BB115"/>
  <c i="17" r="F38"/>
  <c i="1" r="BA115"/>
  <c i="18" r="F40"/>
  <c i="1" r="BC116"/>
  <c i="19" r="F41"/>
  <c i="1" r="BD117"/>
  <c i="19" r="F38"/>
  <c i="1" r="BA117"/>
  <c i="20" r="F38"/>
  <c i="1" r="BA119"/>
  <c i="20" r="F41"/>
  <c i="1" r="BD119"/>
  <c i="21" r="F41"/>
  <c i="1" r="BD120"/>
  <c i="22" r="F37"/>
  <c i="1" r="BB121"/>
  <c i="23" r="F36"/>
  <c i="1" r="BA122"/>
  <c i="23" r="F39"/>
  <c i="1" r="BD122"/>
  <c i="24" r="F36"/>
  <c i="1" r="BA123"/>
  <c i="25" r="F38"/>
  <c i="1" r="BC125"/>
  <c i="26" r="J36"/>
  <c i="1" r="AW126"/>
  <c i="27" r="F36"/>
  <c i="1" r="BA127"/>
  <c i="27" r="J36"/>
  <c i="1" r="AW127"/>
  <c i="28" r="F37"/>
  <c i="1" r="BB128"/>
  <c i="2" r="F36"/>
  <c i="1" r="BA96"/>
  <c i="2" r="F37"/>
  <c i="1" r="BB96"/>
  <c i="3" r="F41"/>
  <c i="1" r="BD98"/>
  <c i="4" r="J38"/>
  <c i="1" r="AW99"/>
  <c i="5" r="J38"/>
  <c i="1" r="AW100"/>
  <c i="5" r="F40"/>
  <c i="1" r="BC100"/>
  <c i="6" r="F38"/>
  <c i="1" r="BA101"/>
  <c i="6" r="F40"/>
  <c i="1" r="BC101"/>
  <c i="7" r="J38"/>
  <c i="1" r="AW102"/>
  <c i="6" r="J34"/>
  <c i="8" r="F39"/>
  <c i="1" r="BB103"/>
  <c i="8" r="F41"/>
  <c i="1" r="BD103"/>
  <c i="9" r="J34"/>
  <c i="10" r="F41"/>
  <c i="1" r="BD106"/>
  <c i="10" r="J38"/>
  <c i="1" r="AW106"/>
  <c i="11" r="F40"/>
  <c i="1" r="BC108"/>
  <c i="11" r="F41"/>
  <c i="1" r="BD108"/>
  <c i="16" r="F40"/>
  <c i="1" r="BC113"/>
  <c i="17" r="J38"/>
  <c i="1" r="AW115"/>
  <c i="18" r="F41"/>
  <c i="1" r="BD116"/>
  <c i="19" r="J38"/>
  <c i="1" r="AW117"/>
  <c i="20" r="F39"/>
  <c i="1" r="BB119"/>
  <c i="21" r="F39"/>
  <c i="1" r="BB120"/>
  <c i="22" r="J36"/>
  <c i="1" r="AW121"/>
  <c i="23" r="J36"/>
  <c i="1" r="AW122"/>
  <c i="24" r="J36"/>
  <c i="1" r="AW123"/>
  <c i="25" r="F36"/>
  <c i="1" r="BA125"/>
  <c i="25" r="J36"/>
  <c i="1" r="AW125"/>
  <c i="26" r="F36"/>
  <c i="1" r="BA126"/>
  <c i="27" r="F37"/>
  <c i="1" r="BB127"/>
  <c i="28" r="F36"/>
  <c i="1" r="BA128"/>
  <c i="2" r="F39"/>
  <c i="1" r="BD96"/>
  <c r="AS97"/>
  <c r="AS95"/>
  <c r="AS94"/>
  <c i="3" r="J38"/>
  <c i="1" r="AW98"/>
  <c i="4" r="F39"/>
  <c i="1" r="BB99"/>
  <c i="4" r="F41"/>
  <c i="1" r="BD99"/>
  <c i="5" r="F41"/>
  <c i="1" r="BD100"/>
  <c i="6" r="J38"/>
  <c i="1" r="AW101"/>
  <c i="7" r="F38"/>
  <c i="1" r="BA102"/>
  <c i="7" r="F40"/>
  <c i="1" r="BC102"/>
  <c i="8" r="F40"/>
  <c i="1" r="BC103"/>
  <c i="9" r="F38"/>
  <c i="1" r="BA105"/>
  <c i="9" r="F39"/>
  <c i="1" r="BB105"/>
  <c i="10" r="F39"/>
  <c i="1" r="BB106"/>
  <c i="11" r="F39"/>
  <c i="1" r="BB108"/>
  <c i="12" r="F38"/>
  <c i="1" r="BA109"/>
  <c i="12" r="F39"/>
  <c i="1" r="BB109"/>
  <c i="13" r="F41"/>
  <c i="1" r="BD110"/>
  <c i="14" r="F39"/>
  <c i="1" r="BB111"/>
  <c i="14" r="F40"/>
  <c i="1" r="BC111"/>
  <c i="15" r="F41"/>
  <c i="1" r="BD112"/>
  <c i="15" r="F40"/>
  <c i="1" r="BC112"/>
  <c i="16" r="J38"/>
  <c i="1" r="AW113"/>
  <c i="17" r="F41"/>
  <c i="1" r="BD115"/>
  <c i="17" r="F40"/>
  <c i="1" r="BC115"/>
  <c i="18" r="F39"/>
  <c i="1" r="BB116"/>
  <c i="18" r="F38"/>
  <c i="1" r="BA116"/>
  <c i="19" r="F39"/>
  <c i="1" r="BB117"/>
  <c i="20" r="J38"/>
  <c i="1" r="AW119"/>
  <c i="21" r="J38"/>
  <c i="1" r="AW120"/>
  <c i="22" r="F38"/>
  <c i="1" r="BC121"/>
  <c i="23" r="F38"/>
  <c i="1" r="BC122"/>
  <c i="24" r="F39"/>
  <c i="1" r="BD123"/>
  <c i="25" r="F39"/>
  <c i="1" r="BD125"/>
  <c i="25" r="F37"/>
  <c i="1" r="BB125"/>
  <c i="26" r="F37"/>
  <c i="1" r="BB126"/>
  <c i="26" r="F39"/>
  <c i="1" r="BD126"/>
  <c i="28" r="F39"/>
  <c i="1" r="BD128"/>
  <c i="28" r="F38"/>
  <c i="1" r="BC128"/>
  <c i="2" r="F38"/>
  <c i="1" r="BC96"/>
  <c i="3" r="F39"/>
  <c i="1" r="BB98"/>
  <c i="4" r="F38"/>
  <c i="1" r="BA99"/>
  <c i="4" r="F40"/>
  <c i="1" r="BC99"/>
  <c i="5" r="F38"/>
  <c i="1" r="BA100"/>
  <c i="5" r="F39"/>
  <c i="1" r="BB100"/>
  <c i="6" r="F41"/>
  <c i="1" r="BD101"/>
  <c i="6" r="F39"/>
  <c i="1" r="BB101"/>
  <c i="7" r="F39"/>
  <c i="1" r="BB102"/>
  <c i="7" r="F41"/>
  <c i="1" r="BD102"/>
  <c i="8" r="F38"/>
  <c i="1" r="BA103"/>
  <c i="9" r="J38"/>
  <c i="1" r="AW105"/>
  <c i="10" r="F38"/>
  <c i="1" r="BA106"/>
  <c i="11" r="F38"/>
  <c i="1" r="BA108"/>
  <c i="12" r="F40"/>
  <c i="1" r="BC109"/>
  <c i="13" r="J38"/>
  <c i="1" r="AW110"/>
  <c i="13" r="F39"/>
  <c i="1" r="BB110"/>
  <c i="14" r="F41"/>
  <c i="1" r="BD111"/>
  <c i="15" r="F39"/>
  <c i="1" r="BB112"/>
  <c i="15" r="F38"/>
  <c i="1" r="BA112"/>
  <c i="16" r="F41"/>
  <c i="1" r="BD113"/>
  <c i="16" r="F39"/>
  <c i="1" r="BB113"/>
  <c i="18" r="J38"/>
  <c i="1" r="AW116"/>
  <c i="19" r="F40"/>
  <c i="1" r="BC117"/>
  <c i="20" r="F40"/>
  <c i="1" r="BC119"/>
  <c i="21" r="F40"/>
  <c i="1" r="BC120"/>
  <c i="21" r="F38"/>
  <c i="1" r="BA120"/>
  <c i="22" r="F36"/>
  <c i="1" r="BA121"/>
  <c i="22" r="F39"/>
  <c i="1" r="BD121"/>
  <c i="23" r="F37"/>
  <c i="1" r="BB122"/>
  <c i="24" r="F38"/>
  <c i="1" r="BC123"/>
  <c i="24" r="F37"/>
  <c i="1" r="BB123"/>
  <c i="26" r="F38"/>
  <c i="1" r="BC126"/>
  <c i="27" r="F39"/>
  <c i="1" r="BD127"/>
  <c i="27" r="F38"/>
  <c i="1" r="BC127"/>
  <c i="28" r="J36"/>
  <c i="1" r="AW128"/>
  <c i="26" l="1" r="P126"/>
  <c i="1" r="AU126"/>
  <c i="18" r="R193"/>
  <c i="8" r="T163"/>
  <c i="7" r="T130"/>
  <c r="T129"/>
  <c i="4" r="P129"/>
  <c i="1" r="AU99"/>
  <c i="15" r="R133"/>
  <c i="11" r="R952"/>
  <c i="5" r="BK129"/>
  <c r="J129"/>
  <c i="4" r="T129"/>
  <c i="3" r="T156"/>
  <c i="20" r="R131"/>
  <c r="R130"/>
  <c i="16" r="P137"/>
  <c i="14" r="T127"/>
  <c i="11" r="T156"/>
  <c i="3" r="P1107"/>
  <c i="27" r="R127"/>
  <c r="R126"/>
  <c i="18" r="T193"/>
  <c i="15" r="BK133"/>
  <c r="J133"/>
  <c i="13" r="T129"/>
  <c i="11" r="T952"/>
  <c i="27" r="P127"/>
  <c r="P126"/>
  <c i="1" r="AU127"/>
  <c i="18" r="R168"/>
  <c i="12" r="R129"/>
  <c i="7" r="P130"/>
  <c r="P129"/>
  <c i="1" r="AU102"/>
  <c i="4" r="R129"/>
  <c i="3" r="T1107"/>
  <c i="23" r="P133"/>
  <c r="P132"/>
  <c i="1" r="AU122"/>
  <c i="19" r="P132"/>
  <c r="P131"/>
  <c i="1" r="AU117"/>
  <c i="11" r="P156"/>
  <c i="8" r="R163"/>
  <c r="R134"/>
  <c i="26" r="T126"/>
  <c i="15" r="T133"/>
  <c i="13" r="R129"/>
  <c i="10" r="T312"/>
  <c r="T179"/>
  <c i="9" r="P129"/>
  <c r="P128"/>
  <c i="1" r="AU105"/>
  <c i="22" r="P134"/>
  <c r="P133"/>
  <c i="1" r="AU121"/>
  <c i="21" r="P132"/>
  <c r="P131"/>
  <c i="1" r="AU120"/>
  <c i="19" r="T132"/>
  <c r="T131"/>
  <c i="18" r="T168"/>
  <c i="14" r="P127"/>
  <c i="1" r="AU111"/>
  <c i="12" r="P129"/>
  <c i="1" r="AU109"/>
  <c i="11" r="R156"/>
  <c r="R155"/>
  <c i="10" r="P218"/>
  <c i="8" r="P163"/>
  <c i="5" r="P129"/>
  <c i="1" r="AU100"/>
  <c i="3" r="R1107"/>
  <c i="24" r="P136"/>
  <c r="P135"/>
  <c i="1" r="AU123"/>
  <c i="22" r="R134"/>
  <c r="R133"/>
  <c i="13" r="P129"/>
  <c i="1" r="AU110"/>
  <c i="5" r="R129"/>
  <c i="3" r="P156"/>
  <c r="P155"/>
  <c i="1" r="AU98"/>
  <c i="26" r="R126"/>
  <c i="16" r="R137"/>
  <c i="23" r="R133"/>
  <c r="R132"/>
  <c i="10" r="T218"/>
  <c i="25" r="R127"/>
  <c r="R126"/>
  <c i="17" r="P129"/>
  <c r="P128"/>
  <c i="1" r="AU115"/>
  <c i="16" r="R222"/>
  <c r="T137"/>
  <c i="9" r="T129"/>
  <c r="T128"/>
  <c i="8" r="P135"/>
  <c r="P134"/>
  <c i="1" r="AU103"/>
  <c i="6" r="R127"/>
  <c i="21" r="T132"/>
  <c r="T131"/>
  <c i="19" r="BK132"/>
  <c r="J132"/>
  <c r="J101"/>
  <c i="18" r="T141"/>
  <c r="T140"/>
  <c i="16" r="T222"/>
  <c i="10" r="P312"/>
  <c i="27" r="T127"/>
  <c r="T126"/>
  <c i="24" r="R136"/>
  <c r="R135"/>
  <c i="20" r="T131"/>
  <c r="T130"/>
  <c i="8" r="T134"/>
  <c i="7" r="R130"/>
  <c r="R129"/>
  <c i="5" r="T129"/>
  <c i="24" r="T136"/>
  <c r="T135"/>
  <c i="22" r="T134"/>
  <c r="T133"/>
  <c i="21" r="R132"/>
  <c r="R131"/>
  <c i="18" r="P193"/>
  <c r="P168"/>
  <c r="P141"/>
  <c r="P140"/>
  <c i="1" r="AU116"/>
  <c i="16" r="P222"/>
  <c i="14" r="BK127"/>
  <c r="J127"/>
  <c r="J100"/>
  <c i="12" r="T129"/>
  <c i="3" r="R156"/>
  <c r="R155"/>
  <c i="20" r="P131"/>
  <c r="P130"/>
  <c i="1" r="AU119"/>
  <c i="18" r="R141"/>
  <c r="R140"/>
  <c i="11" r="P952"/>
  <c r="BK156"/>
  <c r="J156"/>
  <c r="J101"/>
  <c i="10" r="R312"/>
  <c r="R178"/>
  <c r="R152"/>
  <c r="P179"/>
  <c r="P178"/>
  <c r="P152"/>
  <c i="1" r="AU106"/>
  <c i="3" r="BK1107"/>
  <c r="J1107"/>
  <c r="J111"/>
  <c i="10" r="BK153"/>
  <c r="J153"/>
  <c r="J101"/>
  <c r="BK312"/>
  <c r="J312"/>
  <c r="J112"/>
  <c i="21" r="BK132"/>
  <c r="J132"/>
  <c r="J101"/>
  <c i="27" r="BK187"/>
  <c r="J187"/>
  <c r="J103"/>
  <c i="2" r="BK126"/>
  <c r="J126"/>
  <c r="J99"/>
  <c i="3" r="BK156"/>
  <c r="J156"/>
  <c r="J101"/>
  <c i="11" r="BK952"/>
  <c r="J952"/>
  <c r="J111"/>
  <c i="16" r="BK137"/>
  <c r="J137"/>
  <c r="J101"/>
  <c r="BK222"/>
  <c r="J222"/>
  <c r="J110"/>
  <c i="24" r="BK136"/>
  <c r="BK135"/>
  <c r="J135"/>
  <c i="27" r="BK127"/>
  <c r="J127"/>
  <c r="J99"/>
  <c i="4" r="BK129"/>
  <c r="J129"/>
  <c i="7" r="BK130"/>
  <c r="J130"/>
  <c r="J101"/>
  <c i="8" r="BK163"/>
  <c r="J163"/>
  <c r="J104"/>
  <c i="11" r="BK2185"/>
  <c r="J2185"/>
  <c r="J130"/>
  <c i="20" r="BK131"/>
  <c r="J131"/>
  <c r="J101"/>
  <c i="3" r="BK2111"/>
  <c r="J2111"/>
  <c r="J130"/>
  <c i="18" r="BK193"/>
  <c r="J193"/>
  <c r="J106"/>
  <c i="22" r="BK134"/>
  <c r="BK133"/>
  <c r="J133"/>
  <c r="J98"/>
  <c i="23" r="BK133"/>
  <c r="BK132"/>
  <c r="J132"/>
  <c r="J98"/>
  <c i="26" r="BK126"/>
  <c r="J126"/>
  <c r="J98"/>
  <c i="28" r="BK128"/>
  <c r="J128"/>
  <c r="J99"/>
  <c i="25" r="BK126"/>
  <c r="J126"/>
  <c i="17" r="BK128"/>
  <c r="J128"/>
  <c i="10" r="BK178"/>
  <c r="J178"/>
  <c r="J103"/>
  <c i="1" r="AG105"/>
  <c i="9" r="J100"/>
  <c r="J129"/>
  <c r="J101"/>
  <c i="1" r="AG101"/>
  <c i="5" r="J34"/>
  <c i="1" r="AG100"/>
  <c i="2" r="F35"/>
  <c i="1" r="AZ96"/>
  <c i="4" r="J37"/>
  <c i="1" r="AV99"/>
  <c r="AT99"/>
  <c i="5" r="F37"/>
  <c i="1" r="AZ100"/>
  <c i="6" r="J37"/>
  <c i="1" r="AV101"/>
  <c r="AT101"/>
  <c r="AN101"/>
  <c i="7" r="F37"/>
  <c i="1" r="AZ102"/>
  <c i="8" r="F37"/>
  <c i="1" r="AZ103"/>
  <c i="9" r="F37"/>
  <c i="1" r="AZ105"/>
  <c r="BC104"/>
  <c r="AY104"/>
  <c i="10" r="J37"/>
  <c i="1" r="AV106"/>
  <c r="AT106"/>
  <c i="11" r="F37"/>
  <c i="1" r="AZ108"/>
  <c r="BD118"/>
  <c r="BC118"/>
  <c r="AY118"/>
  <c r="BA118"/>
  <c r="AW118"/>
  <c i="22" r="F35"/>
  <c i="1" r="AZ121"/>
  <c i="24" r="J35"/>
  <c i="1" r="AV123"/>
  <c r="AT123"/>
  <c i="27" r="F35"/>
  <c i="1" r="AZ127"/>
  <c i="28" r="J35"/>
  <c i="1" r="AV128"/>
  <c r="AT128"/>
  <c i="3" r="F37"/>
  <c i="1" r="AZ98"/>
  <c i="12" r="J37"/>
  <c i="1" r="AV109"/>
  <c r="AT109"/>
  <c i="13" r="J37"/>
  <c i="1" r="AV110"/>
  <c r="AT110"/>
  <c i="14" r="F37"/>
  <c i="1" r="AZ111"/>
  <c i="15" r="J37"/>
  <c i="1" r="AV112"/>
  <c r="AT112"/>
  <c i="16" r="J37"/>
  <c i="1" r="AV113"/>
  <c r="AT113"/>
  <c i="17" r="J37"/>
  <c i="1" r="AV115"/>
  <c r="AT115"/>
  <c i="17" r="J34"/>
  <c i="1" r="AG115"/>
  <c i="18" r="F37"/>
  <c i="1" r="AZ116"/>
  <c i="19" r="J37"/>
  <c i="1" r="AV117"/>
  <c r="AT117"/>
  <c r="BC114"/>
  <c r="AY114"/>
  <c r="BB114"/>
  <c r="AX114"/>
  <c i="20" r="J37"/>
  <c i="1" r="AV119"/>
  <c r="AT119"/>
  <c r="BB118"/>
  <c r="AX118"/>
  <c i="22" r="J35"/>
  <c i="1" r="AV121"/>
  <c r="AT121"/>
  <c i="24" r="F35"/>
  <c i="1" r="AZ123"/>
  <c i="27" r="J35"/>
  <c i="1" r="AV127"/>
  <c r="AT127"/>
  <c r="BC124"/>
  <c r="AY124"/>
  <c r="BB124"/>
  <c r="AX124"/>
  <c i="28" r="F35"/>
  <c i="1" r="AZ128"/>
  <c i="24" r="J32"/>
  <c i="1" r="AG123"/>
  <c i="3" r="J37"/>
  <c i="1" r="AV98"/>
  <c r="AT98"/>
  <c i="12" r="F37"/>
  <c i="1" r="AZ109"/>
  <c i="12" r="J34"/>
  <c i="1" r="AG109"/>
  <c i="13" r="F37"/>
  <c i="1" r="AZ110"/>
  <c i="13" r="J34"/>
  <c i="1" r="AG110"/>
  <c i="14" r="J37"/>
  <c i="1" r="AV111"/>
  <c r="AT111"/>
  <c i="15" r="F37"/>
  <c i="1" r="AZ112"/>
  <c i="16" r="F37"/>
  <c i="1" r="AZ113"/>
  <c i="17" r="F37"/>
  <c i="1" r="AZ115"/>
  <c i="18" r="J37"/>
  <c i="1" r="AV116"/>
  <c r="AT116"/>
  <c i="19" r="F37"/>
  <c i="1" r="AZ117"/>
  <c r="BA114"/>
  <c r="AW114"/>
  <c r="BD114"/>
  <c i="20" r="F37"/>
  <c i="1" r="AZ119"/>
  <c i="21" r="J37"/>
  <c i="1" r="AV120"/>
  <c r="AT120"/>
  <c i="23" r="F35"/>
  <c i="1" r="AZ122"/>
  <c i="25" r="F35"/>
  <c i="1" r="AZ125"/>
  <c i="25" r="J32"/>
  <c i="1" r="AG125"/>
  <c i="26" r="J35"/>
  <c i="1" r="AV126"/>
  <c r="AT126"/>
  <c r="BA124"/>
  <c r="AW124"/>
  <c r="BD124"/>
  <c i="15" r="J34"/>
  <c i="1" r="AG112"/>
  <c i="4" r="J34"/>
  <c i="1" r="AG99"/>
  <c i="2" r="J35"/>
  <c i="1" r="AV96"/>
  <c r="AT96"/>
  <c i="4" r="F37"/>
  <c i="1" r="AZ99"/>
  <c i="5" r="J37"/>
  <c i="1" r="AV100"/>
  <c r="AT100"/>
  <c r="AN100"/>
  <c i="6" r="F37"/>
  <c i="1" r="AZ101"/>
  <c i="7" r="J37"/>
  <c i="1" r="AV102"/>
  <c r="AT102"/>
  <c i="8" r="J37"/>
  <c i="1" r="AV103"/>
  <c r="AT103"/>
  <c i="9" r="J37"/>
  <c i="1" r="AV105"/>
  <c r="AT105"/>
  <c r="AN105"/>
  <c r="BD104"/>
  <c r="BB104"/>
  <c r="AX104"/>
  <c r="BA104"/>
  <c r="AW104"/>
  <c i="10" r="F37"/>
  <c i="1" r="AZ106"/>
  <c i="11" r="J37"/>
  <c i="1" r="AV108"/>
  <c r="AT108"/>
  <c i="21" r="F37"/>
  <c i="1" r="AZ120"/>
  <c i="23" r="J35"/>
  <c i="1" r="AV122"/>
  <c r="AT122"/>
  <c i="25" r="J35"/>
  <c i="1" r="AV125"/>
  <c r="AT125"/>
  <c i="26" r="F35"/>
  <c i="1" r="AZ126"/>
  <c i="16" l="1" r="T136"/>
  <c r="R136"/>
  <c i="11" r="P155"/>
  <c i="1" r="AU108"/>
  <c i="16" r="P136"/>
  <c i="1" r="AU113"/>
  <c i="11" r="T155"/>
  <c i="3" r="T155"/>
  <c i="10" r="T178"/>
  <c r="T152"/>
  <c i="11" r="BK155"/>
  <c r="J155"/>
  <c r="J100"/>
  <c i="22" r="J134"/>
  <c r="J99"/>
  <c i="23" r="J133"/>
  <c r="J99"/>
  <c i="2" r="BK125"/>
  <c r="J125"/>
  <c r="J98"/>
  <c i="3" r="BK155"/>
  <c r="J155"/>
  <c i="24" r="J98"/>
  <c i="5" r="J100"/>
  <c i="16" r="BK136"/>
  <c r="J136"/>
  <c r="J100"/>
  <c i="20" r="BK130"/>
  <c r="J130"/>
  <c r="J100"/>
  <c i="27" r="BK126"/>
  <c r="J126"/>
  <c i="7" r="BK129"/>
  <c r="J129"/>
  <c i="24" r="J136"/>
  <c r="J99"/>
  <c i="4" r="J100"/>
  <c i="19" r="BK131"/>
  <c r="J131"/>
  <c r="J100"/>
  <c i="15" r="J100"/>
  <c i="18" r="BK168"/>
  <c r="J168"/>
  <c r="J103"/>
  <c i="8" r="BK134"/>
  <c r="J134"/>
  <c i="21" r="BK131"/>
  <c r="J131"/>
  <c r="J100"/>
  <c i="28" r="BK127"/>
  <c r="J127"/>
  <c r="J98"/>
  <c i="1" r="AN125"/>
  <c i="25" r="J98"/>
  <c r="J41"/>
  <c i="24" r="J41"/>
  <c i="1" r="AN115"/>
  <c i="17" r="J100"/>
  <c r="J43"/>
  <c i="15" r="J43"/>
  <c i="1" r="AN110"/>
  <c r="AN109"/>
  <c i="13" r="J43"/>
  <c i="12" r="J43"/>
  <c i="10" r="BK152"/>
  <c r="J152"/>
  <c i="9" r="J43"/>
  <c i="6" r="J43"/>
  <c i="5" r="J43"/>
  <c i="4" r="J43"/>
  <c i="1" r="AN99"/>
  <c r="AN123"/>
  <c r="AN112"/>
  <c r="AU118"/>
  <c i="23" r="J32"/>
  <c i="1" r="AG122"/>
  <c i="3" r="J34"/>
  <c i="1" r="AG98"/>
  <c r="AZ104"/>
  <c r="AV104"/>
  <c r="AT104"/>
  <c r="BA97"/>
  <c r="AW97"/>
  <c r="BA107"/>
  <c r="AW107"/>
  <c r="AU104"/>
  <c i="8" r="J34"/>
  <c i="1" r="AG103"/>
  <c r="BC97"/>
  <c r="AY97"/>
  <c i="10" r="J34"/>
  <c i="1" r="AG106"/>
  <c r="AG104"/>
  <c r="BB107"/>
  <c r="AX107"/>
  <c r="AZ124"/>
  <c r="AV124"/>
  <c r="AT124"/>
  <c r="AU114"/>
  <c i="26" r="J32"/>
  <c i="1" r="AG126"/>
  <c i="7" r="J34"/>
  <c i="1" r="AG102"/>
  <c r="BB97"/>
  <c r="AX97"/>
  <c r="BC107"/>
  <c r="AY107"/>
  <c r="AZ118"/>
  <c r="AV118"/>
  <c r="AT118"/>
  <c r="AU124"/>
  <c i="22" r="J32"/>
  <c i="1" r="AG121"/>
  <c i="27" r="J32"/>
  <c i="1" r="AG127"/>
  <c i="14" r="J34"/>
  <c i="1" r="AG111"/>
  <c r="BD97"/>
  <c r="BD107"/>
  <c r="AZ114"/>
  <c r="AV114"/>
  <c r="AT114"/>
  <c i="23" l="1" r="J41"/>
  <c i="27" r="J41"/>
  <c i="14" r="J43"/>
  <c i="3" r="J43"/>
  <c i="22" r="J41"/>
  <c i="7" r="J43"/>
  <c i="8" r="J43"/>
  <c i="26" r="J41"/>
  <c i="8" r="J100"/>
  <c i="18" r="BK141"/>
  <c r="J141"/>
  <c r="J101"/>
  <c i="7" r="J100"/>
  <c i="27" r="J98"/>
  <c i="3" r="J100"/>
  <c i="1" r="AN104"/>
  <c i="10" r="J43"/>
  <c r="J100"/>
  <c i="1" r="AN106"/>
  <c r="AN121"/>
  <c r="AN127"/>
  <c r="AN98"/>
  <c r="AN111"/>
  <c r="AN126"/>
  <c r="AN102"/>
  <c r="AN103"/>
  <c r="AN122"/>
  <c r="AG97"/>
  <c r="AU107"/>
  <c i="21" r="J34"/>
  <c i="1" r="AG120"/>
  <c i="16" r="J34"/>
  <c i="1" r="AG113"/>
  <c i="20" r="J34"/>
  <c i="1" r="AG119"/>
  <c r="AZ107"/>
  <c r="AV107"/>
  <c r="AT107"/>
  <c r="BD95"/>
  <c r="AU97"/>
  <c r="AU95"/>
  <c r="AU94"/>
  <c i="28" r="J32"/>
  <c i="1" r="AG128"/>
  <c r="AG124"/>
  <c r="BB95"/>
  <c r="AX95"/>
  <c i="19" r="J34"/>
  <c i="1" r="AG117"/>
  <c r="AN117"/>
  <c i="11" r="J34"/>
  <c i="1" r="AG108"/>
  <c r="AN108"/>
  <c r="BA95"/>
  <c r="AW95"/>
  <c i="2" r="J32"/>
  <c i="1" r="AG96"/>
  <c r="AZ97"/>
  <c r="AV97"/>
  <c r="AT97"/>
  <c r="AN97"/>
  <c r="BC95"/>
  <c r="AY95"/>
  <c i="28" l="1" r="J41"/>
  <c i="11" r="J43"/>
  <c i="21" r="J43"/>
  <c i="16" r="J43"/>
  <c i="2" r="J41"/>
  <c i="19" r="J43"/>
  <c i="20" r="J43"/>
  <c i="1" r="AN120"/>
  <c i="18" r="BK140"/>
  <c r="J140"/>
  <c r="J100"/>
  <c i="1" r="AN128"/>
  <c r="AN113"/>
  <c r="AN119"/>
  <c r="AN96"/>
  <c r="AN124"/>
  <c r="AG118"/>
  <c r="BD94"/>
  <c r="W33"/>
  <c r="BC94"/>
  <c r="W32"/>
  <c r="AZ95"/>
  <c r="AV95"/>
  <c r="AT95"/>
  <c r="BA94"/>
  <c r="AW94"/>
  <c r="AK30"/>
  <c r="BB94"/>
  <c r="W31"/>
  <c l="1" r="AN118"/>
  <c i="18" r="J34"/>
  <c i="1" r="AG116"/>
  <c r="AG114"/>
  <c r="AG107"/>
  <c r="AN107"/>
  <c r="W30"/>
  <c r="AZ94"/>
  <c r="W29"/>
  <c r="AX94"/>
  <c r="AY94"/>
  <c l="1" r="AN116"/>
  <c r="AN114"/>
  <c i="18" r="J43"/>
  <c i="1" r="AG95"/>
  <c r="AN95"/>
  <c r="AV94"/>
  <c r="AK29"/>
  <c l="1" r="AG94"/>
  <c r="AK26"/>
  <c r="AT94"/>
  <c r="AN94"/>
  <c l="1" r="AK35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<sst xmlns="http://schemas.openxmlformats.org/spreadsheetml/2006/main">
  <si>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</si>
  <si>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</si>
  <si>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</si>
  <si>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</si>
  <si>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</si>
  <si>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{38faba51-019a-465c-bf5e-27dcc3043a57}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</si>
  <si>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</si>
  <si>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</si>
  <si>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</si>
  <si>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</si>
  <si>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</si>
  <si>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</si>
  <si>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</si>
  <si>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</si>
  <si>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MSMALINEK-EXPED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</si>
  <si>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</si>
  <si>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</si>
  <si>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Stavební úpravy a přístavba objektu MŠ Malínek, Kaplického 386 - NAVÝŠENÍ KAPACITY MŠ MALÍNEK</t>
  </si>
  <si>
    <t>KSO:</t>
  </si>
  <si>
    <t>801 31 16</t>
  </si>
  <si>
    <t>CC-CZ:</t>
  </si>
  <si>
    <t>12631</t>
  </si>
  <si>
    <t>Místo:</t>
  </si>
  <si>
    <t>Kaplického 368</t>
  </si>
  <si>
    <t>Datum:</t>
  </si>
  <si>
    <t>15.9.2021</t>
  </si>
  <si>
    <t>Zadavatel:</t>
  </si>
  <si>
    <t>IČ:</t>
  </si>
  <si>
    <t>SM Liberec, Nám.Dr.E.Beneše 1, Liberec, 460 59</t>
  </si>
  <si>
    <t>DIČ:</t>
  </si>
  <si>
    <t>Uchazeč:</t>
  </si>
  <si>
    <t>Vyplň údaj</t>
  </si>
  <si>
    <t>Projektant:</t>
  </si>
  <si>
    <t>FS Vision, s.r.o., B.Němcové 54/9, Liberec 5</t>
  </si>
  <si>
    <t>True</t>
  </si>
  <si>
    <t>Zpracovatel:</t>
  </si>
  <si>
    <t>Ing. Jaroslav Šíma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</si>
  <si>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</si>
  <si>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www.cs-urs.cz, sekce Cenové a technické podmínky.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</si>
  <si>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</si>
  <si>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</si>
  <si>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</si>
  <si>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</si>
  <si>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</si>
  <si>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</si>
  <si>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</si>
  <si>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</si>
  <si>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</si>
  <si>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</si>
  <si>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</si>
  <si>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</si>
  <si>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</si>
  <si>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</si>
  <si>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</si>
  <si>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</si>
  <si>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</si>
  <si>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</si>
  <si>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</si>
  <si>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</si>
  <si>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</si>
  <si>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</si>
  <si>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</si>
  <si>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</si>
  <si>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</si>
  <si>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</si>
  <si>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</si>
  <si>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</si>
  <si>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</si>
  <si>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</si>
  <si>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</si>
  <si>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</si>
  <si>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</si>
  <si>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</si>
  <si>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</si>
  <si>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</si>
  <si>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</si>
  <si>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</si>
  <si>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</si>
  <si>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</si>
  <si>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</si>
  <si>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</si>
  <si>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</si>
  <si>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</si>
  <si>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HZN</t>
  </si>
  <si>
    <t>Hlavní způsobilé náklady</t>
  </si>
  <si>
    <t>STA</t>
  </si>
  <si>
    <t>1</t>
  </si>
  <si>
    <t>{689dec88-4343-4104-874d-4473dec24bad}</t>
  </si>
  <si>
    <t>2</t>
  </si>
  <si>
    <t>/</t>
  </si>
  <si>
    <t>SO 10</t>
  </si>
  <si>
    <t>Příprava území</t>
  </si>
  <si>
    <t>Soupis</t>
  </si>
  <si>
    <t>{771801c2-c561-4e51-9a1c-79701d3be3b0}</t>
  </si>
  <si>
    <t>SO 01</t>
  </si>
  <si>
    <t>Přístavba a spojovací krček</t>
  </si>
  <si>
    <t>{7041dbb2-7a5e-41b2-8404-1aad5d6d42c0}</t>
  </si>
  <si>
    <t>STAV</t>
  </si>
  <si>
    <t xml:space="preserve">Stavební část  - SO 01 Přístavba a spojovací krček</t>
  </si>
  <si>
    <t>3</t>
  </si>
  <si>
    <t>{5adcc56d-ba99-4e01-b219-0f45f38881e7}</t>
  </si>
  <si>
    <t>ELEKTRO</t>
  </si>
  <si>
    <t>Elektroinstalace - SO 01 Přístavba a spojovací krček</t>
  </si>
  <si>
    <t>{39c04114-a328-46d0-81dc-e08dd8442b63}</t>
  </si>
  <si>
    <t>SLP</t>
  </si>
  <si>
    <t>Slaboproud - SO 01 Přístavba a spojovací krček</t>
  </si>
  <si>
    <t>{bb478d83-f3da-4cf4-8b23-c12bba1c2f0b}</t>
  </si>
  <si>
    <t>HROM</t>
  </si>
  <si>
    <t xml:space="preserve">Hromosvod - SO 01  Přístavba a spojovací krček</t>
  </si>
  <si>
    <t>{630544b3-c58b-452f-83c1-d6b14ce82e45}</t>
  </si>
  <si>
    <t>VZT</t>
  </si>
  <si>
    <t>Vzduchotechnika - SO 01 - Přístavba a spojovací krček</t>
  </si>
  <si>
    <t>{bc565641-99ee-4e66-b14c-92169ec45df4}</t>
  </si>
  <si>
    <t>ÚT</t>
  </si>
  <si>
    <t>Ústřední vytápění - SO 01 - Přístavba a spojovací krček</t>
  </si>
  <si>
    <t>{a7cda461-db3f-4db6-bd60-1de154cd2dc6}</t>
  </si>
  <si>
    <t>ZTI</t>
  </si>
  <si>
    <t>Zdravotnětechnická instalace - SO 01 Přístavba a spojovací krček</t>
  </si>
  <si>
    <t>{a61a89d8-7e89-4ebe-ad44-afb698abf0a2}</t>
  </si>
  <si>
    <t>SO01a</t>
  </si>
  <si>
    <t>ZTI - ležatá kanalizace</t>
  </si>
  <si>
    <t>4</t>
  </si>
  <si>
    <t>{b95c9807-c2f9-4120-8d32-0c741864a5ad}</t>
  </si>
  <si>
    <t>SO01b</t>
  </si>
  <si>
    <t>ZTI (zařizovací předměty dle PD interiéru)</t>
  </si>
  <si>
    <t>{61e963f0-8741-4374-a24a-9ee9ac1016d7}</t>
  </si>
  <si>
    <t>SO 02b</t>
  </si>
  <si>
    <t>Stávající objekt</t>
  </si>
  <si>
    <t>{beda0317-bc19-466a-8f15-fd63129c5737}</t>
  </si>
  <si>
    <t xml:space="preserve">Stavební část  - SO 02 Stávající objekt</t>
  </si>
  <si>
    <t>{61849f94-b953-4921-8445-b2070b59c1dd}</t>
  </si>
  <si>
    <t>EI</t>
  </si>
  <si>
    <t>Silnoproud - SO 02 Stávající budova</t>
  </si>
  <si>
    <t>{531a1f2d-1f24-4276-b4d6-a4f73d5adf3e}</t>
  </si>
  <si>
    <t xml:space="preserve">Slaboproud  - SO 02 Stávající budova</t>
  </si>
  <si>
    <t>{b41a9bf8-65a6-4e6a-86df-0fa453b0e9f9}</t>
  </si>
  <si>
    <t xml:space="preserve">Hromosvod  - SO 02 Stávající budova</t>
  </si>
  <si>
    <t>{05c3cba3-e3d4-421a-ac0e-fff3c597a043}</t>
  </si>
  <si>
    <t>Vzduchotechnika - SO 02 Stávající objekt</t>
  </si>
  <si>
    <t>{41c6c9c7-fe7d-4329-bf14-babf602ff681}</t>
  </si>
  <si>
    <t>UT</t>
  </si>
  <si>
    <t>Ústřední vytápění - SO 02 Stávající objekt</t>
  </si>
  <si>
    <t>{86f497c9-e558-4c6a-a568-04d8f142e4a9}</t>
  </si>
  <si>
    <t>Zdravotnětechnická instalace - SO 02 Staávající objekt</t>
  </si>
  <si>
    <t>{80e488bd-c76e-41d6-9e6a-36a314775a2b}</t>
  </si>
  <si>
    <t>ZTIa</t>
  </si>
  <si>
    <t>Ležatá kanalizace</t>
  </si>
  <si>
    <t>{c3d7c29d-0e80-4686-9ef4-2c212589ff93}</t>
  </si>
  <si>
    <t>ZTIb</t>
  </si>
  <si>
    <t>ZTI část I (zařizovací předměty dle PD interiéru)</t>
  </si>
  <si>
    <t>{10dcb8e9-8366-470d-bcd1-8bf6804af871}</t>
  </si>
  <si>
    <t>ZTIc</t>
  </si>
  <si>
    <t>ZTI část II (zařizovací předměty dle PD interiéru)</t>
  </si>
  <si>
    <t>{ac6ebcd4-f6ab-4fb4-a2d9-85f63a2bdf19}</t>
  </si>
  <si>
    <t>SO 20</t>
  </si>
  <si>
    <t>Nová přípojka dešťové kanalizace, akumulační nádrž</t>
  </si>
  <si>
    <t>{3a20df77-ce4d-45ac-af8a-9da306f4edf1}</t>
  </si>
  <si>
    <t>SO20a</t>
  </si>
  <si>
    <t>Přípojka dešťové kanalizace</t>
  </si>
  <si>
    <t>{84994b99-0539-417c-8ff6-7d1cdd51ec07}</t>
  </si>
  <si>
    <t>SO20b</t>
  </si>
  <si>
    <t>Areálová dešťová kanalizace</t>
  </si>
  <si>
    <t>{26628b68-c8be-4c2a-986c-1a5fdf67a876}</t>
  </si>
  <si>
    <t>SO 21</t>
  </si>
  <si>
    <t>Nová dešťová kanalizace včetně retenční nádrže + změna dimenzi části přípojky dešťové kanalizace</t>
  </si>
  <si>
    <t>{88e1d160-f93b-4017-8ea1-aa368e9de1c1}</t>
  </si>
  <si>
    <t>SO 22</t>
  </si>
  <si>
    <t>Rekonstrukce vodovodní přípojky</t>
  </si>
  <si>
    <t>{9f03ccc5-e3cd-4d96-8503-5f0234fc56c8}</t>
  </si>
  <si>
    <t>SO23,24</t>
  </si>
  <si>
    <t>Rekonstrukce splaškové kanalizace, tukové kanalizace včetně odlučovače tuků</t>
  </si>
  <si>
    <t>{c1296660-8e36-4693-b42c-9e89d17ce2ef}</t>
  </si>
  <si>
    <t>VZN</t>
  </si>
  <si>
    <t>Vedlejší způsobilé náklady</t>
  </si>
  <si>
    <t>{7b3f7722-c555-4935-b60d-1d8f88d57599}</t>
  </si>
  <si>
    <t>VRN</t>
  </si>
  <si>
    <t>Vedlejší rozpočtové náklady jinde neuvedené</t>
  </si>
  <si>
    <t>{2da02d4f-21d2-4c16-abe9-87a86895e45f}</t>
  </si>
  <si>
    <t>SO 50</t>
  </si>
  <si>
    <t>Komunikace, zpevněné a účelové plochy</t>
  </si>
  <si>
    <t>{3aeb90a2-c265-4759-9343-94a4f2096a81}</t>
  </si>
  <si>
    <t>SO 51</t>
  </si>
  <si>
    <t>Oplocení</t>
  </si>
  <si>
    <t>{ea6ec6eb-be3a-4343-b005-af0fe232b745}</t>
  </si>
  <si>
    <t>SO 51b</t>
  </si>
  <si>
    <t>{3c2211cb-3829-4d8f-8dfb-c2868b337eb0}</t>
  </si>
  <si>
    <t>KRYCÍ LIST SOUPISU PRACÍ</t>
  </si>
  <si>
    <t>Objekt:</t>
  </si>
  <si>
    <t>HZN - Hlavní způsobilé náklady</t>
  </si>
  <si>
    <t>Soupis:</t>
  </si>
  <si>
    <t>SO 10 - Příprava území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</si>
  <si>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</si>
  <si>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</si>
  <si>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</si>
  <si>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</si>
  <si>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</si>
  <si>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</si>
  <si>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</si>
  <si>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9 - Ostatní konstrukce a práce, bourání</t>
  </si>
  <si>
    <t xml:space="preserve">    997 - Přesun sutě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</si>
  <si>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</si>
  <si>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</si>
  <si>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</si>
  <si>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</si>
  <si>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</si>
  <si>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</si>
  <si>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</si>
  <si>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</si>
  <si>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</si>
  <si>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</si>
  <si>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</si>
  <si>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</si>
  <si>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</si>
  <si>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</si>
  <si>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</si>
  <si>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</si>
  <si>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</si>
  <si>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</si>
  <si>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</si>
  <si>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111211212</t>
  </si>
  <si>
    <t>Snesení jehličnatého klestu D přes 30 cm ve svahu do 1:3</t>
  </si>
  <si>
    <t>kus</t>
  </si>
  <si>
    <t>CS ÚRS 2021 02</t>
  </si>
  <si>
    <t>553700701</t>
  </si>
  <si>
    <t>111211231</t>
  </si>
  <si>
    <t>Snesení listnatého klestu D do 30 cm ve svahu do 1:3</t>
  </si>
  <si>
    <t>-592143808</t>
  </si>
  <si>
    <t>112155215</t>
  </si>
  <si>
    <t>Štěpkování s naložením na dopravní prostředek a odvozem do 20 km stromků a větví solitérů, průměru kmene do 300 mm</t>
  </si>
  <si>
    <t>1328451065</t>
  </si>
  <si>
    <t>VV</t>
  </si>
  <si>
    <t>6+1</t>
  </si>
  <si>
    <t>112151011</t>
  </si>
  <si>
    <t>Volné kácení stromů s rozřezáním a odvětvením D kmene přes 100 do 200 mm</t>
  </si>
  <si>
    <t>-1431527578</t>
  </si>
  <si>
    <t>2"stromek menšího vzrůstu</t>
  </si>
  <si>
    <t>5</t>
  </si>
  <si>
    <t>112151111</t>
  </si>
  <si>
    <t>Směrové kácení stromů s rozřezáním a odvětvením D kmene přes 100 do 200 mm</t>
  </si>
  <si>
    <t>-1834057508</t>
  </si>
  <si>
    <t>1"třešeň</t>
  </si>
  <si>
    <t>6</t>
  </si>
  <si>
    <t>112151112</t>
  </si>
  <si>
    <t>Směrové kácení stromů s rozřezáním a odvětvením D kmene přes 200 do 300 mm</t>
  </si>
  <si>
    <t>-1114704087</t>
  </si>
  <si>
    <t>7</t>
  </si>
  <si>
    <t>112151352</t>
  </si>
  <si>
    <t>Kácení stromu s postupným spouštěním koruny a kmene D přes 0,2 do 0,3 m</t>
  </si>
  <si>
    <t>-2009253653</t>
  </si>
  <si>
    <t>2"dvojitá bříza</t>
  </si>
  <si>
    <t>8</t>
  </si>
  <si>
    <t>112151353</t>
  </si>
  <si>
    <t>Kácení stromu s postupným spouštěním koruny a kmene D přes 0,3 do 0,4 m</t>
  </si>
  <si>
    <t>-73120654</t>
  </si>
  <si>
    <t>1"modřín</t>
  </si>
  <si>
    <t>9</t>
  </si>
  <si>
    <t>112201111</t>
  </si>
  <si>
    <t>Odstranění pařezů D do 0,2 m v rovině a svahu do 1:5 s odklizením do 20 m a zasypáním jámy</t>
  </si>
  <si>
    <t>1235161631</t>
  </si>
  <si>
    <t>3"třešen+ 2*stromek</t>
  </si>
  <si>
    <t>10</t>
  </si>
  <si>
    <t>112201112</t>
  </si>
  <si>
    <t>Odstranění pařezů D přes 0,2 do 0,3 m v rovině a svahu do 1:5 s odklizením do 20 m a zasypáním jámy</t>
  </si>
  <si>
    <t>-1677221065</t>
  </si>
  <si>
    <t>1"třešen</t>
  </si>
  <si>
    <t>11</t>
  </si>
  <si>
    <t>112201113</t>
  </si>
  <si>
    <t>Odstranění pařezů D přes 0,3 do 0,4 m v rovině a svahu do 1:5 s odklizením do 20 m a zasypáním jámy</t>
  </si>
  <si>
    <t>-115220059</t>
  </si>
  <si>
    <t>12</t>
  </si>
  <si>
    <t>112201114</t>
  </si>
  <si>
    <t>Odstranění pařezů D do 0,5 m v rovině a svahu 1:5 s odklizením do 20 m a zasypáním jámy</t>
  </si>
  <si>
    <t>1058329254</t>
  </si>
  <si>
    <t>1"pro dvojitou břízu</t>
  </si>
  <si>
    <t>13</t>
  </si>
  <si>
    <t>113106121</t>
  </si>
  <si>
    <t>Rozebrání dlažeb z betonových nebo kamenných dlaždic komunikací pro pěší ručně</t>
  </si>
  <si>
    <t>m2</t>
  </si>
  <si>
    <t>-453108242</t>
  </si>
  <si>
    <t>66"dle TZ - příprava území</t>
  </si>
  <si>
    <t>14</t>
  </si>
  <si>
    <t>113107322</t>
  </si>
  <si>
    <t>Odstranění podkladu z kameniva drceného tl 200 mm strojně pl do 50 m2</t>
  </si>
  <si>
    <t>-1417655406</t>
  </si>
  <si>
    <t>2,1*9*2+2,5*1+1,5*1"chodníky ke hlavním vstupům</t>
  </si>
  <si>
    <t>Součet</t>
  </si>
  <si>
    <t>113107342</t>
  </si>
  <si>
    <t>Odstranění krytu živičného tl 100 mm strojně pl do 50 m2</t>
  </si>
  <si>
    <t>1851006273</t>
  </si>
  <si>
    <t>2,1*9*2"chodníky ke hlavním vstupům</t>
  </si>
  <si>
    <t>16</t>
  </si>
  <si>
    <t>113202111</t>
  </si>
  <si>
    <t>Vytrhání obrub krajníků nebo obrubníků stojatých</t>
  </si>
  <si>
    <t>m</t>
  </si>
  <si>
    <t>-1866896196</t>
  </si>
  <si>
    <t>9+0,965+0,64+4,6+2,8*2+1,8+9+0,755+0,92+9-1,5+1*2"vedle asfaltu</t>
  </si>
  <si>
    <t>(14+25+5)*2"vedle dlažby</t>
  </si>
  <si>
    <t>17</t>
  </si>
  <si>
    <t>121112003</t>
  </si>
  <si>
    <t>Sejmutí ornice tl vrstvy do 200 mm ručně</t>
  </si>
  <si>
    <t>-1080247879</t>
  </si>
  <si>
    <t>100"v místech ochrany kořenů stromu</t>
  </si>
  <si>
    <t>18</t>
  </si>
  <si>
    <t>121151113</t>
  </si>
  <si>
    <t>Sejmutí ornice plochy do 500 m2 tl vrstvy do 200 mm strojně</t>
  </si>
  <si>
    <t>-1121388984</t>
  </si>
  <si>
    <t>784"dle TZ a vč.D1115</t>
  </si>
  <si>
    <t>+2*3*2" pro přístupové chodníčky</t>
  </si>
  <si>
    <t>-100"ručně</t>
  </si>
  <si>
    <t>19</t>
  </si>
  <si>
    <t>162201411</t>
  </si>
  <si>
    <t>Vodorovné přemístění kmenů stromů listnatých do 1 km D kmene do 300 mm</t>
  </si>
  <si>
    <t>1748642768</t>
  </si>
  <si>
    <t>20</t>
  </si>
  <si>
    <t>162201416</t>
  </si>
  <si>
    <t>Vodorovné přemístění kmenů stromů jehličnatých do 1 km D kmene do 500 mm</t>
  </si>
  <si>
    <t>-996709093</t>
  </si>
  <si>
    <t>162201421</t>
  </si>
  <si>
    <t>Vodorovné přemístění pařezů do 1 km D do 300 mm</t>
  </si>
  <si>
    <t>-78715532</t>
  </si>
  <si>
    <t>22</t>
  </si>
  <si>
    <t>162201422</t>
  </si>
  <si>
    <t>Vodorovné přemístění pařezů do 1 km D do 500 mm</t>
  </si>
  <si>
    <t>-1847516576</t>
  </si>
  <si>
    <t>1"pro modřín</t>
  </si>
  <si>
    <t>23</t>
  </si>
  <si>
    <t>162211311</t>
  </si>
  <si>
    <t>Vodorovné přemístění výkopku z horniny třídy těžitelnosti I, skupiny 1 až 3 stavebním kolečkem do 10 m</t>
  </si>
  <si>
    <t>m3</t>
  </si>
  <si>
    <t>97572769</t>
  </si>
  <si>
    <t>100*0,15"odvoz ornice z ručního sejmutí na deponii na pozemku</t>
  </si>
  <si>
    <t>24</t>
  </si>
  <si>
    <t>162211319</t>
  </si>
  <si>
    <t>Příplatek k vodorovnému přemístění výkopku z horniny třídy těžitelnosti I skupiny 1 až 3 stavebním kolečkem ZKD 10 m (+20m)</t>
  </si>
  <si>
    <t>883589367</t>
  </si>
  <si>
    <t>15*2 'Přepočtené koeficientem množství</t>
  </si>
  <si>
    <t>25</t>
  </si>
  <si>
    <t>162301951</t>
  </si>
  <si>
    <t>Příplatek k vodorovnému přemístění kmenů stromů listnatých D kmene přes 100 do 300 mm ZKD 1 km (+9km)</t>
  </si>
  <si>
    <t>-1543372576</t>
  </si>
  <si>
    <t>6*9 'Přepočtené koeficientem množství</t>
  </si>
  <si>
    <t>26</t>
  </si>
  <si>
    <t>162301962</t>
  </si>
  <si>
    <t>Příplatek k vodorovnému přemístění kmenů stromů jehličnatých D kmene přes 300 do 500 mm ZKD 1 km (+9km)</t>
  </si>
  <si>
    <t>1593813315</t>
  </si>
  <si>
    <t>1*9 'Přepočtené koeficientem množství</t>
  </si>
  <si>
    <t>27</t>
  </si>
  <si>
    <t>162301971</t>
  </si>
  <si>
    <t>Příplatek k vodorovnému přemístění pařezů D přes 100 do 300 mm ZKD 1 km (+9km)</t>
  </si>
  <si>
    <t>267876456</t>
  </si>
  <si>
    <t>4*9 'Přepočtené koeficientem množství</t>
  </si>
  <si>
    <t>28</t>
  </si>
  <si>
    <t>162301972</t>
  </si>
  <si>
    <t>Příplatek k vodorovnému přemístění pařezů D přes 300 do 500 mm ZKD 1 km (+9km)</t>
  </si>
  <si>
    <t>1086992060</t>
  </si>
  <si>
    <t>2*9 'Přepočtené koeficientem množství</t>
  </si>
  <si>
    <t>29</t>
  </si>
  <si>
    <t>997013811</t>
  </si>
  <si>
    <t>Poplatek za uložení na skládce (skládkovné) stavebního odpadu dřevěného kód odpadu 17 02 01</t>
  </si>
  <si>
    <t>t</t>
  </si>
  <si>
    <t>-649766988</t>
  </si>
  <si>
    <t>8"likvidace kmenů, pařezů a štěpků</t>
  </si>
  <si>
    <t>30</t>
  </si>
  <si>
    <t>184801121</t>
  </si>
  <si>
    <t>Ošetřování vysazených dřevin soliterních v rovině a svahu do 1:5</t>
  </si>
  <si>
    <t>-543801924</t>
  </si>
  <si>
    <t>(1+4+10)*2*5"2*ročně po dobu 5let - dle pomínky v TZ</t>
  </si>
  <si>
    <t>31</t>
  </si>
  <si>
    <t>184215111</t>
  </si>
  <si>
    <t>Ukotvení kmene dřevin jedním kůlem D do 0,1 m délky do 1 m</t>
  </si>
  <si>
    <t>1461221</t>
  </si>
  <si>
    <t>32</t>
  </si>
  <si>
    <t>M</t>
  </si>
  <si>
    <t>60591251</t>
  </si>
  <si>
    <t>kůl vyvazovací dřevěný impregnovaný D 8cm dl 1,5m</t>
  </si>
  <si>
    <t>583826326</t>
  </si>
  <si>
    <t>33</t>
  </si>
  <si>
    <t>184215132</t>
  </si>
  <si>
    <t>Ukotvení kmene dřevin třemi kůly D do 0,1 m délky do 2 m</t>
  </si>
  <si>
    <t>-405920540</t>
  </si>
  <si>
    <t>34</t>
  </si>
  <si>
    <t>60591257</t>
  </si>
  <si>
    <t>kůl vyvazovací dřevěný impregnovaný D 8cm dl 3m</t>
  </si>
  <si>
    <t>1516532175</t>
  </si>
  <si>
    <t>35</t>
  </si>
  <si>
    <t>184911311</t>
  </si>
  <si>
    <t>Položení mulčovací textilie v rovině a svahu do 1:5</t>
  </si>
  <si>
    <t>99329019</t>
  </si>
  <si>
    <t>10*1*1+2*2*3</t>
  </si>
  <si>
    <t>36</t>
  </si>
  <si>
    <t>69311008</t>
  </si>
  <si>
    <t>geotextilie tkaná separační, filtrační, výztužná PP pevnost v tahu 40kN/m</t>
  </si>
  <si>
    <t>64414541</t>
  </si>
  <si>
    <t>22*1,2 'Přepočtené koeficientem množství</t>
  </si>
  <si>
    <t>37</t>
  </si>
  <si>
    <t>184911421</t>
  </si>
  <si>
    <t>Mulčování rostlin kůrou tl. do 0,1 m v rovině a svahu do 1:5</t>
  </si>
  <si>
    <t>241103453</t>
  </si>
  <si>
    <t>38</t>
  </si>
  <si>
    <t>10391100</t>
  </si>
  <si>
    <t>kůra mulčovací VL</t>
  </si>
  <si>
    <t>-1496503350</t>
  </si>
  <si>
    <t>22*0,103 'Přepočtené koeficientem množství</t>
  </si>
  <si>
    <t>39</t>
  </si>
  <si>
    <t>183101315</t>
  </si>
  <si>
    <t>Hloubení jamek pro vysazování rostlin v zemině tř.1 až 4 s výměnou půdy z 100% v rovině nebo na svahu do 1:5, objemu přes 0,125 do 0,40 m3 včetně naložení a odvozu do 20km</t>
  </si>
  <si>
    <t>98026551</t>
  </si>
  <si>
    <t>10"listnaté keře</t>
  </si>
  <si>
    <t>40</t>
  </si>
  <si>
    <t>183101321</t>
  </si>
  <si>
    <t>Hloubení jamek pro vysazování rostlin v zemině tř.1 až 4 s výměnou půdy z 100% v rovině nebo na svahu do 1:5, objemu přes 0,40 do 1,00 m3 včetně naložení a odvozu na skládku do 20km</t>
  </si>
  <si>
    <t>237299636</t>
  </si>
  <si>
    <t>1"sakura</t>
  </si>
  <si>
    <t>2"javor</t>
  </si>
  <si>
    <t>1"javor</t>
  </si>
  <si>
    <t>41</t>
  </si>
  <si>
    <t>10321100</t>
  </si>
  <si>
    <t>zahradní substrát pro výsadbu VL</t>
  </si>
  <si>
    <t>-1381463383</t>
  </si>
  <si>
    <t>4*0,6 'Přepočtené koeficientem množství</t>
  </si>
  <si>
    <t>42</t>
  </si>
  <si>
    <t>10311100</t>
  </si>
  <si>
    <t xml:space="preserve">rašelina zahradnická   VL</t>
  </si>
  <si>
    <t>-248594140</t>
  </si>
  <si>
    <t>43</t>
  </si>
  <si>
    <t>184102116</t>
  </si>
  <si>
    <t xml:space="preserve">Výsadba dřeviny s balem do předem vyhloubené jamky se zalitím  v rovině nebo na svahu do 1:5, při průměru balu přes 600 do 800 mm</t>
  </si>
  <si>
    <t>1716991905</t>
  </si>
  <si>
    <t>44</t>
  </si>
  <si>
    <t>02650300R</t>
  </si>
  <si>
    <t>Javor mléč /Acer platanoides/ min. 150cm - (obvod 14cm ve výšce 100cm)</t>
  </si>
  <si>
    <t>1854907943</t>
  </si>
  <si>
    <t>45</t>
  </si>
  <si>
    <t>026404R</t>
  </si>
  <si>
    <t xml:space="preserve">Sakura shimidzu 300-320cm - specifikace  dle PD - ozn.E17</t>
  </si>
  <si>
    <t>602101938</t>
  </si>
  <si>
    <t>46</t>
  </si>
  <si>
    <t>184102211</t>
  </si>
  <si>
    <t>Výsadba keře bez balu v do 1 m do jamky se zalitím v rovině a svahu do 1:5</t>
  </si>
  <si>
    <t>-924150267</t>
  </si>
  <si>
    <t>10"dle přípravy území</t>
  </si>
  <si>
    <t>47</t>
  </si>
  <si>
    <t>0265202R</t>
  </si>
  <si>
    <t xml:space="preserve">Hloch obecný -  40-60cm - dle TZ</t>
  </si>
  <si>
    <t>-1553918531</t>
  </si>
  <si>
    <t>48</t>
  </si>
  <si>
    <t>0265202R1</t>
  </si>
  <si>
    <t xml:space="preserve">Svída krvavá -  40-60cm - dle TZ</t>
  </si>
  <si>
    <t>-507690443</t>
  </si>
  <si>
    <t>49</t>
  </si>
  <si>
    <t>0265202R2</t>
  </si>
  <si>
    <t xml:space="preserve">Dřišťál obecný-  40-60cm - dle TZ</t>
  </si>
  <si>
    <t>-1903804174</t>
  </si>
  <si>
    <t>50</t>
  </si>
  <si>
    <t>184818232</t>
  </si>
  <si>
    <t>Ochrana kmene bedněním před poškozením stavebním provozem zřízení včetně odstranění výšky bednění do 2 m průměru kmene přes 300 do 500 mm</t>
  </si>
  <si>
    <t>190575054</t>
  </si>
  <si>
    <t>7"dle ZTOchrana kmene bedněním před poškozením stavebním provozem zřízení včetně odstranění výšky bednění do 2 m průměru kmene přes 300 do 500 mm</t>
  </si>
  <si>
    <t>Ostatní konstrukce a práce, bourání</t>
  </si>
  <si>
    <t>51</t>
  </si>
  <si>
    <t>966071711</t>
  </si>
  <si>
    <t>Bourání sloupků a vzpěr plotových ocelových do 2,5 m zabetonovaných</t>
  </si>
  <si>
    <t>-2034312575</t>
  </si>
  <si>
    <t>57"sloupků</t>
  </si>
  <si>
    <t>52</t>
  </si>
  <si>
    <t>966071721</t>
  </si>
  <si>
    <t>Bourání sloupků a vzpěr plotových ocelových do 2,5 m odřezáním</t>
  </si>
  <si>
    <t>1253540808</t>
  </si>
  <si>
    <t>11"pro ocelové plotové dílce</t>
  </si>
  <si>
    <t>53</t>
  </si>
  <si>
    <t>966071821</t>
  </si>
  <si>
    <t>Rozebrání oplocení z drátěného pletiva se čtvercovými oky výšky do 1,6 m</t>
  </si>
  <si>
    <t>-1913201905</t>
  </si>
  <si>
    <t>130,5"dle TZ - příprava území</t>
  </si>
  <si>
    <t>54</t>
  </si>
  <si>
    <t>966072811</t>
  </si>
  <si>
    <t>Rozebrání rámového oplocení na ocelové sloupky výšky do 2m</t>
  </si>
  <si>
    <t>209037054</t>
  </si>
  <si>
    <t>21"dle TZ příprava území</t>
  </si>
  <si>
    <t>55</t>
  </si>
  <si>
    <t>966073811</t>
  </si>
  <si>
    <t>Rozebrání vrat a vrátek k oplocení plochy do 6 m2</t>
  </si>
  <si>
    <t>-916945261</t>
  </si>
  <si>
    <t>56</t>
  </si>
  <si>
    <t>979054441</t>
  </si>
  <si>
    <t>Očištění vybouraných z desek nebo dlaždic s původním spárováním z kameniva těženého</t>
  </si>
  <si>
    <t>1914022828</t>
  </si>
  <si>
    <t>57</t>
  </si>
  <si>
    <t>981513116</t>
  </si>
  <si>
    <t>Demolice konstrukcí objektů z betonu prostého těžkou mechanizací</t>
  </si>
  <si>
    <t>759080554</t>
  </si>
  <si>
    <t xml:space="preserve">21*0,3*1,5"základ a podezdívka pod oplocením </t>
  </si>
  <si>
    <t>997</t>
  </si>
  <si>
    <t>Přesun sutě</t>
  </si>
  <si>
    <t>58</t>
  </si>
  <si>
    <t>997013501</t>
  </si>
  <si>
    <t>Odvoz suti a vybouraných hmot na skládku nebo meziskládku do 1 km se složením</t>
  </si>
  <si>
    <t>-662952997</t>
  </si>
  <si>
    <t>91,651</t>
  </si>
  <si>
    <t>59</t>
  </si>
  <si>
    <t>997013509</t>
  </si>
  <si>
    <t>Příplatek k odvozu suti a vybouraných hmot na skládku ZKD 1 km přes 1 km (+9km)</t>
  </si>
  <si>
    <t>-115546854</t>
  </si>
  <si>
    <t>114,164*9 'Přepočtené koeficientem množství</t>
  </si>
  <si>
    <t>60</t>
  </si>
  <si>
    <t>997013601</t>
  </si>
  <si>
    <t>Poplatek za uložení na skládce (skládkovné) stavebního odpadu betonového kód odpadu 17 01 01</t>
  </si>
  <si>
    <t>-662489529</t>
  </si>
  <si>
    <t>26,81"obrubníky</t>
  </si>
  <si>
    <t>20,79"betonová podezdívka + základ plotu</t>
  </si>
  <si>
    <t>61</t>
  </si>
  <si>
    <t>997013631</t>
  </si>
  <si>
    <t>Poplatek za uložení na skládce (skládkovné) stavebního odpadu směsného kód odpadu 17 09 04</t>
  </si>
  <si>
    <t>-1887483108</t>
  </si>
  <si>
    <t xml:space="preserve">91,651-47,6-31,262-8,316"ostatní </t>
  </si>
  <si>
    <t>62</t>
  </si>
  <si>
    <t>997013873</t>
  </si>
  <si>
    <t>Poplatek za uložení stavebního odpadu na recyklační skládce (skládkovné) zeminy a kamení zatříděného do Katalogu odpadů pod kódem 17 05 04</t>
  </si>
  <si>
    <t>-834490907</t>
  </si>
  <si>
    <t>31,262"podklad pod komunikacemi</t>
  </si>
  <si>
    <t>5"po jamkách pro rostliny - doprava na skládku v ceně jamky</t>
  </si>
  <si>
    <t>63</t>
  </si>
  <si>
    <t>997221875</t>
  </si>
  <si>
    <t>Poplatek za uložení stavebního odpadu na recyklační skládce (skládkovné) asfaltového bez obsahu dehtu zatříděného do Katalogu odpadů pod kódem 17 03 02</t>
  </si>
  <si>
    <t>-904563192</t>
  </si>
  <si>
    <t>8,316"asfalt</t>
  </si>
  <si>
    <t>998</t>
  </si>
  <si>
    <t>Přesun hmot</t>
  </si>
  <si>
    <t>64</t>
  </si>
  <si>
    <t>998231311</t>
  </si>
  <si>
    <t xml:space="preserve">Přesun hmot </t>
  </si>
  <si>
    <t>-944335525</t>
  </si>
  <si>
    <t>SO 01 - Přístavba a spojovací krček</t>
  </si>
  <si>
    <t>Úroveň 3:</t>
  </si>
  <si>
    <t xml:space="preserve">STAV - Stavební část  - SO 01 Přístavba a spojovací krček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</si>
  <si>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</si>
  <si>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</si>
  <si>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</si>
  <si>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</si>
  <si>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</si>
  <si>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</si>
  <si>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</si>
  <si>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</si>
  <si>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</si>
  <si>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</si>
  <si>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751 - Vzduchotechnika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</si>
  <si>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</si>
  <si>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</si>
  <si>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</si>
  <si>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765 - Krytina skládaná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</si>
  <si>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</si>
  <si>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</si>
  <si>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</si>
  <si>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</si>
  <si>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</si>
  <si>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</si>
  <si>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</si>
  <si>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</si>
  <si>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</si>
  <si>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>M - Práce a dodávky M</t>
  </si>
  <si>
    <t xml:space="preserve">    33-M - Montáže dopr.zaříz.,sklad. zař. a váh</t>
  </si>
  <si>
    <t>131351204</t>
  </si>
  <si>
    <t>Hloubení jam zapažených v hornině třídy těžitelnosti II, skupiny 4 objem do 500 m3 strojně</t>
  </si>
  <si>
    <t>-1585931903</t>
  </si>
  <si>
    <t>3,5*(4,5*4,1+3,4*3,08-1,5*1,5/2)+1,75*1,75*(4,8+2,8+2,9)"jáma pro retenci</t>
  </si>
  <si>
    <t>132212111</t>
  </si>
  <si>
    <t>Hloubení rýh š do 800 mm v soudržných horninách třídy těžitelnosti I, skupiny 3 ručně</t>
  </si>
  <si>
    <t>1862289826</t>
  </si>
  <si>
    <t>0,5*0,5*0,4*3"patky pro tahokov</t>
  </si>
  <si>
    <t>132251253</t>
  </si>
  <si>
    <t>Hloubení rýh nezapažených š do 2000 mm v hornině třídy těžitelnosti I, skupiny 3 objem do 100 m3 strojně</t>
  </si>
  <si>
    <t>-1011670674</t>
  </si>
  <si>
    <t>0,6*1,6*11,2+1,6*16,2*0,6+1,6*0,6*3,5+14,5*2,5*0,7"obvodový pas na -1,26</t>
  </si>
  <si>
    <t>17,4*0,45*1,8+8*0,3*1,4+1,6*16*0,45+2,2*7,1*0,5"obovodový pas na -1,51</t>
  </si>
  <si>
    <t>2,5*3,1*1,05"pro výtah na -1,66</t>
  </si>
  <si>
    <t>132351103</t>
  </si>
  <si>
    <t xml:space="preserve">Hloubení rýh nezapažených  š do 800 mm v hornině třídy těžitelnosti II, skupiny 4 objem do 100 m3 strojně</t>
  </si>
  <si>
    <t>-1166297409</t>
  </si>
  <si>
    <t>0,6*0,6*(9,55+8,1+11,2+1,35+7,3+2,61)"po obvoděpasy od -1,26 do -1,86</t>
  </si>
  <si>
    <t>0,75*0,6*(8,05+8,1+0,8*2)"střední pasy na -1,46</t>
  </si>
  <si>
    <t>0,2*0,7*2*(3,1+2)"prohloubení ve výt šachtě na -1,86</t>
  </si>
  <si>
    <t>1*1*0,6"odskoky do šachty od -1,46 do -1,86</t>
  </si>
  <si>
    <t>12,3*0,5*0,6+(2,7+2,7+0,6)*0,6*0,425"pod krčkem od -1,26 do -1,86</t>
  </si>
  <si>
    <t>0,6*0,6*(17,5+1,15*2+8,35+16,7+2,25*2+1,5)"po obvodě od-1,51 do -2,11</t>
  </si>
  <si>
    <t>0,9*0,5*(1,6*4+1,05)"pod schodištěm na -2,11</t>
  </si>
  <si>
    <t>0,75*0,6*(8,05+3,8+4,7)"střední na-1,61</t>
  </si>
  <si>
    <t>0,4*0,5*2*(3,26+2,26)" na -1,57 pod pískovištěm</t>
  </si>
  <si>
    <t>151711111</t>
  </si>
  <si>
    <t>Osazení zápor ocelových dl do 8 m</t>
  </si>
  <si>
    <t>2051737220</t>
  </si>
  <si>
    <t>23*5,5"</t>
  </si>
  <si>
    <t>13010752</t>
  </si>
  <si>
    <t>ocel profilová IPE 200 jakost 11 375</t>
  </si>
  <si>
    <t>317784195</t>
  </si>
  <si>
    <t>126,5*0,02284 'Přepočtené koeficientem množství</t>
  </si>
  <si>
    <t>151711131</t>
  </si>
  <si>
    <t>Vytažení zápor ocelových dl do 8 m</t>
  </si>
  <si>
    <t>-1717251380</t>
  </si>
  <si>
    <t>151721111</t>
  </si>
  <si>
    <t>Zřízení pažení do ocelových zápor hl výkopu do 4 m s jeho následným odstraněním</t>
  </si>
  <si>
    <t>-1641113131</t>
  </si>
  <si>
    <t>3,5*(1+4,1+3,5+2,97+1,5+1,13+2,6+1)</t>
  </si>
  <si>
    <t>162751117</t>
  </si>
  <si>
    <t>Vodorovné přemístění přes 9 000 do 10000 m výkopku/sypaniny z horniny třídy těžitelnosti I skupiny 1 až 3 - ZHOTOVITEL BUDE PRŮBĚŽNĚ PROVÁDĚT BILANCI VÝKOPŮ A NÁSYPŮ A ODVOZ BUDE PROVEDEN POUZE V PŘÍPADĚ PŘEBYTKU</t>
  </si>
  <si>
    <t>1264819144</t>
  </si>
  <si>
    <t>129,446+99,961+60,991-123,205-134,207</t>
  </si>
  <si>
    <t>32"odvoz stávající deponie</t>
  </si>
  <si>
    <t>167151101</t>
  </si>
  <si>
    <t>Nakládání výkopku z hornin třídy těžitelnosti I, skupiny 1 až 3 do 100 m3</t>
  </si>
  <si>
    <t>-710848275</t>
  </si>
  <si>
    <t>8*4*1"stávající deponie odvoz na skládku</t>
  </si>
  <si>
    <t>171111111</t>
  </si>
  <si>
    <t>Hutnění zeminy tl do 20 cm</t>
  </si>
  <si>
    <t>-699259792</t>
  </si>
  <si>
    <t>7,3*1,8"Pzp3</t>
  </si>
  <si>
    <t>5,7*5,7+1,8*4+8,6*1,8+1*1,8+4,5*9,5"ostatní zpevněné plochy na zahradě</t>
  </si>
  <si>
    <t>12,3*0,3+4,7*0,3+1,7*0,3+33,65*0,3+8*0,3+1,5*7+2*0,35"okapní chodník</t>
  </si>
  <si>
    <t>171151103</t>
  </si>
  <si>
    <t>Uložení sypaniny z hornin soudržných do násypů zhutněných</t>
  </si>
  <si>
    <t>1320328069</t>
  </si>
  <si>
    <t>(7,5*16,5+4*1,8)*0,65+1*0,75*(10+3)+8,5*6,5*0,35+0,2*4,5*10" vytvoření zahradní terénní lavice pod zpevněné plochy a ornici</t>
  </si>
  <si>
    <t>171201221</t>
  </si>
  <si>
    <t>Poplatek za uložení na skládce (skládkovné) zeminy a kamení kód odpadu 17 05 04</t>
  </si>
  <si>
    <t>-800271903</t>
  </si>
  <si>
    <t>64,986*1,6</t>
  </si>
  <si>
    <t>174111109</t>
  </si>
  <si>
    <t>Příplatek k za ruční prohození sypaniny sítem</t>
  </si>
  <si>
    <t>-324332787</t>
  </si>
  <si>
    <t>291*0,2"ornice</t>
  </si>
  <si>
    <t>174151101</t>
  </si>
  <si>
    <t>Zásyp jam, šachet rýh nebo kolem objektů sypaninou se zhutněním</t>
  </si>
  <si>
    <t>-51155505</t>
  </si>
  <si>
    <t>-5,559-2,78-20"objemu konstrukcí ve výkopu pro retenci</t>
  </si>
  <si>
    <t>0,6*0,8*11,2+0,8*16,2*0,6+0,8*0,6*3,5"obvodový pas na -1,26</t>
  </si>
  <si>
    <t>17,4*0,45*0,6+8*0,3*0,6+0,6*16*0,45+2,2*7,1*0,5"obovodový pas na -1,51</t>
  </si>
  <si>
    <t>Součet"kolem objektu zpět na úroveň pod ornici nového ÚT</t>
  </si>
  <si>
    <t>181111112</t>
  </si>
  <si>
    <t>Plošná úprava terénu do 500 m2 zemina tř 1 až 4 nerovnosti do 100 mm ve svahu do 1:2</t>
  </si>
  <si>
    <t>866308590</t>
  </si>
  <si>
    <t>7*2+18*6+3*10+(40+6+11)*2+25"pod ornicí</t>
  </si>
  <si>
    <t>181311103</t>
  </si>
  <si>
    <t>Rozprostření ornice tl vrstvy do 200 mm v rovině nebo ve svahu do 1:5 ručně</t>
  </si>
  <si>
    <t>1979988531</t>
  </si>
  <si>
    <t>7*2+18*6+3*10+(40+6+11)*2+25"použita stávající ornice po skrývce</t>
  </si>
  <si>
    <t>181411132</t>
  </si>
  <si>
    <t>Založení parkového trávníku výsevem plochy do 1000 m2 ve svahu do 1:2</t>
  </si>
  <si>
    <t>-1730744882</t>
  </si>
  <si>
    <t>7*2+18*6+3*10+(40+6+11)*2+25"</t>
  </si>
  <si>
    <t>00572410</t>
  </si>
  <si>
    <t>osivo směs travní parková</t>
  </si>
  <si>
    <t>kg</t>
  </si>
  <si>
    <t>-540577296</t>
  </si>
  <si>
    <t>291*0,05 'Přepočtené koeficientem množství</t>
  </si>
  <si>
    <t>Zakládání</t>
  </si>
  <si>
    <t>212751104</t>
  </si>
  <si>
    <t xml:space="preserve">Trativod z drenážních trubek flexibilních PVC-U SN 4 perforace 360° včetně lože otevřený výkop DN 100 </t>
  </si>
  <si>
    <t>-1708367897</t>
  </si>
  <si>
    <t>2,6*3+2,8*3+8,5+11+2,5+4,5+4,5*4+2,5*2+2,8*6"drenážní potrubí pro radon</t>
  </si>
  <si>
    <t>213141111</t>
  </si>
  <si>
    <t>Zřízení vrstvy z geotextilie v rovině nebo ve sklonu do 1:5 š do 3 m</t>
  </si>
  <si>
    <t>1644581670</t>
  </si>
  <si>
    <t>(4,5*4,1+3,4*3,08-1,5*1,5/2)"dno pro retenci</t>
  </si>
  <si>
    <t>69311199</t>
  </si>
  <si>
    <t>geotextilie netkaná separační, ochranná, filtrační, drenážní PES(70%)+PP(30%) 300g/m2</t>
  </si>
  <si>
    <t>-1492816509</t>
  </si>
  <si>
    <t>27,797*1,15 'Přepočtené koeficientem množství</t>
  </si>
  <si>
    <t>213311113</t>
  </si>
  <si>
    <t>Polštáře zhutněné pod základy z kameniva drceného frakce 16 až 63 mm</t>
  </si>
  <si>
    <t>-539726670</t>
  </si>
  <si>
    <t>0,2*(4,5*4,1+3,4*3,08-1,5*1,5/2)"dno pro retenci</t>
  </si>
  <si>
    <t>213311131</t>
  </si>
  <si>
    <t>Polštáře zhutněné pod základy z kameniva drceného frakce 0 až 4 mm</t>
  </si>
  <si>
    <t>-1988020448</t>
  </si>
  <si>
    <t>0,1*(4,5*4,1+3,4*3,08-1,5*1,5/2)"dno pro retenci</t>
  </si>
  <si>
    <t>226111213</t>
  </si>
  <si>
    <t>Vrty velkoprofilové svislé nezapažené D do 450 mm hl přes 5 m hor. III</t>
  </si>
  <si>
    <t>-864889182</t>
  </si>
  <si>
    <t>23*5,5"pro záporové pažení</t>
  </si>
  <si>
    <t>271532211</t>
  </si>
  <si>
    <t>Podsyp pod základové konstrukce se zhutněním z hrubého kameniva frakce 32 až 63 mm</t>
  </si>
  <si>
    <t>1895011300</t>
  </si>
  <si>
    <t>0,5*0,5*2*(3,26+2,26)" na -1,57 pod pískovištěm</t>
  </si>
  <si>
    <t>2,7*2,7*0,15"pod trampolínou</t>
  </si>
  <si>
    <t>273321511</t>
  </si>
  <si>
    <t>Základové desky ze ŽB bez zvýšených nároků na prostředí tř. C 25/30</t>
  </si>
  <si>
    <t>-157867009</t>
  </si>
  <si>
    <t>2,45*2,6*0,3"deska výtahu</t>
  </si>
  <si>
    <t>273351121</t>
  </si>
  <si>
    <t>Zřízení bednění základových desek</t>
  </si>
  <si>
    <t>-666147856</t>
  </si>
  <si>
    <t>0,15*2*(8,3+2+33,25+0,325*3+2,25+3+2,85)"kolem podkladaku nebo seříznout zevnitř ZB - dle technologie dodavatele</t>
  </si>
  <si>
    <t>273351122</t>
  </si>
  <si>
    <t>Odstranění bednění základových desek</t>
  </si>
  <si>
    <t>1386689364</t>
  </si>
  <si>
    <t>273361821</t>
  </si>
  <si>
    <t>Výztuž základových desek betonářskou ocelí 10 505 (R)</t>
  </si>
  <si>
    <t>-396526698</t>
  </si>
  <si>
    <t>0,18"dle výpisu statiky</t>
  </si>
  <si>
    <t>274313611</t>
  </si>
  <si>
    <t>Základové pásy z betonu tř. C 16/20</t>
  </si>
  <si>
    <t>-1619871427</t>
  </si>
  <si>
    <t>1,05*0,6*(8,05+8,1+0,8*2)"střední pasy na -1,46</t>
  </si>
  <si>
    <t>1*1,2*0,6"odskoky do šachty od -1,46 do -1,86</t>
  </si>
  <si>
    <t>1,25*0,5*(1,6*4+1,05)"pod schodištěm na -2,11</t>
  </si>
  <si>
    <t>1,2*0,6*(8,05+3,8+4,7)"střední na-1,61</t>
  </si>
  <si>
    <t>0,25*0,5*2*(2,5+1,5)"pod trampolínou</t>
  </si>
  <si>
    <t>Součet"+3,5% za betonáž do výkopu</t>
  </si>
  <si>
    <t>68,869*1,035 'Přepočtené koeficientem množství</t>
  </si>
  <si>
    <t>274321411</t>
  </si>
  <si>
    <t>Základové pasy ze ŽB bez zvýšených nároků na prostředí tř. C 20/25</t>
  </si>
  <si>
    <t>1071494477</t>
  </si>
  <si>
    <t>(2,425*2+1,5+1,1+1,1)*0,22*0,3" průvlaky v základech na pilotami</t>
  </si>
  <si>
    <t>274351121</t>
  </si>
  <si>
    <t>Zřízení bednění základových pasů rovného</t>
  </si>
  <si>
    <t>-1390695352</t>
  </si>
  <si>
    <t>0,3*2*(8,05+8,1+0,8*2)"střední pasy na -1,46</t>
  </si>
  <si>
    <t>0,5*2*(8,05+3,8+4,7)"střední na-1,61</t>
  </si>
  <si>
    <t>0,6*1,1+1,1*1*2"odskoky k šachtě střední pas</t>
  </si>
  <si>
    <t>0,6*2*(1,6*4+1,05+0,6*4)"pod schodištěm na -2,11</t>
  </si>
  <si>
    <t>0,25*2*2*(2,5+1,5)"pod trampolínou</t>
  </si>
  <si>
    <t>(2,425*2+1,5+1,1+1,1)*0,22"bednění průvlaku v základech na pilotami</t>
  </si>
  <si>
    <t>274351122</t>
  </si>
  <si>
    <t>Odstranění bednění základových pasů rovného</t>
  </si>
  <si>
    <t>569630880</t>
  </si>
  <si>
    <t>274353122</t>
  </si>
  <si>
    <t>Bednění prostupů v základových pásech průřezu do 0,05 m2 hl 1 m</t>
  </si>
  <si>
    <t>-1657252273</t>
  </si>
  <si>
    <t>274361821</t>
  </si>
  <si>
    <t>Výztuž základových pásů betonářskou ocelí 10 505 (R)</t>
  </si>
  <si>
    <t>-2119188781</t>
  </si>
  <si>
    <t>1,2"dle statiky</t>
  </si>
  <si>
    <t>275313611</t>
  </si>
  <si>
    <t>Základové patky z betonu tř. C 16/20</t>
  </si>
  <si>
    <t>-297179207</t>
  </si>
  <si>
    <t>0,7*0,5*0,5*3"patky pro tahokov</t>
  </si>
  <si>
    <t>275351121</t>
  </si>
  <si>
    <t>Zřízení bednění základových patek</t>
  </si>
  <si>
    <t>348013702</t>
  </si>
  <si>
    <t>0,4*0,5*4*3"patky pro tahokov</t>
  </si>
  <si>
    <t>275351122</t>
  </si>
  <si>
    <t>Odstranění bednění základových patek</t>
  </si>
  <si>
    <t>2008783189</t>
  </si>
  <si>
    <t>279113131</t>
  </si>
  <si>
    <t>Základová zeď tl 150 mm z tvárnic ztraceného bednění včetně výplně z betonu tř. C 16/20</t>
  </si>
  <si>
    <t>550896963</t>
  </si>
  <si>
    <t>1,25*2*(2,85+3)"kolem šachty v základech</t>
  </si>
  <si>
    <t>279113134</t>
  </si>
  <si>
    <t>Základová zeď tl do 300 mm z tvárnic ztraceného bednění včetně výplně z betonu tř. C 16/20</t>
  </si>
  <si>
    <t>-1126937583</t>
  </si>
  <si>
    <t>1*(9,25+15,6+0,3*2+10,8+2,8+2+2,2+2,7+2,5)</t>
  </si>
  <si>
    <t>1,25*(1,5+16,6+2,25*2+8,65+17,4+0,3*4)</t>
  </si>
  <si>
    <t>1*2*(3,06+2,46)"pod pískovištěm</t>
  </si>
  <si>
    <t>Svislé a kompletní konstrukce</t>
  </si>
  <si>
    <t>310279842</t>
  </si>
  <si>
    <t>Zazdívka otvorů pl do 4 m2 ve zdivu nadzákladovém z nepálených tvárnic tl do 300 mm</t>
  </si>
  <si>
    <t>1031213870</t>
  </si>
  <si>
    <t>(1,55*1,2*2+1,5*1,2*2)*0,3"otvory ve štítě</t>
  </si>
  <si>
    <t>311270331</t>
  </si>
  <si>
    <t>Zdivo z vápenopískových přesných plných tvárnic 7DF do P25 tl 200 mm</t>
  </si>
  <si>
    <t>922243106</t>
  </si>
  <si>
    <t>1,25*1,25*2"meziokenní pilíře 1NP</t>
  </si>
  <si>
    <t>311272031R</t>
  </si>
  <si>
    <t xml:space="preserve">Zdivo z pórobetonových tvárnic hladkých přes P5 přes 450 do 600 kg/m3 na tenkovrstvou maltu tl 200 mm - specifikace dle PD </t>
  </si>
  <si>
    <t>1730002734</t>
  </si>
  <si>
    <t>(0,26+2,49)*(12,4+5,8+3,8+2,25)-0,95*2,115-1,2*2,115"1NP</t>
  </si>
  <si>
    <t>2,75*12+3,3*(5,8+3,8+2,25)-1,15*2,115-0,95*2,115"2NP</t>
  </si>
  <si>
    <t>0,5*(2*2+12)"atika krčku</t>
  </si>
  <si>
    <t>1*1,25"meziokenní pilíř 2NP</t>
  </si>
  <si>
    <t>311272241R</t>
  </si>
  <si>
    <t>Zdivo z pórobetonových tvárnic hladká P6,5 do 650 kg/m3 na tenkovrstvou maltu tl 300 mm - přesná specifikace dle PD</t>
  </si>
  <si>
    <t>CS ÚRS 2020 01</t>
  </si>
  <si>
    <t>317322305</t>
  </si>
  <si>
    <t>(0,26+2,49)*2*(8,65+33,25+2,25+0,325*3+0,14)-0,25*(6,5+0,5)"obvod</t>
  </si>
  <si>
    <t>(0,26+2,49)*(8,65-0,325+8,65-0,325+4,57+3,83)"vnitřní</t>
  </si>
  <si>
    <t>-(0,26+2,49)*(3,83+1,1+2,45)-1,25*1,25*6-1,25*6,25-1,1*2,115*2-2,25*2,25*7-1,625*1,625*2-1*2,115*5</t>
  </si>
  <si>
    <t>Mezisoučet"1NP</t>
  </si>
  <si>
    <t>2,75*9,25+9,25*2,75*2+3,13*9,25+3,657*2*8,4+3,04*2*5,8+11,6*2*(5,2+3,1)/2+6,3*2*(5,2+3,525)/2+2,5*0,14*2</t>
  </si>
  <si>
    <t>-3,5*2,25-1,625*1,625*5-2,25*2,25*5-1,25*1,25*8-1,25*3,5-1*2,115*4-1,55*2,115-1,1*2,115-3,5*3,04</t>
  </si>
  <si>
    <t>Mezisoučet"2NP</t>
  </si>
  <si>
    <t>311321411</t>
  </si>
  <si>
    <t>Nosná zeď ze ŽB tř. C 25/30 bez výztuže</t>
  </si>
  <si>
    <t>1217947678</t>
  </si>
  <si>
    <t>2*(2,6+1,95)*0,25*(1,21+7,25)-0,25*(2,49*1,18+2,355*1,58)"výtahová šachta</t>
  </si>
  <si>
    <t>311351121</t>
  </si>
  <si>
    <t>Zřízení oboustranného bednění nosných nadzákladových zdí</t>
  </si>
  <si>
    <t>-1789448300</t>
  </si>
  <si>
    <t>2*(2,6+2,45+2,1+1,95)*(1,21+7,25)-2*(1,18*2,49+2,535*1,58)+0,25*(2,49*2+2,355*2+1,58+1,18)"výtahová šachta</t>
  </si>
  <si>
    <t>311351122</t>
  </si>
  <si>
    <t>Odstranění oboustranného bednění nosných nadzákladových zdí</t>
  </si>
  <si>
    <t>-1031352900</t>
  </si>
  <si>
    <t>311351911</t>
  </si>
  <si>
    <t>Příplatek k cenám bednění nosných nadzákladových zdí za pohledový beton nebo zvlášť rovné</t>
  </si>
  <si>
    <t>-949503200</t>
  </si>
  <si>
    <t>(2,6+2,45+2,1+1,95)*(1,21+7,25)-(1,18*2,49+2,535*1,58)+0,25*(2,49*2+2,355*2+1,58+1,18)"výtahová šachta-větší rovinnost vnitřku šachty -pak pouze malba</t>
  </si>
  <si>
    <t>311361821</t>
  </si>
  <si>
    <t>Výztuž nosných zdí betonářskou ocelí 10 505</t>
  </si>
  <si>
    <t>2057724622</t>
  </si>
  <si>
    <t>1,7"dle výpisu statiky</t>
  </si>
  <si>
    <t>315321411</t>
  </si>
  <si>
    <t>Atiková zeď ze ŽB tř. C 25/30 bez výztuže</t>
  </si>
  <si>
    <t>120266978</t>
  </si>
  <si>
    <t>0,78*0,24*2*(4,3+4,6+6+6,5+2,75+3,5+4,5+4,6+2,25+0,325*3)"nad věncem 26,27</t>
  </si>
  <si>
    <t>0,78*0,24*2*9,25"nad věncem 22 a 25</t>
  </si>
  <si>
    <t>315351121</t>
  </si>
  <si>
    <t>Zřízení oboustranného bednění atikových nadzákladových zdí</t>
  </si>
  <si>
    <t>-1696116760</t>
  </si>
  <si>
    <t>0,78*2*2*(4,3+4,6+6+6,5+2,75+3,5+4,5+4,6+2,25+0,325*3)"nad věncem 26,27</t>
  </si>
  <si>
    <t>0,78*2*2*9,25"nad věncem 22 a 25</t>
  </si>
  <si>
    <t>315351122</t>
  </si>
  <si>
    <t>Odstranění oboustranného bednění atikových nadzákladových zdí</t>
  </si>
  <si>
    <t>2025911667</t>
  </si>
  <si>
    <t>315361821</t>
  </si>
  <si>
    <t>Výztuž atikových zdí betonářskou ocelí 10 505</t>
  </si>
  <si>
    <t>-372785309</t>
  </si>
  <si>
    <t>0,9"dle výpisu oceli statika</t>
  </si>
  <si>
    <t>317141449</t>
  </si>
  <si>
    <t>Překlad plochý z pórobetonu š 150 mm dl přes 2800 do 3000 mm</t>
  </si>
  <si>
    <t>-355896190</t>
  </si>
  <si>
    <t>6"2NP</t>
  </si>
  <si>
    <t>317142442</t>
  </si>
  <si>
    <t>Překlad nenosný pórobetonový š 150 mm v do 250 mm na tenkovrstvou maltu dl do 1250 mm</t>
  </si>
  <si>
    <t>-1908110482</t>
  </si>
  <si>
    <t>1"2NP</t>
  </si>
  <si>
    <t>317143432</t>
  </si>
  <si>
    <t>Překlad nosný z pórobetonu ve zdech tl 200 mm dl přes 1300 do 1500 mm</t>
  </si>
  <si>
    <t>229860006</t>
  </si>
  <si>
    <t>1"1NP</t>
  </si>
  <si>
    <t>317143433</t>
  </si>
  <si>
    <t>Překlad nosný z pórobetonu ve zdech tl 200 mm dl přes 1500 do 1800 mm</t>
  </si>
  <si>
    <t>-56841739</t>
  </si>
  <si>
    <t>317143451</t>
  </si>
  <si>
    <t>Překlad nosný z pórobetonu ve zdech tl 300 mm dl do 1300 mm</t>
  </si>
  <si>
    <t>-518982762</t>
  </si>
  <si>
    <t>2"1NP</t>
  </si>
  <si>
    <t>2"2NP</t>
  </si>
  <si>
    <t>317143452</t>
  </si>
  <si>
    <t>Překlad nosný z pórobetonu ve zdech tl 300 mm dl přes 1300 do 1500 mm</t>
  </si>
  <si>
    <t>-2039769456</t>
  </si>
  <si>
    <t>7"1NP</t>
  </si>
  <si>
    <t>5"2NP</t>
  </si>
  <si>
    <t>317143453</t>
  </si>
  <si>
    <t>Překlad nosný z pórobetonu ve zdech tl 300 mm dl přes 1500 do 1800 mm</t>
  </si>
  <si>
    <t>-1120176667</t>
  </si>
  <si>
    <t>9"1NP</t>
  </si>
  <si>
    <t>10"2NP</t>
  </si>
  <si>
    <t>317143454</t>
  </si>
  <si>
    <t>Překlad nosný z pórobetonu ve zdech tl 300 mm dl přes 1800 do 2100 mm</t>
  </si>
  <si>
    <t>-229399163</t>
  </si>
  <si>
    <t>3"2NP</t>
  </si>
  <si>
    <t>317143455</t>
  </si>
  <si>
    <t>Překlad nosný z pórobetonu ve zdech tl 300 mm dl přes 2100 do 2400 mm</t>
  </si>
  <si>
    <t>1558167636</t>
  </si>
  <si>
    <t>317234410</t>
  </si>
  <si>
    <t>Vyzdívka mezi nosníky z cihel pálených na MC</t>
  </si>
  <si>
    <t>426474998</t>
  </si>
  <si>
    <t>0,16*0,3*1,75*2"nové překlady ve štítě</t>
  </si>
  <si>
    <t>65</t>
  </si>
  <si>
    <t>317944323</t>
  </si>
  <si>
    <t>Válcované nosníky č.14 až 22 dodatečně osazované do připravených otvorů</t>
  </si>
  <si>
    <t>-1355053111</t>
  </si>
  <si>
    <t>1,75*4*14,3/1000</t>
  </si>
  <si>
    <t>1,75*2*11,1/1000</t>
  </si>
  <si>
    <t>Součet"nový otvor do štítu</t>
  </si>
  <si>
    <t>66</t>
  </si>
  <si>
    <t>342272245</t>
  </si>
  <si>
    <t>Příčka z pórobetonových hladkých tvárnic na tenkovrstvou maltu tl 150 mm</t>
  </si>
  <si>
    <t>-1836587579</t>
  </si>
  <si>
    <t>(0,26+2,74)*(1,625*2+6,35*2)"1NP</t>
  </si>
  <si>
    <t>(3,6*1,625+3,4*1,625+2,2*3,45)"2NP</t>
  </si>
  <si>
    <t>67</t>
  </si>
  <si>
    <t>342291131</t>
  </si>
  <si>
    <t>Ukotvení příček k betonovým konstrukcím plochými kotvami</t>
  </si>
  <si>
    <t>-1930263079</t>
  </si>
  <si>
    <t>7*2"ytong k výtahové šachtě</t>
  </si>
  <si>
    <t>1,5*2*4"okna ve štítě</t>
  </si>
  <si>
    <t>68</t>
  </si>
  <si>
    <t>346244381</t>
  </si>
  <si>
    <t>Plentování jednostranné v do 200 mm válcovaných nosníků cihlami</t>
  </si>
  <si>
    <t>-885298333</t>
  </si>
  <si>
    <t>0,14*1,75*2*2"ve štítě</t>
  </si>
  <si>
    <t>69</t>
  </si>
  <si>
    <t>389361001</t>
  </si>
  <si>
    <t xml:space="preserve">Doplňující výztuž prefabrikovaných konstrukcí  pro každý druh a stavební díl z betonářské oceli</t>
  </si>
  <si>
    <t>1261504577</t>
  </si>
  <si>
    <t>0,650"dle výpisu oceli - obručová a kleštinová výztuž prefa stropu</t>
  </si>
  <si>
    <t>70</t>
  </si>
  <si>
    <t>389381001</t>
  </si>
  <si>
    <t>Dobetonování prefabrikovaných konstrukcí</t>
  </si>
  <si>
    <t>2020776650</t>
  </si>
  <si>
    <t>0,265*(9,25*0,24+9,25*0,24+33,25*0,24+33,25*0,24+2,25*2*0,24+8,3*0,2*2+8,5*0,2)+0,265*0,2*(2,25+1,825)+8,7*0,05*0,265"strop 1NP</t>
  </si>
  <si>
    <t>0,25*2,5*0,3"dobetonávka 2NP střecha</t>
  </si>
  <si>
    <t>71</t>
  </si>
  <si>
    <t>389941022</t>
  </si>
  <si>
    <t>Montáž kovových doplňkových konstrukcí do 10 kg pro montáž prefabrikovaných dílců včetně nastřihnutí</t>
  </si>
  <si>
    <t>751707045</t>
  </si>
  <si>
    <t>0,008*0,3*0,25*7850*(13+12+8+8)</t>
  </si>
  <si>
    <t>0,008*0,3*0,3*7850*13</t>
  </si>
  <si>
    <t>Součet"plechy na HEA v místě stropních trámců</t>
  </si>
  <si>
    <t>72</t>
  </si>
  <si>
    <t>13530816</t>
  </si>
  <si>
    <t>ocel široká jakost S235JR 300x8mm</t>
  </si>
  <si>
    <t>366607481</t>
  </si>
  <si>
    <t>266,586*0,0011 'Přepočtené koeficientem množství</t>
  </si>
  <si>
    <t>73</t>
  </si>
  <si>
    <t>341941001</t>
  </si>
  <si>
    <t>Nosné nebo spojovací svary tl do 10 mm ocelových doplňkových konstrukcí při montáži dílců</t>
  </si>
  <si>
    <t>-1838396028</t>
  </si>
  <si>
    <t>(0,3+0,3)*(13+12+8+8+13)"přivěření plocháčů na HEA</t>
  </si>
  <si>
    <t>Vodorovné konstrukce</t>
  </si>
  <si>
    <t>74</t>
  </si>
  <si>
    <t>411133903</t>
  </si>
  <si>
    <t>Montáž stropních panelů z betonu předpjatého bez závěsných háků hmotnosti do 5 t budova v do 18 m</t>
  </si>
  <si>
    <t>-788046104</t>
  </si>
  <si>
    <t>7+7+10+9+2+2+2+1+1+1+2+1+1+1"strop nad 1NP</t>
  </si>
  <si>
    <t>75</t>
  </si>
  <si>
    <t>59346866</t>
  </si>
  <si>
    <t xml:space="preserve">panel stropní předpjatý 1000x1190x265mm  včetně ucpávky dutin výhrabů a atypických podélně řezaných panelů - přesný způsob vyztužení dle výrobní dokumentace </t>
  </si>
  <si>
    <t>374932483</t>
  </si>
  <si>
    <t>6,6*7+2,25*7+2*10+8,9*9+6,65*2+6,32*2+6,32*2+8,57+8,57+6,2+6,27*2+4,35+2,5+2,5</t>
  </si>
  <si>
    <t>245,86*1,01 'Přepočtené koeficientem množství</t>
  </si>
  <si>
    <t>76</t>
  </si>
  <si>
    <t>411141144</t>
  </si>
  <si>
    <t xml:space="preserve">Stropy pórobet z železobet. stropních nosníků a pórobet. stropních vložek obj. hm. 500 kg/m3,vč. zmonolitnění konstrukce betonem C20/25  a vytvoření příčných žeber, při osové vzd. nosníků do 0,68m, celk. tloušťky stropní konstrukce 250 mm bez nadbetonávky</t>
  </si>
  <si>
    <t>-846595365</t>
  </si>
  <si>
    <t>8,65*(4,2+4,3)+8,4*(3,15+3)+8,65*6,2+5,65*6,25+8,65*4,2+8,65*3,7-2,4*2,5+1,8*12"střecha včetně úpravy vložek řezáním</t>
  </si>
  <si>
    <t>77</t>
  </si>
  <si>
    <t>411321414</t>
  </si>
  <si>
    <t>Stropy deskové ze ŽB tř. C 25/30</t>
  </si>
  <si>
    <t>352749021</t>
  </si>
  <si>
    <t>0,239*2,6*2,45"strop šachty</t>
  </si>
  <si>
    <t>78</t>
  </si>
  <si>
    <t>411351011</t>
  </si>
  <si>
    <t>Zřízení bednění stropů deskových tl do 25 cm bez podpěrné kce</t>
  </si>
  <si>
    <t>956246961</t>
  </si>
  <si>
    <t>0,239*2*(2,6+2,45)"boky</t>
  </si>
  <si>
    <t>2,1*1,95"dno</t>
  </si>
  <si>
    <t>Mezisoučet"strop výtahu</t>
  </si>
  <si>
    <t>0,265*(9,25*2+33,25*2+0,325*6+2,25*2+2*2+1,625*2+1*2)"boky</t>
  </si>
  <si>
    <t>0,2*1,625+0,05*8,7"dobetonávky</t>
  </si>
  <si>
    <t>Mezisoučet"strop 1NP</t>
  </si>
  <si>
    <t>2,5*0,3"2NP</t>
  </si>
  <si>
    <t>79</t>
  </si>
  <si>
    <t>411351012</t>
  </si>
  <si>
    <t>Odstranění bednění stropů deskových tl do 25 cm bez podpěrné kce</t>
  </si>
  <si>
    <t>1038745461</t>
  </si>
  <si>
    <t>80</t>
  </si>
  <si>
    <t>411354315</t>
  </si>
  <si>
    <t>Zřízení podpěrné konstrukce stropů výšky do 4 m tl do 35 cm</t>
  </si>
  <si>
    <t>1680702353</t>
  </si>
  <si>
    <t>81</t>
  </si>
  <si>
    <t>411354316</t>
  </si>
  <si>
    <t>Odstranění podpěrné konstrukce stropů výšky do 4 m tl do 35 cm</t>
  </si>
  <si>
    <t>2036326930</t>
  </si>
  <si>
    <t>82</t>
  </si>
  <si>
    <t>411354331</t>
  </si>
  <si>
    <t>Zřízení podpěrné konstrukce stropů výšky do 6 m tl do 15 cm</t>
  </si>
  <si>
    <t>933161238</t>
  </si>
  <si>
    <t xml:space="preserve">8,65*(4,2+4,3)+8,4*(3,15+3)+8,65*6,2+5,65*6,25+8,65*4,2+8,65*3,7-2,4*2,5+1,8*14"střecha-atypické podepření nosníků z důvodů betonáže současně s věnci </t>
  </si>
  <si>
    <t>Mezisoučet"stropní porobetonová konstrukce - nad rámec podepření započteného již v ceně položky stropu dle ÚRS</t>
  </si>
  <si>
    <t>83</t>
  </si>
  <si>
    <t>411354332</t>
  </si>
  <si>
    <t>Odstranění podpěrné konstrukce stropů výšky do 6 m tl do 15 cm</t>
  </si>
  <si>
    <t>242339742</t>
  </si>
  <si>
    <t>84</t>
  </si>
  <si>
    <t>411354333</t>
  </si>
  <si>
    <t>Zřízení podpěrné konstrukce stropů výšky do 6 m tl do 25 cm</t>
  </si>
  <si>
    <t>-1177330014</t>
  </si>
  <si>
    <t>85</t>
  </si>
  <si>
    <t>411354334</t>
  </si>
  <si>
    <t>Odstranění podpěrné konstrukce stropů výšky do 6 m tl do 25 cm</t>
  </si>
  <si>
    <t>-1819658582</t>
  </si>
  <si>
    <t>86</t>
  </si>
  <si>
    <t>411361821</t>
  </si>
  <si>
    <t>Výztuž stropů betonářskou ocelí 10 505</t>
  </si>
  <si>
    <t>1898948327</t>
  </si>
  <si>
    <t>0,12"dle výpisu statiky - výtah</t>
  </si>
  <si>
    <t>87</t>
  </si>
  <si>
    <t>413351111</t>
  </si>
  <si>
    <t>Zřízení bednění nosníků a průvlaků bez podpěrné kce výšky do 100 cm</t>
  </si>
  <si>
    <t>977486637</t>
  </si>
  <si>
    <t>(3,83+0,54)*(0,4*2+0,3)"P0</t>
  </si>
  <si>
    <t>(1,1+0,3)*(0,3+0,625*2)"V14</t>
  </si>
  <si>
    <t>2,65*5*(0,3+0,3*2)"V12</t>
  </si>
  <si>
    <t>(2,25*2+1,625)*(0,5*2+0,3)"V13</t>
  </si>
  <si>
    <t>1,81*2*(0,16+0,25*2)"V11a</t>
  </si>
  <si>
    <t>3,9*(0,582*2+0,24)"V22</t>
  </si>
  <si>
    <t>2,775*(0,375*2+0,24)"PŘ3</t>
  </si>
  <si>
    <t>2,650*(0,375*2+0,24)"PŘ2</t>
  </si>
  <si>
    <t>2,65*(0,9*2+0,24)"V25</t>
  </si>
  <si>
    <t>1,4*(0,25*2+0,3)"překlad vedle výtahu</t>
  </si>
  <si>
    <t>1,75*(0,4+0,25)*2"překlady V21L, V21P</t>
  </si>
  <si>
    <t>88</t>
  </si>
  <si>
    <t>413351112</t>
  </si>
  <si>
    <t>Odstranění bednění nosníků a průvlaků bez podpěrné kce výšky do 100 cm</t>
  </si>
  <si>
    <t>691285564</t>
  </si>
  <si>
    <t>89</t>
  </si>
  <si>
    <t>413352111</t>
  </si>
  <si>
    <t>Zřízení podpěrné konstrukce nosníků výšky podepření do 4 m pro nosník výšky do 100 cm</t>
  </si>
  <si>
    <t>1607598375</t>
  </si>
  <si>
    <t>3,83*(0,3)"P0</t>
  </si>
  <si>
    <t>1,1*(0,3)"V14</t>
  </si>
  <si>
    <t>2,25*5*(0,3)"V12</t>
  </si>
  <si>
    <t>(2,25*2+1,625)*(0,3)"V13</t>
  </si>
  <si>
    <t>1,61*2*(0,16)"V11a</t>
  </si>
  <si>
    <t>3,9*(0,24)"V22</t>
  </si>
  <si>
    <t>2,775*(0,24)"PŘ3</t>
  </si>
  <si>
    <t>2,650*(0,24)"PŘ2</t>
  </si>
  <si>
    <t>2,65*(0,24)"V25</t>
  </si>
  <si>
    <t>1,4*(0,3)"překlad vedle výtahu</t>
  </si>
  <si>
    <t>1,75*(0,25)*2"překlady V21L, V21P</t>
  </si>
  <si>
    <t>90</t>
  </si>
  <si>
    <t>413352112</t>
  </si>
  <si>
    <t>Odstranění podpěrné konstrukce nosníků výšky podepření do 4 m pro nosník výšky do 100 cm</t>
  </si>
  <si>
    <t>866184346</t>
  </si>
  <si>
    <t>91</t>
  </si>
  <si>
    <t>413941125</t>
  </si>
  <si>
    <t>Osazování ocelových válcovaných nosníků stropů I, IE, U, UE nebo L č. 24 a vyšší</t>
  </si>
  <si>
    <t>-241195310</t>
  </si>
  <si>
    <t>(9,1+9,1)*125/1000"HEA 400</t>
  </si>
  <si>
    <t>(6,45+6,5*2)*97,6/1000"HEA 320</t>
  </si>
  <si>
    <t>92</t>
  </si>
  <si>
    <t>13011002</t>
  </si>
  <si>
    <t>ocel profilová HE-A 320 jakost 11 375</t>
  </si>
  <si>
    <t>-681551050</t>
  </si>
  <si>
    <t>1,898*1,03 'Přepočtené koeficientem množství</t>
  </si>
  <si>
    <t>93</t>
  </si>
  <si>
    <t>13011005</t>
  </si>
  <si>
    <t>ocel profilová HE-A 400 jakost 11 375</t>
  </si>
  <si>
    <t>-1452128669</t>
  </si>
  <si>
    <t>2,275*1,03 'Přepočtené koeficientem množství</t>
  </si>
  <si>
    <t>94</t>
  </si>
  <si>
    <t>417321515</t>
  </si>
  <si>
    <t>Ztužující pásy a věnce ze ŽB tř. C 25/30</t>
  </si>
  <si>
    <t>-1811846572</t>
  </si>
  <si>
    <t xml:space="preserve">(2*(8,65+33,25+2,25+0,325*3+0,14)-3,83-0,54-3,55-0,3-2,65*5)*0,25*0,24"obvod  - věnec výšky 250mm</t>
  </si>
  <si>
    <t xml:space="preserve">0,5*0,24*(6,5+0,45-2,25-1,625)"  věnce V13 obvod</t>
  </si>
  <si>
    <t>(8,65-0,325+8,65-0,325+4,57)*0,25*0,3"vnitřní</t>
  </si>
  <si>
    <t>(12,4+5,8+2,25)*0,25*0,2"1NP vnitřní</t>
  </si>
  <si>
    <t>Mezisoučet"věnce 1NP</t>
  </si>
  <si>
    <t>(3,83+0,54)*(0,4*0,3)"P0</t>
  </si>
  <si>
    <t>(1,1+0,3)*(0,3*0,625)"V14</t>
  </si>
  <si>
    <t>2,65*5*(0,3*0,3)"V12</t>
  </si>
  <si>
    <t>(2,25*2+1,625)*(0,5*0,3)"V13</t>
  </si>
  <si>
    <t>1,61*2*(0,16*0,25)"V11a</t>
  </si>
  <si>
    <t>Mezisoučet"překlady a průvlaky jako součást věnce 1NP</t>
  </si>
  <si>
    <t>(0,24*0,7)*9,25+0,24*0,125*3,9"V22</t>
  </si>
  <si>
    <t>0,3*0,7*9,25"V23</t>
  </si>
  <si>
    <t>0,3*0,7*9,25"V24</t>
  </si>
  <si>
    <t>(0,24*0,6)*9,25+0,5*0,24*2,65"V25</t>
  </si>
  <si>
    <t xml:space="preserve">2*(0,25*0,24*5,077+5,8*0,25*0,24+2,214*0,25*0,24+2,088*0,36*0,24)"věnce pod HEA </t>
  </si>
  <si>
    <t>0,25*0,24*2*(4,3+4,6+6+6,5+2,75+3,5+4,5+4,6+2,25+0,325*3)"věnec 26,27 - okraj desky</t>
  </si>
  <si>
    <t>0,2*0,25*12"V21</t>
  </si>
  <si>
    <t>1,8*0,2*0,25"V21L,P</t>
  </si>
  <si>
    <t>0,33*0,32*(6,3+6,6*2)+0,4*0,45*4,6*2"hřebeny a úžlabí na HEB - jako věnec</t>
  </si>
  <si>
    <t>2,775*(0,375*0,24)"PŘ3</t>
  </si>
  <si>
    <t>2,650*(0,375*0,24)"PŘ2</t>
  </si>
  <si>
    <t>1,4*(0,25*0,3)"překlad vedle výtahu</t>
  </si>
  <si>
    <t>0,262*0,24*(0,65+0,65+0,325)"P2</t>
  </si>
  <si>
    <t>Mezisoučet"2NP po horní líc stropu (střechy)</t>
  </si>
  <si>
    <t>0,2*0,06*(12+2*2)</t>
  </si>
  <si>
    <t>Mezisoučet"atika krčku</t>
  </si>
  <si>
    <t>95</t>
  </si>
  <si>
    <t>417351115</t>
  </si>
  <si>
    <t>Zřízení bednění ztužujících věnců</t>
  </si>
  <si>
    <t>-961451861</t>
  </si>
  <si>
    <t>(2*(8,65+33,25+2,25+0,325*3+0,14)-3,83-3,55-2,25*7-1,625)*0,25*2"obvod</t>
  </si>
  <si>
    <t xml:space="preserve">0,25*2*(6,5+0,45)"navýšení  věnce V13 obvod</t>
  </si>
  <si>
    <t>(8,65-0,325+8,65-0,325+4,57)*0,25*2"vnitřní na zdivu 300</t>
  </si>
  <si>
    <t>(12,4+5,8+2,25)*0,25*2"1NP vnitřní na zdivu 200</t>
  </si>
  <si>
    <t>(0,457+0,652)*9,25-0,457*2*3,9"V22</t>
  </si>
  <si>
    <t>(0,298+0,457)*9,25"V23</t>
  </si>
  <si>
    <t>(0,294+0,423)*9,25"V24</t>
  </si>
  <si>
    <t>(0,4+0,524)*9,25-0,4*2*2,65"V25</t>
  </si>
  <si>
    <t xml:space="preserve">2*(0,25*2*5,077+5,8*0,25*2+2,214*0,25*2+2,088*0,36*2)"věnce pod HEA </t>
  </si>
  <si>
    <t>0,25*2*(4,3+4,6+6+6,5+2,75+3,5+4,5+4,6+2,25+0,325*3)"věnec 26,27 - okraj desky</t>
  </si>
  <si>
    <t>0,15*(6,3*2)"vybednění na HEA v úžlaBÍ</t>
  </si>
  <si>
    <t>0,262*2*(0,65+0,65+0,325)"P2</t>
  </si>
  <si>
    <t>2*0,06*(12+2*2)</t>
  </si>
  <si>
    <t>96</t>
  </si>
  <si>
    <t>417351116</t>
  </si>
  <si>
    <t>Odstranění bednění ztužujících věnců</t>
  </si>
  <si>
    <t>212585651</t>
  </si>
  <si>
    <t>97</t>
  </si>
  <si>
    <t>417361821</t>
  </si>
  <si>
    <t>Výztuž ztužujících pásů a věnců betonářskou ocelí 10 505</t>
  </si>
  <si>
    <t>-332409566</t>
  </si>
  <si>
    <t>1,1"dle výpisu oceli ve statice</t>
  </si>
  <si>
    <t>0,2"překlady ve 2NP + pod HEA</t>
  </si>
  <si>
    <t>1,8"výztuž ve střeše + navazujících věnců pod střechou</t>
  </si>
  <si>
    <t>0,2*(12+2*2)*1,25*4,44/1000"atika krčku sít 6/100/100</t>
  </si>
  <si>
    <t>Komunikace pozemní</t>
  </si>
  <si>
    <t>98</t>
  </si>
  <si>
    <t>579231315R</t>
  </si>
  <si>
    <t xml:space="preserve">Venkovní lité pryžové povrchy na předem upravený terén jednovrstvé tloušťky 11 mm včetně stabilizační vrstvy tloušťky 60 mm, prováděné ručně plochy do 300 m2  - vzhled a specifikace edle PD</t>
  </si>
  <si>
    <t>1188707810</t>
  </si>
  <si>
    <t>4,8*4,8+4,4*4,4+2,4*4*0,35-1,8*1,8"kolem trampolíny a pískoviště</t>
  </si>
  <si>
    <t>1,5*1,5*3,14"mlhoviště</t>
  </si>
  <si>
    <t>99</t>
  </si>
  <si>
    <t>596811120</t>
  </si>
  <si>
    <t xml:space="preserve">Kladení betonové dlažby komunikací pro pěší do lože z kameniva velikosti do 0,09 m2 pl do 50 m2  - výškové srovnání + podsyp , rozměření atd. </t>
  </si>
  <si>
    <t>-213856818</t>
  </si>
  <si>
    <t>1,7*18,1+1,7*5,5+5,5*2,2-2,25*2,09+1*1,7+0,3*2,25+0,2*2,25"Pzp 4 - terasa</t>
  </si>
  <si>
    <t>Součet"podkladní dlažba pod roštěm</t>
  </si>
  <si>
    <t>100</t>
  </si>
  <si>
    <t>59245018</t>
  </si>
  <si>
    <t>dlažba tvar obdélník betonová 200x100x60mm přírodní</t>
  </si>
  <si>
    <t>-272732269</t>
  </si>
  <si>
    <t>(1,7*18,1+1,7*5,5+5,5*2,2-2,25*2,09+1*1,7+0,3*2,25+0,2*2,25)*0,3"Pzp 4 - terasa</t>
  </si>
  <si>
    <t>Součet"podkladní dlažba pod roštěm - 30% plochy</t>
  </si>
  <si>
    <t>101</t>
  </si>
  <si>
    <t>596811220</t>
  </si>
  <si>
    <t xml:space="preserve">Kladení betonové dlažby komunikací pro pěší do lože z kameniva velikosti přes 0,09 do 0,25 m2 pl do 50 m2  - bude použita stávající očištěná v SO 10</t>
  </si>
  <si>
    <t>1194218214</t>
  </si>
  <si>
    <t>102</t>
  </si>
  <si>
    <t>596811411</t>
  </si>
  <si>
    <t>Kladení velkoformátové betonové dlažby tl do 150 mm velikosti do 0,5 m2 pl do 300 m2</t>
  </si>
  <si>
    <t>-566806336</t>
  </si>
  <si>
    <t>103</t>
  </si>
  <si>
    <t>59246020</t>
  </si>
  <si>
    <t>dlažba velkoformátová betonová plochy do 0,5m2 tl 120mm přírodní</t>
  </si>
  <si>
    <t>-1665456465</t>
  </si>
  <si>
    <t>29,305*1,03 'Přepočtené koeficientem množství</t>
  </si>
  <si>
    <t>Úpravy povrchů, podlahy a osazování výplní</t>
  </si>
  <si>
    <t>104</t>
  </si>
  <si>
    <t>611131121</t>
  </si>
  <si>
    <t>Penetrační disperzní nátěr vnitřních stropů nanášený ručně</t>
  </si>
  <si>
    <t>566842390</t>
  </si>
  <si>
    <t>8,65*(4,2+4,3)+8,4*(3,15+3)+8,65*6,2+5,65*6,25+8,65*4,2+8,65*3,7-2,4*2,5+1,8*12"střecha (strop)</t>
  </si>
  <si>
    <t>105</t>
  </si>
  <si>
    <t>611341121</t>
  </si>
  <si>
    <t xml:space="preserve">Omítka sádrová nebo vápenosádrová vnitřních ploch  nanášená ručně jednovrstvá, tloušťky do 10 mm hladká vodorovných konstrukcí stropů rovných</t>
  </si>
  <si>
    <t>-215352523</t>
  </si>
  <si>
    <t>106</t>
  </si>
  <si>
    <t>611341191</t>
  </si>
  <si>
    <t>Příplatek k sádrové omítce vnitřních stropů za každých dalších 5 mm tloušťky ručně</t>
  </si>
  <si>
    <t>865423271</t>
  </si>
  <si>
    <t>107</t>
  </si>
  <si>
    <t>612111001</t>
  </si>
  <si>
    <t>Ubroušení výstupků betonu vnitřních neomítaných stěn po odbednění</t>
  </si>
  <si>
    <t>1341186360</t>
  </si>
  <si>
    <t>108</t>
  </si>
  <si>
    <t>612131121</t>
  </si>
  <si>
    <t>Penetrační disperzní nátěr vnitřních stěn nanášený ručně</t>
  </si>
  <si>
    <t>145252231</t>
  </si>
  <si>
    <t>109</t>
  </si>
  <si>
    <t>612142001</t>
  </si>
  <si>
    <t>Potažení vnitřních stěn sklovláknitým pletivem vtlačeným do tenkovrstvé hmoty</t>
  </si>
  <si>
    <t>-286909456</t>
  </si>
  <si>
    <t>3*4*2"napojení šachty na porobeton</t>
  </si>
  <si>
    <t>110</t>
  </si>
  <si>
    <t>612341121</t>
  </si>
  <si>
    <t xml:space="preserve">Omítka sádrová nebo vápenosádrová vnitřních ploch  nanášená ručně jednovrstvá, tloušťky do 10 mm hladká svislých konstrukcí stěn</t>
  </si>
  <si>
    <t>1650156657</t>
  </si>
  <si>
    <t>3,2*2*(8,4+8,65)+(4,3-3,2)*8,4"plocha</t>
  </si>
  <si>
    <t>-1,625*1,625*2-3,5*2,25-1,55*2,115-2,25*2,25-0,8*1,97"otvory</t>
  </si>
  <si>
    <t>0,25*(1,625*4*2+2*(3,5+2,25)+2,25*4)"ostění</t>
  </si>
  <si>
    <t>Mezisoučet"mč208</t>
  </si>
  <si>
    <t>3,2*2*(4,1+5,8)+(3,6-3,2)*5,8+3,8*3,45"plocha</t>
  </si>
  <si>
    <t>-1,25*1,25*2-0,8*1,97*2</t>
  </si>
  <si>
    <t>+0,25*1,25*4*2+0,15*(2,115*2+1)*2</t>
  </si>
  <si>
    <t>Mezisoučet"mč207</t>
  </si>
  <si>
    <t>3,2*2*(1,425+0,95)-0,7*1,97+3,2*2*(2,2+1,25+0,85+2,05)</t>
  </si>
  <si>
    <t>-0,7*1,97*4-0,8*1,97</t>
  </si>
  <si>
    <t>Mezisoučet"mč202,203</t>
  </si>
  <si>
    <t>3,2*2*(3,4+4)+(3,6-3,2)*5,8</t>
  </si>
  <si>
    <t>-0,9*2,115-0,8*1,97</t>
  </si>
  <si>
    <t>0,15*(2,115*2+1)</t>
  </si>
  <si>
    <t>Mezisoučet"mč204</t>
  </si>
  <si>
    <t>2,75*2*(1,75+11,96)</t>
  </si>
  <si>
    <t>-1,61*2,36*2-0,9*1,97-1,55*2,115-0,8*1,97-0,9*1,97*2</t>
  </si>
  <si>
    <t>0,25*(2,36*4+1,61*2)+0,15*(2,115*8+1,55+1+1,1*2)+0,25*(1,58+2,23*2)</t>
  </si>
  <si>
    <t>Mezisoučet"mč201</t>
  </si>
  <si>
    <t>3,2*2*(13,95+8,65)-3,2*6,075+(5,2-3,2)*13,95</t>
  </si>
  <si>
    <t>-0,9*1,97-0,8*1,97*2-1,25*1,25*5-2,25*2,25*2-1,625*1,625</t>
  </si>
  <si>
    <t>+0,25*(1,25*4*5+2,25*4*2+1,625*4)</t>
  </si>
  <si>
    <t>Mezisoučet"mč205</t>
  </si>
  <si>
    <t>3,5*2*(5,9+8,65)-3,5*6,075+(5,9-3,5)*5,9</t>
  </si>
  <si>
    <t>-1,625*1,625*2-1,25*1,25*3-2,25*2,25*2-2,125*2,25</t>
  </si>
  <si>
    <t>+0,25*(1,625*4*2+1,25*4*3+2,25*4*2+2,125*2+2,25)</t>
  </si>
  <si>
    <t>Mezisoučet"mč206</t>
  </si>
  <si>
    <t>(3*2*(6,3+2,7))*3</t>
  </si>
  <si>
    <t>-1,25*1,25*3-0,8*1,97*3</t>
  </si>
  <si>
    <t>(0,15*(1+2,115*2)+0,25*1,25*4)*3</t>
  </si>
  <si>
    <t>Mezisoučet"mč102,103,104</t>
  </si>
  <si>
    <t>3*2*(4,05+16)</t>
  </si>
  <si>
    <t>-0,8*1,97*3-1,18*2,23-0,9*1,97*3-1,61*2,49*2-1,25*1,25-1*1,97</t>
  </si>
  <si>
    <t>0,25*(1,25*4+2,49*4+1,61*2+2,23*2+1,18)+0,15*(1,1*3+2,115*6)</t>
  </si>
  <si>
    <t>Mezisoučet"mč101</t>
  </si>
  <si>
    <t>3*2*(2,2+2,25)</t>
  </si>
  <si>
    <t>-0,9*1,97</t>
  </si>
  <si>
    <t>Mezisoučet"mč105</t>
  </si>
  <si>
    <t>3*2*(3,4+4)</t>
  </si>
  <si>
    <t>-0,9*1,97-0,8*1,97</t>
  </si>
  <si>
    <t>0,15*(1+2,115*2)</t>
  </si>
  <si>
    <t>Mezisoučet"mč106</t>
  </si>
  <si>
    <t>3*2*(4,1+5,8+3,8)</t>
  </si>
  <si>
    <t>-0,7*1,97-0,8*1,97-1,25*1,25*2</t>
  </si>
  <si>
    <t>0,15*(1+2,115*2)+0,25*1,25*4*2</t>
  </si>
  <si>
    <t>Mezisoučet"mč109</t>
  </si>
  <si>
    <t>3*(0,9+2*1,425)</t>
  </si>
  <si>
    <t>-0,7*1,97</t>
  </si>
  <si>
    <t>Mezisoučet"mč110</t>
  </si>
  <si>
    <t>3*2*(17,85+8,65+2,25+0,325*2)</t>
  </si>
  <si>
    <t>-0,8*1,97*2-0,9*1,97-2,25*2,25*7-1,25*1,25*3-1,625*1,625*2</t>
  </si>
  <si>
    <t>0,25*(1,25*4*3+2,25*4*7+1,625*4*2)</t>
  </si>
  <si>
    <t>Mezisoučet"mč107</t>
  </si>
  <si>
    <t>111</t>
  </si>
  <si>
    <t>612341191</t>
  </si>
  <si>
    <t>Příplatek k sádrové omítce vnitřních stěn za každých dalších 5 mm tloušťky ručně</t>
  </si>
  <si>
    <t>770706473</t>
  </si>
  <si>
    <t>112</t>
  </si>
  <si>
    <t>619991011</t>
  </si>
  <si>
    <t>Obalení konstrukcí a prvků fólií přilepenou lepící páskou</t>
  </si>
  <si>
    <t>-847225329</t>
  </si>
  <si>
    <t>1,25*1,25*14</t>
  </si>
  <si>
    <t>6,25*1,25</t>
  </si>
  <si>
    <t>3,5*1,25</t>
  </si>
  <si>
    <t>2,25*2,25*13</t>
  </si>
  <si>
    <t>1,625*1,625*7</t>
  </si>
  <si>
    <t>3,5*2,25*1</t>
  </si>
  <si>
    <t>1,7*6,4*2</t>
  </si>
  <si>
    <t>Mezisoučet"okna</t>
  </si>
  <si>
    <t>74,944*0,3</t>
  </si>
  <si>
    <t>Mezisoučet"vnitřní parapety</t>
  </si>
  <si>
    <t>1,18*2,23+1,58*2,23"šachetní dveře do výtahu</t>
  </si>
  <si>
    <t>113</t>
  </si>
  <si>
    <t>619999011</t>
  </si>
  <si>
    <t>Příplatek k vnitřní omítce stropů za sklon do 30°</t>
  </si>
  <si>
    <t>-1998800905</t>
  </si>
  <si>
    <t>8,4*(3,15+3)+8,65*6,2+5,65*6,25+8,65*4,2+8,65*3,7-2,4*2,5"střecha včetně úpravy vložek řezáním</t>
  </si>
  <si>
    <t>114</t>
  </si>
  <si>
    <t>619999012</t>
  </si>
  <si>
    <t>Příplatek k vnitřní omítce stropů za sklon do 60°</t>
  </si>
  <si>
    <t>1532204295</t>
  </si>
  <si>
    <t>8,65*(4,2+4,3)"střecha včetně úpravy vložek řezáním</t>
  </si>
  <si>
    <t>115</t>
  </si>
  <si>
    <t>61134112R</t>
  </si>
  <si>
    <t xml:space="preserve">Omítka sádrová PROTIPOŽÁRNÍ  nanášená ručně jednovrstvá, tloušťky do 10 mm hladká vodorovných konstrukcí - střešních I nosníků</t>
  </si>
  <si>
    <t>-1575983167</t>
  </si>
  <si>
    <t>(0,42*2+0,36*3)*(6,1)</t>
  </si>
  <si>
    <t>(0,36*2+0,36*3)*(6,1+6,1)</t>
  </si>
  <si>
    <t>(0,44*2+0,42*3)*8,65*2</t>
  </si>
  <si>
    <t>Součet"POŽÁRNÍ OMÍTka nosníků HEA</t>
  </si>
  <si>
    <t>116</t>
  </si>
  <si>
    <t>613341191R</t>
  </si>
  <si>
    <t>Příplatek k sádrové PROTIPOŽÁRNÍ omítce vnitřních sloupů za každých dalších 5 mm tloušťky ručně (+15mm) pro min.tl.20mm</t>
  </si>
  <si>
    <t>-637807040</t>
  </si>
  <si>
    <t>70,694*3 'Přepočtené koeficientem množství</t>
  </si>
  <si>
    <t>117</t>
  </si>
  <si>
    <t>622142001</t>
  </si>
  <si>
    <t>Potažení vnějších stěn sklovláknitým pletivem vtlačeným do tenkovrstvé hmoty</t>
  </si>
  <si>
    <t>-639466854</t>
  </si>
  <si>
    <t>(33,65+9,625+0,32*6+2,25*2+4,8+16,5+12,4)*0,3</t>
  </si>
  <si>
    <t>Mezisoučet"zakládací požární - dvojité přetažení</t>
  </si>
  <si>
    <t>58,375*1,2*0,5"</t>
  </si>
  <si>
    <t xml:space="preserve">Mezisoučet"dvojité přetažení  kasltlíku žaluzie</t>
  </si>
  <si>
    <t>118</t>
  </si>
  <si>
    <t>622143003</t>
  </si>
  <si>
    <t>Montáž omítkových plastových nebo pozinkovaných rohových profilů s tkaninou</t>
  </si>
  <si>
    <t>-1474510188</t>
  </si>
  <si>
    <t>(1,625*4*2+2*(3,5+2,25)+2,25*4)"ostění</t>
  </si>
  <si>
    <t>1,25*4*2+(2,115*2+1)*2</t>
  </si>
  <si>
    <t>(2,115*2+1)</t>
  </si>
  <si>
    <t>(2,36*4+1,61*2)+(2,115*8+1,55+1+1,1*2)+(1,58+2,23*2)</t>
  </si>
  <si>
    <t>(1,25*4*5+2,25*4*2+1,625*4)</t>
  </si>
  <si>
    <t>(1,625*4*2+1,25*4*3+2,25*4*2+2,125*2+2,25)</t>
  </si>
  <si>
    <t>((1+2,115*2)+0,25*1,25*4)*3</t>
  </si>
  <si>
    <t>(1,25*4+2,49*4+1,61*2+2,23*2+1,18)+(1,1*3+2,115*6)</t>
  </si>
  <si>
    <t>(1+2,115*2)</t>
  </si>
  <si>
    <t>(1+2,115*2)+1,25*4*2</t>
  </si>
  <si>
    <t>(1,25*4*3+2,25*4*7+1,625*4*2)</t>
  </si>
  <si>
    <t>Součet"vnitřní omítky</t>
  </si>
  <si>
    <t>119</t>
  </si>
  <si>
    <t>55343023</t>
  </si>
  <si>
    <t>profil rohový Pz s kulatou hlavou pro vnitřní omítky tl 15mm</t>
  </si>
  <si>
    <t>-133703724</t>
  </si>
  <si>
    <t>372,27*1,05 'Přepočtené koeficientem množství</t>
  </si>
  <si>
    <t>120</t>
  </si>
  <si>
    <t>622143004</t>
  </si>
  <si>
    <t>Montáž omítkových samolepících začišťovacích profilů pro spojení s okenním rámem</t>
  </si>
  <si>
    <t>1661207160</t>
  </si>
  <si>
    <t>(1,625*3*2+(3,5+2*2,25)+2,25*3)"ostění</t>
  </si>
  <si>
    <t>1,25*3*2</t>
  </si>
  <si>
    <t>(2,36*4+1,61*2)</t>
  </si>
  <si>
    <t>(1,25*3*5+2,25*3*2+1,625*3)</t>
  </si>
  <si>
    <t>(1,625*3*2+1,25*3*3+2,25*3*2+2,125*2+2,25)</t>
  </si>
  <si>
    <t>(1,25*3)*3</t>
  </si>
  <si>
    <t>(1,25*3+2,49*4+1,61*2)</t>
  </si>
  <si>
    <t>(1,25*3*3+2,25*3*7+1,625*3*2)</t>
  </si>
  <si>
    <t>121</t>
  </si>
  <si>
    <t>59051476</t>
  </si>
  <si>
    <t>profil začišťovací PVC 9mm s výztužnou tkaninou pro ostění ETICS</t>
  </si>
  <si>
    <t>-6347320</t>
  </si>
  <si>
    <t>226,715*1,05 'Přepočtené koeficientem množství</t>
  </si>
  <si>
    <t>122</t>
  </si>
  <si>
    <t>622131121</t>
  </si>
  <si>
    <t>Penetrační disperzní nátěr vnějších stěn nanášený ručně</t>
  </si>
  <si>
    <t>-40809120</t>
  </si>
  <si>
    <t>6,8*(7,675+0,26)+6,8*(10,575-7,675)/2+8,75*3,4+5,85*8,7+9,4*(7,32+0,26)+9,4*(8,58-7,32)/2+0,325*(8+8,2+9,4+9,8+7,6+7,6)"plocha</t>
  </si>
  <si>
    <t>-2,25*2,25*6-1,25*1,25*6-1,25*6,25-1,625*1,625"okna</t>
  </si>
  <si>
    <t>Mezisoučet"severovýchod</t>
  </si>
  <si>
    <t>(7,32+0,26)*9,65"plocha</t>
  </si>
  <si>
    <t>-2,25*3,5-1,25*1,25"otvory</t>
  </si>
  <si>
    <t>Mezisoučet"severozápad</t>
  </si>
  <si>
    <t>(7,675+0,26)*9,65"plocha</t>
  </si>
  <si>
    <t>-2,25*2,25*2-1,625*1,625*2-1,25*1,25"otvory</t>
  </si>
  <si>
    <t>Mezisoučet"jihovýchod</t>
  </si>
  <si>
    <t>6,8*(7,675+0,26)+4,05*8,7+1,2*12,4+4,8*8+2,25*(9,5+7,7)"plocha</t>
  </si>
  <si>
    <t>-2,25*2,25*3-1,25*1,25*2-1,625*1,625*4"okna</t>
  </si>
  <si>
    <t>Mezisoučet"jihozápad</t>
  </si>
  <si>
    <t>1,05*(8+9,6)+6*7,9+5,5*8,6-2,25*2,25*2-1,25*1,25*4-1,25*3,75"fasáda</t>
  </si>
  <si>
    <t>Mezisoučet"dřevěná fasáda ST2</t>
  </si>
  <si>
    <t>123</t>
  </si>
  <si>
    <t>622211041</t>
  </si>
  <si>
    <t>Montáž kontaktního zateplení vnějších stěn lepením a mechanickým kotvením polystyrénových desek tl do 200 mm</t>
  </si>
  <si>
    <t>-866503039</t>
  </si>
  <si>
    <t>(33,65+0,325*6)*(0,25+0,5)/2+0,25*9,65+4,77*0,2+8*0,5"sokl</t>
  </si>
  <si>
    <t>Mezisoučet"sokl</t>
  </si>
  <si>
    <t>(+2,25*4*6+1,25*4*6+2*(1,25+6,25)+4*1,625)*0"ostění</t>
  </si>
  <si>
    <t>2*(2,25+3,5+1,25*2)*0"ostění</t>
  </si>
  <si>
    <t>2*(2,25*4+1,625*4+1,25*2)*0"ostění</t>
  </si>
  <si>
    <t>(+2,25*4*3+1,25*4*2+4*1,625*4)*0"ostění</t>
  </si>
  <si>
    <t>124</t>
  </si>
  <si>
    <t>711413111</t>
  </si>
  <si>
    <t>Příplatek za lepení těsnicí hmotou dvousložkovou na bázi polymery modifikované živičné emulze</t>
  </si>
  <si>
    <t>-1878646617</t>
  </si>
  <si>
    <t xml:space="preserve">Mezisoučet"sokl  </t>
  </si>
  <si>
    <t>125</t>
  </si>
  <si>
    <t>28376448</t>
  </si>
  <si>
    <t>deska z polystyrénu XPS, hrana rovná a strukturovaný povrch 300kPa tl 180mm</t>
  </si>
  <si>
    <t>-1940841431</t>
  </si>
  <si>
    <t>20,717*1,02 'Přepočtené koeficientem množství</t>
  </si>
  <si>
    <t>126</t>
  </si>
  <si>
    <t>28376449</t>
  </si>
  <si>
    <t>deska z polystyrénu XPS, hrana rovná a strukturovaný povrch 300kPa tl 200mm</t>
  </si>
  <si>
    <t>-7529183</t>
  </si>
  <si>
    <t>24"spodní hrana fasády</t>
  </si>
  <si>
    <t>24*1,02 'Přepočtené koeficientem množství</t>
  </si>
  <si>
    <t>127</t>
  </si>
  <si>
    <t>28372055</t>
  </si>
  <si>
    <t xml:space="preserve">deska EPS 70 fasádní  λ=0,039 tl 200mm  - mimořádně paropropustná dle specifikace v PD</t>
  </si>
  <si>
    <t>-802612821</t>
  </si>
  <si>
    <t>-24"XPS k zakládací liště</t>
  </si>
  <si>
    <t>439,49*1,02 'Přepočtené koeficientem množství</t>
  </si>
  <si>
    <t>128</t>
  </si>
  <si>
    <t>622212001</t>
  </si>
  <si>
    <t>Montáž kontaktního zateplení vnějšího ostění, nadpraží a parapetu hl. špalety do 200 mm a ŠAMBRÁNY lepením desek z polystyrenu tl do 40 mm (včetně rohové lišty šamrány a související okenní lišty do špalety)</t>
  </si>
  <si>
    <t>6905352</t>
  </si>
  <si>
    <t>(+2,25*4*6+1,25*4*6+2*(1,25+6,25)+4*1,625)"ostění</t>
  </si>
  <si>
    <t>(+2,25*4*6+1,25*4*6+2*(1,25+6,25)+4*1,625)"šambrána</t>
  </si>
  <si>
    <t>2*(2,25+3,5+1,25*2)"ostění</t>
  </si>
  <si>
    <t>2*(2,25+3,5+1,25*2)"šambrána</t>
  </si>
  <si>
    <t>2*(2,25*4+1,625*4+1,25*2)"ostění</t>
  </si>
  <si>
    <t>2*(2,25*4+1,625*4+1,25*2)"šambrána</t>
  </si>
  <si>
    <t>(+2,25*4*3+1,25*4*2+4*1,625*4)"ostění</t>
  </si>
  <si>
    <t>(+2,25*4*3+1,25*4*2+4*1,625*4)"šambrána</t>
  </si>
  <si>
    <t>129</t>
  </si>
  <si>
    <t>28375932</t>
  </si>
  <si>
    <t>deska EPS 70 fasádní λ=0,039 tl 40mm</t>
  </si>
  <si>
    <t>1995681870</t>
  </si>
  <si>
    <t>221*0,22 'Přepočtené koeficientem množství</t>
  </si>
  <si>
    <t>130</t>
  </si>
  <si>
    <t>28376438</t>
  </si>
  <si>
    <t>deska z polystyrénu XPS, hrana rovná a strukturovaný povrch 250kPa tl 30mm</t>
  </si>
  <si>
    <t>-1086341743</t>
  </si>
  <si>
    <t>221*0,2 'Přepočtené koeficientem množství</t>
  </si>
  <si>
    <t>131</t>
  </si>
  <si>
    <t>622215134</t>
  </si>
  <si>
    <t>Oprava kontaktního zateplení stěn z polystyrenových desek tl do 160 mm pl přes 0,5 do 1,0 m2</t>
  </si>
  <si>
    <t>1214822502</t>
  </si>
  <si>
    <t>2"podél krčku na stávajícím objektu</t>
  </si>
  <si>
    <t>132</t>
  </si>
  <si>
    <t>622251101</t>
  </si>
  <si>
    <t>Příplatek k cenám kontaktního zateplení stěn za použití tepelněizolačních zátek z polystyrenu</t>
  </si>
  <si>
    <t>-343372537</t>
  </si>
  <si>
    <t>133</t>
  </si>
  <si>
    <t>622252002</t>
  </si>
  <si>
    <t>Montáž profilů kontaktního zateplení lepených</t>
  </si>
  <si>
    <t>-297709635</t>
  </si>
  <si>
    <t>(+2,25*3*6+1,25*3*6+2*1,25+6,25+3*1,625)"ostění</t>
  </si>
  <si>
    <t>2*2,25+3,5+1,25*3"ostění</t>
  </si>
  <si>
    <t>(2,25*3*3+1,625*4*3+1,25*3)"ostění</t>
  </si>
  <si>
    <t>(+2,25*3*3+1,25*3*2+3*1,625*4)"ostění</t>
  </si>
  <si>
    <t>Mezisoučet"APU</t>
  </si>
  <si>
    <t>8*2+9+7,7+8*2+8*8,2+9+9,4+8*8"</t>
  </si>
  <si>
    <t>Mezisoučet"rohové</t>
  </si>
  <si>
    <t>58,375"dle parapetů</t>
  </si>
  <si>
    <t>Mezisoučet"parapetní</t>
  </si>
  <si>
    <t>92,3+9+3,6</t>
  </si>
  <si>
    <t>Mezisoučet" k atice</t>
  </si>
  <si>
    <t>33,65+9,625+0,32*6+2,25*2+4,8+16,5</t>
  </si>
  <si>
    <t>Mezisoučet"zakládací požární</t>
  </si>
  <si>
    <t>2*(10+7+1+11+1)*0,23</t>
  </si>
  <si>
    <t>Mezisoučet"parapet boční strana na ostění</t>
  </si>
  <si>
    <t>221</t>
  </si>
  <si>
    <t xml:space="preserve">Mezisoučet" 1x lišta z plochy na šambránu - (1x lišta vnější líc šambrána + rohová lišta ze šambrány na ostění je součástí ceny ostění pol.622212001) </t>
  </si>
  <si>
    <t>134</t>
  </si>
  <si>
    <t>63127416</t>
  </si>
  <si>
    <t>profil rohový PVC 23x23mm s výztužnou tkaninou š 100mm pro ETICS</t>
  </si>
  <si>
    <t>-1305112499</t>
  </si>
  <si>
    <t>417,7*1,05 'Přepočtené koeficientem množství</t>
  </si>
  <si>
    <t>135</t>
  </si>
  <si>
    <t>59051516</t>
  </si>
  <si>
    <t>profil začišťovací PVC pro napojení boční hrany parapetu na ostění</t>
  </si>
  <si>
    <t>808010659</t>
  </si>
  <si>
    <t>13,8*1,05 'Přepočtené koeficientem množství</t>
  </si>
  <si>
    <t>136</t>
  </si>
  <si>
    <t>28342205</t>
  </si>
  <si>
    <t>profil začišťovací PVC 6mm s výztužnou tkaninou pro ostění ETICS</t>
  </si>
  <si>
    <t>439757487</t>
  </si>
  <si>
    <t>179,125*1,05 'Přepočtené koeficientem množství</t>
  </si>
  <si>
    <t>137</t>
  </si>
  <si>
    <t>59051510</t>
  </si>
  <si>
    <t>profil začišťovací s okapnicí PVC s výztužnou tkaninou pro nadpraží ETICS</t>
  </si>
  <si>
    <t>564982350</t>
  </si>
  <si>
    <t>Mezisoučet"nadpraží</t>
  </si>
  <si>
    <t>58,375*1,05 'Přepočtené koeficientem množství</t>
  </si>
  <si>
    <t>138</t>
  </si>
  <si>
    <t>59051512</t>
  </si>
  <si>
    <t>profil začišťovací s okapnicí PVC s výztužnou tkaninou pro parapet ETICS</t>
  </si>
  <si>
    <t>-625733661</t>
  </si>
  <si>
    <t>92,3+9+3,6"k atice</t>
  </si>
  <si>
    <t>Mezisoučet"</t>
  </si>
  <si>
    <t>163,275*1,05 'Přepočtené koeficientem množství</t>
  </si>
  <si>
    <t>139</t>
  </si>
  <si>
    <t>28342210</t>
  </si>
  <si>
    <t xml:space="preserve">profil zakládací  protipožární s tkaninou pro ETICS</t>
  </si>
  <si>
    <t>28381564</t>
  </si>
  <si>
    <t>33,65+9,625+0,32*6+2,25*2+4,8+16,5+12,4</t>
  </si>
  <si>
    <t>83,395*1,05 'Přepočtené koeficientem množství</t>
  </si>
  <si>
    <t>140</t>
  </si>
  <si>
    <t>622261631</t>
  </si>
  <si>
    <t>Ukončení provětravaného zateplení stěn z obkladových betonových cihel perforovaným plechem</t>
  </si>
  <si>
    <t>1782886738</t>
  </si>
  <si>
    <t>2*(1,05*2+6+5,5)+1,25*4+2,25*2+3,75"fasáda</t>
  </si>
  <si>
    <t>Součet" fasáda dle označení ST2</t>
  </si>
  <si>
    <t>141</t>
  </si>
  <si>
    <t>622273081R</t>
  </si>
  <si>
    <t xml:space="preserve">Montáž odvětrávané fasády stěn a ostění šroubováním na dřevěný rošt na Al fasádních kotvách- tep.izolace tl.200 mm (v ceně položky jsou všechny materiály a montáže kromě dodávky dřevěného obkladu s nátěrem a difuzní folie) - komplet fasáda dle ozn. ST2 </t>
  </si>
  <si>
    <t>-679684369</t>
  </si>
  <si>
    <t>(2,25*4+2,25*3+1,25*4*4+1,25*2+3,75*2)*0,3"ostění</t>
  </si>
  <si>
    <t>Součet"komplet fasáda dle označení ST2</t>
  </si>
  <si>
    <t>142</t>
  </si>
  <si>
    <t>61191173</t>
  </si>
  <si>
    <t xml:space="preserve">prkno hoblované obkladové smrk  20x95*4000mm jakost A/B</t>
  </si>
  <si>
    <t>1816360582</t>
  </si>
  <si>
    <t>105,843</t>
  </si>
  <si>
    <t>-(2,25*4+1,25*4+3,75)*0,3" parapet</t>
  </si>
  <si>
    <t>100,518*1,1 'Přepočtené koeficientem množství</t>
  </si>
  <si>
    <t>143</t>
  </si>
  <si>
    <t>59590743</t>
  </si>
  <si>
    <t>deska cementotřísková bez povrchové úpravy tl 24mm</t>
  </si>
  <si>
    <t>1368565804</t>
  </si>
  <si>
    <t>(2,25*4+1,25*4+3,75)*0,3" parapet</t>
  </si>
  <si>
    <t>144</t>
  </si>
  <si>
    <t>28329040</t>
  </si>
  <si>
    <t>fólie kontaktní difuzně propustná pro doplňkovou hydroizolační vrstvu skládaných větraných fasád s otevřenými spárami (spára max 50 mm, max.40% plochy)</t>
  </si>
  <si>
    <t>-906314750</t>
  </si>
  <si>
    <t>105,843*1,1 'Přepočtené koeficientem množství</t>
  </si>
  <si>
    <t>145</t>
  </si>
  <si>
    <t>622511122</t>
  </si>
  <si>
    <t xml:space="preserve">Tenkovrstvá  silikonová dekorativní soklová - pohledový beton -  včetně penetrace vnějších stěn - dle specifikace materiálu v PD</t>
  </si>
  <si>
    <t>-1059777017</t>
  </si>
  <si>
    <t>146</t>
  </si>
  <si>
    <t>622525105</t>
  </si>
  <si>
    <t>Tenkovrstvá omítka malých ploch do 4,0m2 na stěnách</t>
  </si>
  <si>
    <t>610314611</t>
  </si>
  <si>
    <t>147</t>
  </si>
  <si>
    <t>622521002</t>
  </si>
  <si>
    <t xml:space="preserve">Omítka tenkovrstvá silikátová vnějších ploch  probarvená včetně penetrace podkladu  - hydrofilní s regulací vlhkosti na povrchu a se zvýšenou ochranou proti mikroorganismům zrnitá, tloušťky 0,5 mm stěn - zatření do 1,5mm pro dosažení hladké struktury</t>
  </si>
  <si>
    <t>-1588955449</t>
  </si>
  <si>
    <t>517,798"dle omítky 1,5mm zatření do 1,5mm pro dosažení hladké struktury</t>
  </si>
  <si>
    <t>148</t>
  </si>
  <si>
    <t>622521012</t>
  </si>
  <si>
    <t xml:space="preserve">Omítka tenkovrstvá silikonová vnějších ploch  probarvená včetně penetrace podkladu -  hydrofilní s regulací vlhkosti na povrchu a se zvýšenou ochranou proti mikroorganismům zrnitá, tloušťky 1,5 mm stěn</t>
  </si>
  <si>
    <t>272998371</t>
  </si>
  <si>
    <t>(2,25*3*6+1,25*3*6+2*1,25+6,25+3*1,625)*0,26"ostění</t>
  </si>
  <si>
    <t>(2*2,25+3,5+1,25*3)*0,26"ostění</t>
  </si>
  <si>
    <t>3*(2,25*3+1,625*4+1,25*1)*0,26"ostění</t>
  </si>
  <si>
    <t>(+2,25*3*3+1,25*3*2+4*1,625*3)*0,26"ostění</t>
  </si>
  <si>
    <t>221*0,035"šambrána z boku</t>
  </si>
  <si>
    <t>149</t>
  </si>
  <si>
    <t>623135011</t>
  </si>
  <si>
    <t>Vyrovnání podkladu vnějších ploch tmelem tl do 2 mm</t>
  </si>
  <si>
    <t>-867077418</t>
  </si>
  <si>
    <t>0,3*2*(9,25+4,3+4,6+5,7+6,3+3+3,1+4,9+4,7+2,25+0,325*3)-0,3*3"vytvoření spádu na atikách</t>
  </si>
  <si>
    <t>150</t>
  </si>
  <si>
    <t>623142001</t>
  </si>
  <si>
    <t>Potažení vnějších pilířů nebo sloupů nebo ostatních členitých ploch sklovláknitým pletivem vtlačeným do tenkovrstvé hmoty</t>
  </si>
  <si>
    <t>-1008552816</t>
  </si>
  <si>
    <t>7*2*0,25"pro opravu stáv. fasády při napojení krčku</t>
  </si>
  <si>
    <t>(33,65+9,625+0,32*6+2,25*2+4,8+16,5+12,4)*0,2*2"zakládací lišta dle PBŘ</t>
  </si>
  <si>
    <t>151</t>
  </si>
  <si>
    <t>629991012</t>
  </si>
  <si>
    <t>Zakrytí výplní otvorů fólií přilepenou na začišťovací lišty</t>
  </si>
  <si>
    <t>921417648</t>
  </si>
  <si>
    <t>-105,485*-1 'Přepočtené koeficientem množství</t>
  </si>
  <si>
    <t>152</t>
  </si>
  <si>
    <t>629999001</t>
  </si>
  <si>
    <t>Příplatek k úpravám povrchů za kropení vodou vysoce nasákavého podkladu</t>
  </si>
  <si>
    <t>593634611</t>
  </si>
  <si>
    <t>1131,098"dle omítek stěn vnitřních</t>
  </si>
  <si>
    <t>Mezisoučet"pro vnitřní omítky</t>
  </si>
  <si>
    <t>153</t>
  </si>
  <si>
    <t>629999011</t>
  </si>
  <si>
    <t>Příplatek k úpravám povrchů za provádění styku dvou barev nebo struktur na fasádě</t>
  </si>
  <si>
    <t>1291713602</t>
  </si>
  <si>
    <t>Součet"</t>
  </si>
  <si>
    <t>154</t>
  </si>
  <si>
    <t>629999030</t>
  </si>
  <si>
    <t>Příplatek k omítce vnějších povrchů za provádění omítané plochy do 10 m2</t>
  </si>
  <si>
    <t>1315624265</t>
  </si>
  <si>
    <t>221*0,15"šambrány</t>
  </si>
  <si>
    <t>155</t>
  </si>
  <si>
    <t>631311125</t>
  </si>
  <si>
    <t>Mazanina tl do 120 mm z betonu prostého bez zvýšených nároků na prostředí tř. C 20/25</t>
  </si>
  <si>
    <t>1081504192</t>
  </si>
  <si>
    <t>1,95*2,1*0,11"dno výtahu</t>
  </si>
  <si>
    <t>156</t>
  </si>
  <si>
    <t>631311135</t>
  </si>
  <si>
    <t>Mazanina tl do 240 mm z betonu prostého bez zvýšených nároků na prostředí tř. C 20/25</t>
  </si>
  <si>
    <t>-1172688541</t>
  </si>
  <si>
    <t>0,15*3,2*3,05"pod výtahem podkladak</t>
  </si>
  <si>
    <t>0,15*(8,3*33,25+2*12,5-0,325*(6,4+1,45*2)-2,25*5,9-2,55*2,7)"podkladak</t>
  </si>
  <si>
    <t xml:space="preserve">0,25*0,25*8,65*2+0,45*0,1/2*8,65*3"dobetonávky v úžlabích střechy </t>
  </si>
  <si>
    <t>157</t>
  </si>
  <si>
    <t>631319171</t>
  </si>
  <si>
    <t>Příplatek k mazanině tl do 80 mm za stržení povrchu spodní vrstvy před vložením výztuže</t>
  </si>
  <si>
    <t>-1547196728</t>
  </si>
  <si>
    <t xml:space="preserve">267,2*0,075"dle skladby P2 - 2NP - 50mm nad nopem +25mm mezi nopy </t>
  </si>
  <si>
    <t xml:space="preserve">267,4*0,075"dle skladby P1 - 1NP - 50mm nad nopem +25mm mezi nopy </t>
  </si>
  <si>
    <t>158</t>
  </si>
  <si>
    <t>631319175</t>
  </si>
  <si>
    <t>Příplatek k mazanině tl do 240 mm za stržení povrchu spodní vrstvy před vložením výztuže</t>
  </si>
  <si>
    <t>362212209</t>
  </si>
  <si>
    <t>159</t>
  </si>
  <si>
    <t>631341111</t>
  </si>
  <si>
    <t>Mazanina tl do 80 mm z betonu lehkého keramického LC 8/9</t>
  </si>
  <si>
    <t>-1344485312</t>
  </si>
  <si>
    <t>12*1,8*0,08"krček - skl.S4</t>
  </si>
  <si>
    <t>160</t>
  </si>
  <si>
    <t>631362021</t>
  </si>
  <si>
    <t>Výztuž mazanin svařovanými sítěmi Kari</t>
  </si>
  <si>
    <t>671846803</t>
  </si>
  <si>
    <t>2*(8,3*33,25+2*12,5-0,325*(6,4+1,45*2)-2,25*5,9-2,55*2,7)*3,03*1,25/1000"podkladak 6/150/150 - oba povrchy</t>
  </si>
  <si>
    <t>3,2*3,05*2*5,38*1,25/1000"pod výtahem podkladak - 8/150/150 - oba povrchy</t>
  </si>
  <si>
    <t>161</t>
  </si>
  <si>
    <t>631362021R</t>
  </si>
  <si>
    <t>Výztuž mazanin svařovanými sítěmi PZ tl.2mm oka 50*50mm pro podlahové topení (včetně přesahů)</t>
  </si>
  <si>
    <t>-1536633056</t>
  </si>
  <si>
    <t xml:space="preserve">267,2"dle skladby P2 - 2NP </t>
  </si>
  <si>
    <t>267,4"dle skladby P1 - 1NP</t>
  </si>
  <si>
    <t>162</t>
  </si>
  <si>
    <t>632450131</t>
  </si>
  <si>
    <t>Vyrovnávací cementový potěr tl do 20 mm ze suchých směsí provedený v ploše</t>
  </si>
  <si>
    <t>-96735862</t>
  </si>
  <si>
    <t>267,2"dle skladby P2 - 2NP</t>
  </si>
  <si>
    <t>163</t>
  </si>
  <si>
    <t>632450134R</t>
  </si>
  <si>
    <t>Vyrovnávací cementový potěr tl do 75 mm (včetně nopů) ze suchých směsí provedený v ploše - tř.CT- C30-F5</t>
  </si>
  <si>
    <t>-616193139</t>
  </si>
  <si>
    <t xml:space="preserve">267,2"dle skladby P2 - 2NP - 50mm nad nopem +25mm mezi nopy </t>
  </si>
  <si>
    <t xml:space="preserve">267,4"dle skladby P1 - 1NP - 50mm nad nopem +25mm mezi nopy </t>
  </si>
  <si>
    <t>164</t>
  </si>
  <si>
    <t>632451031</t>
  </si>
  <si>
    <t>Vyrovnávací potěr tl do 20 mm z MC 15 provedený v ploše</t>
  </si>
  <si>
    <t>72191674</t>
  </si>
  <si>
    <t>267,4"dle skladby P1 - vyrovnání podkladu pod TI</t>
  </si>
  <si>
    <t>165</t>
  </si>
  <si>
    <t>632481213</t>
  </si>
  <si>
    <t>Separační vrstva z PE fólie</t>
  </si>
  <si>
    <t>1793698450</t>
  </si>
  <si>
    <t>166</t>
  </si>
  <si>
    <t>632481215</t>
  </si>
  <si>
    <t>Separační vrstva z geotextilie</t>
  </si>
  <si>
    <t>-1718888220</t>
  </si>
  <si>
    <t>(7,7*32,65+1,7*12-2,85*3-0,325*(7+2,05*2)-2,25*6,5)"pod podkladak - skl.P1</t>
  </si>
  <si>
    <t>167</t>
  </si>
  <si>
    <t>634112126</t>
  </si>
  <si>
    <t>Obvodová dilatace podlahovým páskem z pěnového PE s fólií mezi stěnou a mazaninou nebo potěrem v 100 mm</t>
  </si>
  <si>
    <t>727758140</t>
  </si>
  <si>
    <t>2*(8,4+8,65)"</t>
  </si>
  <si>
    <t>2*(4,1+5,8+3,8)"</t>
  </si>
  <si>
    <t>2*(1,425+0,95)+2,35*2*(2,2+1,25+0,85+2,05)</t>
  </si>
  <si>
    <t>2*(3,4+4)</t>
  </si>
  <si>
    <t>2*(1,75+11,96)</t>
  </si>
  <si>
    <t>2*(13,95+8,65)</t>
  </si>
  <si>
    <t>2*(5,9+8,65)</t>
  </si>
  <si>
    <t>2*(6,3+2,7)*3</t>
  </si>
  <si>
    <t>2*(4,05+16)</t>
  </si>
  <si>
    <t>2*(2,2+2,25)</t>
  </si>
  <si>
    <t>2*(4,1+5,8+3,8)</t>
  </si>
  <si>
    <t>2*(0,9+1,425)</t>
  </si>
  <si>
    <t>2*(17,85+8,65+2,25+0,325*2)</t>
  </si>
  <si>
    <t>168</t>
  </si>
  <si>
    <t>635111215</t>
  </si>
  <si>
    <t>Násyp pod podlahy ze štěrkopísku nebo štěrkodrti se zhutněním</t>
  </si>
  <si>
    <t>410969241</t>
  </si>
  <si>
    <t>0,35*(7,7*32,65-2,85*3-0,325*(7+2,05*2)-2,25*6,5)" skl.P1 - bez krčku a šachty</t>
  </si>
  <si>
    <t>0,4*0,8*(3+3+3,5)"kolem šachty</t>
  </si>
  <si>
    <t>1,7*12*0,65"pod krčkem</t>
  </si>
  <si>
    <t>Mezisoučet"pod štěrkovou vrstvou</t>
  </si>
  <si>
    <t>(5*5+4,6*4,6-1,8*1,8)*0,2"trampolína a pískoviště</t>
  </si>
  <si>
    <t>2*2*3,14*0,2"mlhoviště</t>
  </si>
  <si>
    <t>Mezisoučet"pod pryž skl.Pzp 5</t>
  </si>
  <si>
    <t>169</t>
  </si>
  <si>
    <t>635111232</t>
  </si>
  <si>
    <t>Násyp pod podlahy z drobného kameniva 0-4 se zhutněním</t>
  </si>
  <si>
    <t>-1729918927</t>
  </si>
  <si>
    <t>(5*5+4,6*4,6-1,8*1,8)*0,03"trampolína a pískoviště</t>
  </si>
  <si>
    <t>170</t>
  </si>
  <si>
    <t>635111242</t>
  </si>
  <si>
    <t>Násyp pod podlahy z hrubého kameniva 8-32 se zhutněním</t>
  </si>
  <si>
    <t>1581142593</t>
  </si>
  <si>
    <t>0,2*(7,7*32,65+1,7*12-2,85*3-0,325*(7+2,05*2)-2,25*6,5)"pod podkladak - skl.P1</t>
  </si>
  <si>
    <t>(1,7*18,1+1,7*5,5+5,5*2,2-2,25*2,09+1*1,7)*0,25"Pzp 4 - terasa</t>
  </si>
  <si>
    <t>171</t>
  </si>
  <si>
    <t>635111241</t>
  </si>
  <si>
    <t>Násyp pod podlahy z hrubého kameniva 8-16 se zhutněním</t>
  </si>
  <si>
    <t>-36586446</t>
  </si>
  <si>
    <t>7,3*1,8*0,15"Pzp3</t>
  </si>
  <si>
    <t>172</t>
  </si>
  <si>
    <t>637111111</t>
  </si>
  <si>
    <t>Okapový chodník ze štěrkopísku tl 100 mm s udusáním</t>
  </si>
  <si>
    <t>-395191820</t>
  </si>
  <si>
    <t>12,3*0,3+4,7*0,3+1,7*0,3+33,65*0,3+8*0,3+1,5*7+2*0,35"okapní chodník - lože</t>
  </si>
  <si>
    <t>173</t>
  </si>
  <si>
    <t>637311131</t>
  </si>
  <si>
    <t>Okapový chodník z betonových záhonových obrubníků lože beton</t>
  </si>
  <si>
    <t>1491087278</t>
  </si>
  <si>
    <t>12,3+4,7+1,7+33,65+1,5+0,4+9+1,1</t>
  </si>
  <si>
    <t>174</t>
  </si>
  <si>
    <t>642944121</t>
  </si>
  <si>
    <t>Osazování ocelových zárubní dodatečné pl do 2,5 m2</t>
  </si>
  <si>
    <t>1172949089</t>
  </si>
  <si>
    <t>175</t>
  </si>
  <si>
    <t>55331487</t>
  </si>
  <si>
    <t>zárubeň jednokřídlá ocelová pro zdění tl stěny 110-150mm rozměru 800/1970, 2100mm</t>
  </si>
  <si>
    <t>-1511669903</t>
  </si>
  <si>
    <t>P</t>
  </si>
  <si>
    <t>Poznámka k položce:_x000d_
YH, YH s drážkou, YZP</t>
  </si>
  <si>
    <t>176</t>
  </si>
  <si>
    <t>55331486</t>
  </si>
  <si>
    <t>zárubeň jednokřídlá ocelová pro zdění tl stěny 110-150mm rozměru 700/1970, 2100mm</t>
  </si>
  <si>
    <t>-226108780</t>
  </si>
  <si>
    <t>177</t>
  </si>
  <si>
    <t>55331488</t>
  </si>
  <si>
    <t>zárubeň jednokřídlá ocelová pro zdění tl stěny 110-150mm rozměru 900/1970, 2100mm</t>
  </si>
  <si>
    <t>-392471354</t>
  </si>
  <si>
    <t>178</t>
  </si>
  <si>
    <t>55331563</t>
  </si>
  <si>
    <t>zárubeň jednokřídlá ocelová pro zdění s protipožární úpravou tl stěny 110-150mm rozměru 900/1970, 2100mm</t>
  </si>
  <si>
    <t>918201212</t>
  </si>
  <si>
    <t>Poznámka k položce:_x000d_
YZP s PP ochranou</t>
  </si>
  <si>
    <t>179</t>
  </si>
  <si>
    <t>55331489</t>
  </si>
  <si>
    <t>zárubeň jednokřídlá ocelová pro zdění tl stěny 110-150mm rozměru 1000/1970, 2100mm</t>
  </si>
  <si>
    <t>1668900249</t>
  </si>
  <si>
    <t>180</t>
  </si>
  <si>
    <t>642944221</t>
  </si>
  <si>
    <t>Osazování ocelových zárubní dodatečné pl přes 2,5 m2</t>
  </si>
  <si>
    <t>-776460514</t>
  </si>
  <si>
    <t>181</t>
  </si>
  <si>
    <t>55331747</t>
  </si>
  <si>
    <t>zárubeň dvoukřídlá ocelová pro zdění tl stěny 110-150mm rozměru 1450/1970, 2100mm</t>
  </si>
  <si>
    <t>1737518483</t>
  </si>
  <si>
    <t>182</t>
  </si>
  <si>
    <t>916231213</t>
  </si>
  <si>
    <t>Osazení chodníkového obrubníku betonového stojatého s boční opěrou do lože z betonu prostého</t>
  </si>
  <si>
    <t>-345149522</t>
  </si>
  <si>
    <t>18+2,8+1,8+1,8*2+7,3+2,25*4"obrubník na zahradě</t>
  </si>
  <si>
    <t>183</t>
  </si>
  <si>
    <t>59217016</t>
  </si>
  <si>
    <t>obrubník betonový chodníkový 1000x80x250mm</t>
  </si>
  <si>
    <t>140851859</t>
  </si>
  <si>
    <t>42,5*1,05 'Přepočtené koeficientem množství</t>
  </si>
  <si>
    <t>184</t>
  </si>
  <si>
    <t>936001001R</t>
  </si>
  <si>
    <t>Montáž prvků ploch a hřišť - trampolína</t>
  </si>
  <si>
    <t>1420344798</t>
  </si>
  <si>
    <t>1"trampolína</t>
  </si>
  <si>
    <t>185</t>
  </si>
  <si>
    <t>749200R</t>
  </si>
  <si>
    <t>Dodávka trampolíny komlet dle spec. E13</t>
  </si>
  <si>
    <t>446749445</t>
  </si>
  <si>
    <t>186</t>
  </si>
  <si>
    <t>941221111</t>
  </si>
  <si>
    <t>Montáž lešení řadového rámového těžkého zatížení do 300 kg/m2 š do 1,2 m v do 10 m</t>
  </si>
  <si>
    <t>-2125988213</t>
  </si>
  <si>
    <t>13*7,5"SZ</t>
  </si>
  <si>
    <t>17*(33,65+1,7)"SV</t>
  </si>
  <si>
    <t>13*8,5"JV</t>
  </si>
  <si>
    <t>9*18+8*6,5"JZ</t>
  </si>
  <si>
    <t>Mezisoučet</t>
  </si>
  <si>
    <t>187</t>
  </si>
  <si>
    <t>941221211</t>
  </si>
  <si>
    <t xml:space="preserve">Příplatek k lešení řadovému rámovému těžkému š 1,2 m v přes 10 do 25 m za první a ZKD den použití  (+120dní) - uvažováno i pro strop nad 2NP a atiky</t>
  </si>
  <si>
    <t>661736311</t>
  </si>
  <si>
    <t>1022,95*120 'Přepočtené koeficientem množství</t>
  </si>
  <si>
    <t>188</t>
  </si>
  <si>
    <t>941221811</t>
  </si>
  <si>
    <t>Demontáž lešení řadového rámového těžkého zatížení do 300 kg/m2 š do 1,2 m v do 10 m</t>
  </si>
  <si>
    <t>2096680085</t>
  </si>
  <si>
    <t>189</t>
  </si>
  <si>
    <t>949101111</t>
  </si>
  <si>
    <t>Lešení pomocné pro objekty pozemních staveb s lešeňovou podlahou v do 1,9 m zatížení do 150 kg/m2</t>
  </si>
  <si>
    <t>-1251932010</t>
  </si>
  <si>
    <t>22,7"mč201</t>
  </si>
  <si>
    <t>267,4"1NP</t>
  </si>
  <si>
    <t>190</t>
  </si>
  <si>
    <t>949101112</t>
  </si>
  <si>
    <t>Lešení pomocné pro objekty pozemních staveb s lešeňovou podlahou v do 3,5 m zatížení do 150 kg/m2</t>
  </si>
  <si>
    <t>-3241994</t>
  </si>
  <si>
    <t>267,2-22,7"2NP</t>
  </si>
  <si>
    <t xml:space="preserve">12,6*1,5"pro demontáž části zateplováku, zbytek bude ze stropu nad 1NP </t>
  </si>
  <si>
    <t>191</t>
  </si>
  <si>
    <t>952901111</t>
  </si>
  <si>
    <t>Vyčištění budov bytové a občanské výstavby při výšce podlaží do 4 m</t>
  </si>
  <si>
    <t>-744681795</t>
  </si>
  <si>
    <t>267,2"mč201</t>
  </si>
  <si>
    <t>192</t>
  </si>
  <si>
    <t>953312115</t>
  </si>
  <si>
    <t>Vložky do svislých dilatačních spár z fasádních polystyrénových desek tl 50 mm</t>
  </si>
  <si>
    <t>1747730723</t>
  </si>
  <si>
    <t>12,5*8"mezi objekty</t>
  </si>
  <si>
    <t>193</t>
  </si>
  <si>
    <t>953312122</t>
  </si>
  <si>
    <t>Vložky do svislých dilatačních spár z extrudovaných polystyrénových desek tl 20 mm</t>
  </si>
  <si>
    <t>-655327197</t>
  </si>
  <si>
    <t>2,425*0,3*2+(1,5+1)*0,3"oddilatování překladu nad stávajícími pilotami</t>
  </si>
  <si>
    <t>194</t>
  </si>
  <si>
    <t>953943124</t>
  </si>
  <si>
    <t>Osazování výrobků do 30 kg/kus do betonu</t>
  </si>
  <si>
    <t>-567608786</t>
  </si>
  <si>
    <t>1"L ukončující podlahu ve vstupu do výtahu - 2NP</t>
  </si>
  <si>
    <t>195</t>
  </si>
  <si>
    <t>13011069</t>
  </si>
  <si>
    <t>úhelník ocelový rovnostranný jakost 11 375 120x120x8mm</t>
  </si>
  <si>
    <t>865381138</t>
  </si>
  <si>
    <t>14,71*1,58/1000</t>
  </si>
  <si>
    <t>0,023*1,1 'Přepočtené koeficientem množství</t>
  </si>
  <si>
    <t>196</t>
  </si>
  <si>
    <t>953943125</t>
  </si>
  <si>
    <t>Osazování výrobků do 120 kg/kus do betonu</t>
  </si>
  <si>
    <t>-739813629</t>
  </si>
  <si>
    <t>1"L profil včetně kotevních pracen ve vstupu do výtahu 1NP</t>
  </si>
  <si>
    <t>197</t>
  </si>
  <si>
    <t>13010450</t>
  </si>
  <si>
    <t>úhelník ocelový rovnostranný jakost 11 375 250x250x20mm</t>
  </si>
  <si>
    <t>690492591</t>
  </si>
  <si>
    <t>0,9735</t>
  </si>
  <si>
    <t>0,974*1,1 'Přepočtené koeficientem množství</t>
  </si>
  <si>
    <t>198</t>
  </si>
  <si>
    <t>953943211</t>
  </si>
  <si>
    <t>Osazování hasicího přístroje</t>
  </si>
  <si>
    <t>140147167</t>
  </si>
  <si>
    <t>199</t>
  </si>
  <si>
    <t>44932114</t>
  </si>
  <si>
    <t>přístroj hasicí ruční práškový P6 21A</t>
  </si>
  <si>
    <t>-1607923256</t>
  </si>
  <si>
    <t>200</t>
  </si>
  <si>
    <t>953945123</t>
  </si>
  <si>
    <t>Kotvy mechanické M 8 dl 140-300 mm pro střední zatížení do betonu, ŽB nebo kamene s vyvrtáním otvoru</t>
  </si>
  <si>
    <t>-291069952</t>
  </si>
  <si>
    <t>(2*(9,25+4,3+4,6+5,7+6,3+3+3,1+4,9+4,7+2,25+0,325*3)-3)/0,5*2"vrch atik pilové střechy</t>
  </si>
  <si>
    <t>(12+2*2)/0,5*2"vrch atik krčku</t>
  </si>
  <si>
    <t>2*(2,45+2,6)/0,4*2"na šachtě</t>
  </si>
  <si>
    <t>Mezisoučet"kotvení dřeva k vrchu atik</t>
  </si>
  <si>
    <t>201</t>
  </si>
  <si>
    <t>953993326</t>
  </si>
  <si>
    <t>Osazení bezpečnostní, orientační nebo informační tabulky přivrtáním na zdivo</t>
  </si>
  <si>
    <t>1235281163</t>
  </si>
  <si>
    <t>202</t>
  </si>
  <si>
    <t>73534510</t>
  </si>
  <si>
    <t>tabulka bezpečnostní plastová s tiskem 2 barvy A4 210x297mm</t>
  </si>
  <si>
    <t>1729042733</t>
  </si>
  <si>
    <t>203</t>
  </si>
  <si>
    <t>966080105</t>
  </si>
  <si>
    <t>Bourání kontaktního zateplení z polystyrenových desek tloušťky do 180 mm</t>
  </si>
  <si>
    <t>553290178</t>
  </si>
  <si>
    <t>6,7*12,6"na stávající budově u krčku</t>
  </si>
  <si>
    <t>204</t>
  </si>
  <si>
    <t>968082016</t>
  </si>
  <si>
    <t>Vybourání plastových rámů oken včetně křídel plochy přes 1 do 2 m2</t>
  </si>
  <si>
    <t>1247122246</t>
  </si>
  <si>
    <t>1,55*1,2*2+1,5*1,2*2"ve štítě</t>
  </si>
  <si>
    <t>205</t>
  </si>
  <si>
    <t>971052651</t>
  </si>
  <si>
    <t>Vybourání nebo prorážení otvorů v ŽB příčkách a zdech pl do 4 m2 tl do 600 mm</t>
  </si>
  <si>
    <t>-1877261790</t>
  </si>
  <si>
    <t xml:space="preserve">2,3*1,2*0,3*2"nové  otvory ve štítové stěně</t>
  </si>
  <si>
    <t>206</t>
  </si>
  <si>
    <t>973042251</t>
  </si>
  <si>
    <t>Vysekání kapes ve zdivu z betonu pl do 0,10 m2 hl do 300 mm</t>
  </si>
  <si>
    <t>1830370049</t>
  </si>
  <si>
    <t>4"ve vyříznutém otvoru pro osazení překladů</t>
  </si>
  <si>
    <t>207</t>
  </si>
  <si>
    <t>977151123</t>
  </si>
  <si>
    <t>Jádrové vrty diamantovými korunkami do D 150 mm do stavebních materiálů</t>
  </si>
  <si>
    <t>-711436443</t>
  </si>
  <si>
    <t>0,3*8*2"pro nasazení pily na řezání otvorů ve štítové stěně</t>
  </si>
  <si>
    <t>208</t>
  </si>
  <si>
    <t>977211112</t>
  </si>
  <si>
    <t>Řezání stěnovou pilou ŽB kcí s výztuží průměru do 16 mm hl do 350 mm</t>
  </si>
  <si>
    <t>2136166348</t>
  </si>
  <si>
    <t>(2,3*2+1,2*2)*2</t>
  </si>
  <si>
    <t>209</t>
  </si>
  <si>
    <t>985331113</t>
  </si>
  <si>
    <t>Dodatečné vlepování betonářské výztuže D 12 mm do cementové aktivované malty včetně vyvrtání otvoru</t>
  </si>
  <si>
    <t>245257067</t>
  </si>
  <si>
    <t>(2,85+3)/0,25*0,15*1,1"kolem šachty v základech</t>
  </si>
  <si>
    <t>(9,25+15,6+0,3*2+10,8+2,8+2+2,2+2,7+2,5)/0,25*0,15*1,1</t>
  </si>
  <si>
    <t>(1,5+16,6+2,25*2+8,65+17,4+0,3*4)/0,25*0,15*1,1</t>
  </si>
  <si>
    <t>Součet"dodávka výztuže zahrnuta do výztuže základů</t>
  </si>
  <si>
    <t>210</t>
  </si>
  <si>
    <t>997013153</t>
  </si>
  <si>
    <t>Vnitrostaveništní doprava suti a vybouraných hmot pro budovy v do 12 m s omezením mechanizace</t>
  </si>
  <si>
    <t>-1814323049</t>
  </si>
  <si>
    <t>211</t>
  </si>
  <si>
    <t>1494657334</t>
  </si>
  <si>
    <t>212</t>
  </si>
  <si>
    <t>1666978976</t>
  </si>
  <si>
    <t>6,036*9 'Přepočtené koeficientem množství</t>
  </si>
  <si>
    <t>213</t>
  </si>
  <si>
    <t>997013602</t>
  </si>
  <si>
    <t>Poplatek za uložení na skládce (skládkovné) stavebního odpadu železobetonového kód odpadu 17 01 01</t>
  </si>
  <si>
    <t>-1386259628</t>
  </si>
  <si>
    <t>214</t>
  </si>
  <si>
    <t>-842251367</t>
  </si>
  <si>
    <t>5,923-3,95-0,148-1,266</t>
  </si>
  <si>
    <t>215</t>
  </si>
  <si>
    <t>997013813</t>
  </si>
  <si>
    <t>Poplatek za uložení na skládce (skládkovné) stavebního odpadu z plastických hmot kód odpadu 17 02 03</t>
  </si>
  <si>
    <t>-621704860</t>
  </si>
  <si>
    <t>216</t>
  </si>
  <si>
    <t>997013814</t>
  </si>
  <si>
    <t>Poplatek za uložení na skládce (skládkovné) stavebního odpadu izolací kód odpadu 17 06 04</t>
  </si>
  <si>
    <t>1929760962</t>
  </si>
  <si>
    <t>217</t>
  </si>
  <si>
    <t>998011002</t>
  </si>
  <si>
    <t>Přesun hmot pro budovy zděné v do 12 m</t>
  </si>
  <si>
    <t>-1877197986</t>
  </si>
  <si>
    <t>PSV</t>
  </si>
  <si>
    <t>Práce a dodávky PSV</t>
  </si>
  <si>
    <t>711</t>
  </si>
  <si>
    <t>Izolace proti vodě, vlhkosti a plynům</t>
  </si>
  <si>
    <t>218</t>
  </si>
  <si>
    <t>711111001</t>
  </si>
  <si>
    <t>Provedení izolace proti zemní vlhkosti vodorovné za studena nátěrem penetračním</t>
  </si>
  <si>
    <t>-1087711196</t>
  </si>
  <si>
    <t xml:space="preserve">3,2*3,05"pod výtahem </t>
  </si>
  <si>
    <t>(8,3*33,25+2*12,5-0,325*(6,4+1,45*2)-2,25*5,9-2,55*2,7)"podkladak</t>
  </si>
  <si>
    <t>219</t>
  </si>
  <si>
    <t>11163150</t>
  </si>
  <si>
    <t>lak penetrační asfaltový</t>
  </si>
  <si>
    <t>-1277415968</t>
  </si>
  <si>
    <t>287,553*0,0003 'Přepočtené koeficientem množství</t>
  </si>
  <si>
    <t>220</t>
  </si>
  <si>
    <t>711112001</t>
  </si>
  <si>
    <t>Provedení izolace proti zemní vlhkosti svislé za studena nátěrem penetračním</t>
  </si>
  <si>
    <t>2090194709</t>
  </si>
  <si>
    <t>1,25*2*(2,85+3)"kolem šachty v základech na ZB</t>
  </si>
  <si>
    <t>(1+0,3+0,15)*(9,25+15,6+0,3*2+4,6+2)</t>
  </si>
  <si>
    <t>(1,25+0,3+0,15)*(2+16,6+2,25*2+8,65+17,4+0,3*4)</t>
  </si>
  <si>
    <t>Součet"na ZB</t>
  </si>
  <si>
    <t>-2051112683</t>
  </si>
  <si>
    <t>146,693*0,00035 'Přepočtené koeficientem množství</t>
  </si>
  <si>
    <t>222</t>
  </si>
  <si>
    <t>711132111</t>
  </si>
  <si>
    <t>Provedení izolace proti zemní vlhkosti pásy na sucho samolepící svislé</t>
  </si>
  <si>
    <t>-87652093</t>
  </si>
  <si>
    <t>2,45*0,5*2"práh dvaří na terasu</t>
  </si>
  <si>
    <t>223</t>
  </si>
  <si>
    <t>62866281</t>
  </si>
  <si>
    <t>pás asfaltový samolepicí modifikovaný SBS tl 3mm s vložkou ze skleněné tkaniny se spalitelnou fólií nebo jemnozrnným minerálním posypem nebo textilií na horním povrchu</t>
  </si>
  <si>
    <t>1327718250</t>
  </si>
  <si>
    <t>2,45*1,2 'Přepočtené koeficientem množství</t>
  </si>
  <si>
    <t>224</t>
  </si>
  <si>
    <t>711141559</t>
  </si>
  <si>
    <t>Provedení izolace proti zemní vlhkosti pásy přitavením vodorovné NAIP</t>
  </si>
  <si>
    <t>-1834880654</t>
  </si>
  <si>
    <t>225</t>
  </si>
  <si>
    <t>62853004</t>
  </si>
  <si>
    <t>pás asfaltový natavitelný modifikovaný SBS tl 4,0mm s vložkou ze skleněné tkaniny a spalitelnou PE fólií nebo jemnozrnný minerálním posypem na horním povrchu</t>
  </si>
  <si>
    <t>1173708881</t>
  </si>
  <si>
    <t>287,553*1,15 'Přepočtené koeficientem množství</t>
  </si>
  <si>
    <t>226</t>
  </si>
  <si>
    <t>711142559</t>
  </si>
  <si>
    <t>Provedení izolace proti zemní vlhkosti pásy přitavením svislé NAIP</t>
  </si>
  <si>
    <t>357858293</t>
  </si>
  <si>
    <t>227</t>
  </si>
  <si>
    <t>-1077474412</t>
  </si>
  <si>
    <t>146,693*1,2 'Přepočtené koeficientem množství</t>
  </si>
  <si>
    <t>228</t>
  </si>
  <si>
    <t>711161212</t>
  </si>
  <si>
    <t>Izolace proti zemní vlhkosti nopovou fólií svislá, nopek v 8,0 mm, tl do 0,6 mm</t>
  </si>
  <si>
    <t>376140316</t>
  </si>
  <si>
    <t>1,5*(16,2+2,25*2)+1*4,7"pohled JZ</t>
  </si>
  <si>
    <t>6,75*0,75+2,6*1,5+2*1,15"pohled JV</t>
  </si>
  <si>
    <t>16,7*0,8+16,9*0,75"pohled SV</t>
  </si>
  <si>
    <t>0,8*11,3"pohled SZ</t>
  </si>
  <si>
    <t>229</t>
  </si>
  <si>
    <t>711161383</t>
  </si>
  <si>
    <t>Izolace proti zemní vlhkosti nopovou fólií ukončení horní lištou</t>
  </si>
  <si>
    <t>1195856270</t>
  </si>
  <si>
    <t>(16,2+2,25*2)+4,7"pohled JZ</t>
  </si>
  <si>
    <t>6,755+2,6+2"pohled JV</t>
  </si>
  <si>
    <t>16,7+16,9"pohled SV</t>
  </si>
  <si>
    <t>11,3"pohled SZ</t>
  </si>
  <si>
    <t>230</t>
  </si>
  <si>
    <t>711199097</t>
  </si>
  <si>
    <t>Příplatek k izolacím proti zemní vlhkosti za plochu do 10 m2 pásy přitavením NAIP nebo termoplasty</t>
  </si>
  <si>
    <t>2031312870</t>
  </si>
  <si>
    <t>231</t>
  </si>
  <si>
    <t>998711102</t>
  </si>
  <si>
    <t>Přesun hmot tonážní pro izolace proti vodě, vlhkosti a plynům v objektech výšky do 12 m</t>
  </si>
  <si>
    <t>-1448086671</t>
  </si>
  <si>
    <t>712</t>
  </si>
  <si>
    <t>Povlakové krytiny</t>
  </si>
  <si>
    <t>232</t>
  </si>
  <si>
    <t>712311101</t>
  </si>
  <si>
    <t>Provedení povlakové krytiny střech do 10° za studena lakem penetračním nebo asfaltovým</t>
  </si>
  <si>
    <t>1606032723</t>
  </si>
  <si>
    <t>0,3*2*(9,25+4,3+4,6+5,7+6,3+3+3,1+4,9+4,7+2,25+0,325*3)-0,3*3"vrch atik pilové střechy</t>
  </si>
  <si>
    <t>0,78*2*(4,3+4,6+5,7+6,3+3+3,1+4,9+4,7+2,25+0,325*3)-0,78*3+2*8,65*0,6"svislé atiky pilové střechy</t>
  </si>
  <si>
    <t>0,2*(12+2*2)"vrch atik krčku</t>
  </si>
  <si>
    <t>0,4*2*(12+1,8)"svislá na krčku</t>
  </si>
  <si>
    <t>12*1,8"vodorovná na krčku</t>
  </si>
  <si>
    <t>0,8*(2,3*2+2,45*2)"svislá na šachtě</t>
  </si>
  <si>
    <t>2,45*2,6"vodorovná na šachtě</t>
  </si>
  <si>
    <t>(4,3*8,65+4,6*8,65+5,7*6,1+6,3*8,65+3*8,65+3,1*8,65+4,9*8,65+4,7*8,65)-2,45*2,3"plocha pilové střechy</t>
  </si>
  <si>
    <t>233</t>
  </si>
  <si>
    <t>11163153</t>
  </si>
  <si>
    <t>emulze asfaltová penetrační</t>
  </si>
  <si>
    <t>litr</t>
  </si>
  <si>
    <t>-681580505</t>
  </si>
  <si>
    <t>444,942*0,4 'Přepočtené koeficientem množství</t>
  </si>
  <si>
    <t>234</t>
  </si>
  <si>
    <t>712441559</t>
  </si>
  <si>
    <t>Provedení povlakové krytiny střech přes 10° do 30° pásy přitavením NAIP v plné ploše</t>
  </si>
  <si>
    <t>96209629</t>
  </si>
  <si>
    <t>235</t>
  </si>
  <si>
    <t>175998578</t>
  </si>
  <si>
    <t>444,942*1,15 'Přepočtené koeficientem množství</t>
  </si>
  <si>
    <t>236</t>
  </si>
  <si>
    <t>712363115</t>
  </si>
  <si>
    <t>Provedení povlakové krytiny střech zaizolování prostupů kruhového průřezu D do 300 mm</t>
  </si>
  <si>
    <t>1621663428</t>
  </si>
  <si>
    <t>17"kolem záchytného systému</t>
  </si>
  <si>
    <t>2"odvětrání kanalizace</t>
  </si>
  <si>
    <t>1"kabelová prostupka</t>
  </si>
  <si>
    <t>1"turbína</t>
  </si>
  <si>
    <t>237</t>
  </si>
  <si>
    <t>28342011</t>
  </si>
  <si>
    <t>manžeta těsnící pro prostupy hydroizolací z PVC uzavřená kruhová vnitřní průměr 40-70</t>
  </si>
  <si>
    <t>1832682450</t>
  </si>
  <si>
    <t>1*1,1 'Přepočtené koeficientem množství</t>
  </si>
  <si>
    <t>238</t>
  </si>
  <si>
    <t>28342010</t>
  </si>
  <si>
    <t xml:space="preserve">manžeta těsnící pro prostupy hydroizolací z PVC uzavřená kruhová vnitřní průměr  11-35</t>
  </si>
  <si>
    <t>461630497</t>
  </si>
  <si>
    <t>17*1,1 'Přepočtené koeficientem množství</t>
  </si>
  <si>
    <t>239</t>
  </si>
  <si>
    <t>28342013</t>
  </si>
  <si>
    <t>manžeta těsnící pro prostupy hydroizolací z PVC uzavřená kruhová vnitřní průměr 90-114</t>
  </si>
  <si>
    <t>614898939</t>
  </si>
  <si>
    <t>2*1,1 'Přepočtené koeficientem množství</t>
  </si>
  <si>
    <t>240</t>
  </si>
  <si>
    <t>28342014</t>
  </si>
  <si>
    <t>manžeta těsnící pro prostupy hydroizolací z PVC uzavřená kruhová vnitřní průměr 120-180</t>
  </si>
  <si>
    <t>602890308</t>
  </si>
  <si>
    <t>241</t>
  </si>
  <si>
    <t>712363118</t>
  </si>
  <si>
    <t>Provedení povlakové krytiny střech do 10° zaizolování prostupů hranatého průřezu plochy do 0,09 m2</t>
  </si>
  <si>
    <t>-192027143</t>
  </si>
  <si>
    <t>14"kolem konstrukce pod VZT</t>
  </si>
  <si>
    <t>121"držáky sněhu</t>
  </si>
  <si>
    <t>4"kolem nohou žebříku</t>
  </si>
  <si>
    <t>242</t>
  </si>
  <si>
    <t>28342030</t>
  </si>
  <si>
    <t xml:space="preserve">manžeta těsnící pro prostupy hydroizolací z PVC otevřená čtyřhranná rozměr  10x60 15x50-60 20x50-70 25x45-50 27x40, 30x40-60 35x35-70 40x40-70 50x50 60x60</t>
  </si>
  <si>
    <t>-1317710870</t>
  </si>
  <si>
    <t>4*1,1 'Přepočtené koeficientem množství</t>
  </si>
  <si>
    <t>243</t>
  </si>
  <si>
    <t>28342031</t>
  </si>
  <si>
    <t xml:space="preserve">manžeta těsnící pro prostupy hydroizolací z PVC otevřená čtyřhranná rozměr  8x80 10x90-100 15x100 40x80 50x80 55x85 70x70 80x80</t>
  </si>
  <si>
    <t>1376474708</t>
  </si>
  <si>
    <t>14*1,1 'Přepočtené koeficientem množství</t>
  </si>
  <si>
    <t>244</t>
  </si>
  <si>
    <t>28342029</t>
  </si>
  <si>
    <t xml:space="preserve">manžeta těsnící pro prostupy hydroizolací z PVC otevřená čtyřhranná rozměr  10x30-50 15x35 16x16 20x20-40 25x25-30 30x30</t>
  </si>
  <si>
    <t>-774961168</t>
  </si>
  <si>
    <t>121*1,1 'Přepočtené koeficientem množství</t>
  </si>
  <si>
    <t>245</t>
  </si>
  <si>
    <t>712363119</t>
  </si>
  <si>
    <t>Provedení povlakové krytiny střech do 10° zaizolování prostupů hranatého průřezu plochy do 0,25 m2</t>
  </si>
  <si>
    <t>-786700313</t>
  </si>
  <si>
    <t>1"kolem turbíny radonu</t>
  </si>
  <si>
    <t>Součet"materiál je započten v dodávce plochy</t>
  </si>
  <si>
    <t>246</t>
  </si>
  <si>
    <t>712363120</t>
  </si>
  <si>
    <t>Provedení povlakové krytiny střech do 10° zaizolování prostupů hranatého průřezu plochy do 0,75 m2</t>
  </si>
  <si>
    <t>-70923159</t>
  </si>
  <si>
    <t xml:space="preserve">2"kolem VZT potrubí </t>
  </si>
  <si>
    <t>247</t>
  </si>
  <si>
    <t>712363351</t>
  </si>
  <si>
    <t>Povlakové krytiny střech do 10° z tvarovaných poplastovaných lišt pásek rš 50 mm</t>
  </si>
  <si>
    <t>-494324279</t>
  </si>
  <si>
    <t>12,4"pro ukončení na atice u dilatací mezi objekty</t>
  </si>
  <si>
    <t>248</t>
  </si>
  <si>
    <t>712363352</t>
  </si>
  <si>
    <t>Povlakové krytiny střech do 10° z tvarovaných poplastovaných lišt délky 2 m koutová lišta vnitřní rš 100 mm</t>
  </si>
  <si>
    <t>646714288</t>
  </si>
  <si>
    <t>2*(4,3+4,6+5,7+6,3+3+3,1+4,9+4,7+2,25+0,325*3+12+1,8+3)+0,6*18+0,6*4*2+0,25*4"</t>
  </si>
  <si>
    <t>(8,41*2+8,1*2+6)*2"ve žlabech</t>
  </si>
  <si>
    <t>249</t>
  </si>
  <si>
    <t>712363353</t>
  </si>
  <si>
    <t>Povlakové krytiny střech do 10° z tvarovaných poplastovaných lišt délky 2 m koutová lišta vnější rš 100 mm</t>
  </si>
  <si>
    <t>676497617</t>
  </si>
  <si>
    <t>2*(9,25+4,3+4,6+5,7+6,3+3+3,1+4,9+4,7+2,25+0,325*3+12/2+1,8)+0,6*8+0,25*4"</t>
  </si>
  <si>
    <t>2,45+0,8*2"vodorovná na šachtě</t>
  </si>
  <si>
    <t>250</t>
  </si>
  <si>
    <t>712363354</t>
  </si>
  <si>
    <t>Povlakové krytiny střech do 10° z tvarovaných poplastovaných lišt délky 2 m stěnová lišta vyhnutá rš 70 mm</t>
  </si>
  <si>
    <t>-859149242</t>
  </si>
  <si>
    <t>12"na krčku</t>
  </si>
  <si>
    <t>251</t>
  </si>
  <si>
    <t>712363384</t>
  </si>
  <si>
    <t>Povlakové krytiny střech do 10° z tvarovaných poplastovaných lišt pro profily atypické výroby o větší rš</t>
  </si>
  <si>
    <t>-664929927</t>
  </si>
  <si>
    <t>(0,6)*8,41*2"zaatikové žlaby</t>
  </si>
  <si>
    <t>(0,6)*(8,1*2+6)"úžlabí</t>
  </si>
  <si>
    <t>(92,3+9+3,6)*0,37"K9,10,11</t>
  </si>
  <si>
    <t>252</t>
  </si>
  <si>
    <t>712363385</t>
  </si>
  <si>
    <t>Příplatek za zvýšenou pracnost při vytvoření ohybu atypické výroby profilu</t>
  </si>
  <si>
    <t>-463484088</t>
  </si>
  <si>
    <t>(0,6)*8,41*2*4"zaatikové žlaby</t>
  </si>
  <si>
    <t>(0,6)*(8,1*2+6)*4"úžlabí</t>
  </si>
  <si>
    <t>(9+92,3+3,6)*3"K9,10,11</t>
  </si>
  <si>
    <t>253</t>
  </si>
  <si>
    <t>71236338R</t>
  </si>
  <si>
    <t>Dodávka + montáž kabelové systémové prostupky DN 70 -včetně manžet parozábrany a střešní folie - dle PD</t>
  </si>
  <si>
    <t>ks</t>
  </si>
  <si>
    <t>1296404625</t>
  </si>
  <si>
    <t>254</t>
  </si>
  <si>
    <t>712461705</t>
  </si>
  <si>
    <t>Provedení povlakové krytiny střech přes 30° fólií volně položenou se svařovanými spoji včetně natavení na foliové plechy</t>
  </si>
  <si>
    <t>1049271976</t>
  </si>
  <si>
    <t>0,62*2*(9,25+4,3+4,6+5,7+6,3+3+3,1+4,9+4,7+2,25+0,325*3)-0,62*3"vrch atik pilové střechy</t>
  </si>
  <si>
    <t>0,6*2*(4,3+4,6+5,7+6,3+3+3,1+4,9+4,7+2,25+0,325*3)-0,6*3+8,41*0,5+8,41*0,3"svislé atiky pilové střechy</t>
  </si>
  <si>
    <t>(12*0,35+2*2*0,4)"vrch atik krčku</t>
  </si>
  <si>
    <t>0,3*2*(12+1,8)"svislá na krčku</t>
  </si>
  <si>
    <t>11,7*1,5"vodorovná na krčku</t>
  </si>
  <si>
    <t>0,8*(2,3*2+2,45)"svislá na šachtě</t>
  </si>
  <si>
    <t>3*3"vodorovná na šachtě</t>
  </si>
  <si>
    <t>(4,3*8,41+4,6*8,41+5,7*5,9+6,3*8,41+3*8,41+3,1*8,41+4,9*8,41+4,7*8,41)-2,4*3+8,41*2*0,15*5"plocha pilové střechy</t>
  </si>
  <si>
    <t>255</t>
  </si>
  <si>
    <t>28322012</t>
  </si>
  <si>
    <t>fólie hydroizolační střešní mPVC mechanicky kotvená tl 1,5mm šedá</t>
  </si>
  <si>
    <t>31303114</t>
  </si>
  <si>
    <t>456,895*1,15 'Přepočtené koeficientem množství</t>
  </si>
  <si>
    <t>256</t>
  </si>
  <si>
    <t>712463103</t>
  </si>
  <si>
    <t>Provedení povlakové krytiny střech do 30° ukotvení fólie talířovou hmoždinkou do betonu nebo ŽB</t>
  </si>
  <si>
    <t>172702585</t>
  </si>
  <si>
    <t>Součet"6ks/m2*1,05 ztratné*0,5 (50% plochy)=3,15 koeficient</t>
  </si>
  <si>
    <t>325,464*3,15 'Přepočtené koeficientem množství</t>
  </si>
  <si>
    <t>257</t>
  </si>
  <si>
    <t>712463102</t>
  </si>
  <si>
    <t>Provedení povlakové krytiny střech do 30° ukotvení fólie talířovou hmoždinkou do lehčeného betonu</t>
  </si>
  <si>
    <t>246199245</t>
  </si>
  <si>
    <t>258</t>
  </si>
  <si>
    <t>31122001</t>
  </si>
  <si>
    <t>podložka talířová pro hydroizolace D 40mm</t>
  </si>
  <si>
    <t>100 kus</t>
  </si>
  <si>
    <t>-573049058</t>
  </si>
  <si>
    <t>325,464*0,063 'Přepočtené koeficientem množství</t>
  </si>
  <si>
    <t>259</t>
  </si>
  <si>
    <t>30908109</t>
  </si>
  <si>
    <t>šroub pro přímou montáž do betonu a pórobetonu s korozní odolností 15 cyklů, D 6,3 - délky dle výtahových zkoušek</t>
  </si>
  <si>
    <t>742951022</t>
  </si>
  <si>
    <t>260</t>
  </si>
  <si>
    <t>56280335</t>
  </si>
  <si>
    <t>teleskopická hmoždinka pro kotvení TI dl 315mm</t>
  </si>
  <si>
    <t>-659415270</t>
  </si>
  <si>
    <t>261</t>
  </si>
  <si>
    <t>712491171</t>
  </si>
  <si>
    <t>Provedení povlakové krytiny střech do 30° podkladní textilní vrstvy</t>
  </si>
  <si>
    <t>1816341752</t>
  </si>
  <si>
    <t>456,895"dle folie</t>
  </si>
  <si>
    <t>262</t>
  </si>
  <si>
    <t>69311081</t>
  </si>
  <si>
    <t>geotextilie netkaná separační, ochranná, filtrační, drenážní PES 300g/m2</t>
  </si>
  <si>
    <t>-950936101</t>
  </si>
  <si>
    <t>263</t>
  </si>
  <si>
    <t>712499098</t>
  </si>
  <si>
    <t>Příplatek k povlakové krytině střech do 30° za sklon střechy přes 30 do 60°</t>
  </si>
  <si>
    <t>1929245848</t>
  </si>
  <si>
    <t>456,895*2"pro folii a geotextilii</t>
  </si>
  <si>
    <t>264</t>
  </si>
  <si>
    <t>712994111</t>
  </si>
  <si>
    <t>Pochozí plochy plochých střech z desek PVC tl. 9,3 mm, 600 mm x 600 mm</t>
  </si>
  <si>
    <t>211541814</t>
  </si>
  <si>
    <t>55,8*0,6"</t>
  </si>
  <si>
    <t>265</t>
  </si>
  <si>
    <t>712998005</t>
  </si>
  <si>
    <t>Montáž atikového chrliče z PVC DN 125</t>
  </si>
  <si>
    <t>-781557960</t>
  </si>
  <si>
    <t>5"bezpečnostní</t>
  </si>
  <si>
    <t>5"střešní odtok</t>
  </si>
  <si>
    <t>266</t>
  </si>
  <si>
    <t>28342471R</t>
  </si>
  <si>
    <t>chrlič atikový DN 150*50 s bitumenovou manžetou</t>
  </si>
  <si>
    <t>1333295331</t>
  </si>
  <si>
    <t>267</t>
  </si>
  <si>
    <t>28342470R</t>
  </si>
  <si>
    <t>chrlič atikový vyhřívaný DN 110 s manžetou pro hydroizolaci z PVC-P</t>
  </si>
  <si>
    <t>-1680596420</t>
  </si>
  <si>
    <t>268</t>
  </si>
  <si>
    <t>712998202</t>
  </si>
  <si>
    <t>Montáž bezpečnostního přepadu z PVC DN 125</t>
  </si>
  <si>
    <t>86892932</t>
  </si>
  <si>
    <t>6"pojistný přepad</t>
  </si>
  <si>
    <t>269</t>
  </si>
  <si>
    <t>28342773R</t>
  </si>
  <si>
    <t>přepad bezpečnostní atikový DN 50*150 s manžetou pro hydroizolaci z PVC-P a délkou odvodní trubky cca 700mm</t>
  </si>
  <si>
    <t>-1610263556</t>
  </si>
  <si>
    <t>270</t>
  </si>
  <si>
    <t>998712102</t>
  </si>
  <si>
    <t>Přesun hmot tonážní tonážní pro krytiny povlakové v objektech v do 12 m</t>
  </si>
  <si>
    <t>1373208046</t>
  </si>
  <si>
    <t>713</t>
  </si>
  <si>
    <t>Izolace tepelné</t>
  </si>
  <si>
    <t>271</t>
  </si>
  <si>
    <t>713121111</t>
  </si>
  <si>
    <t>Montáž izolace tepelné podlah volně kladenými rohožemi, pásy, dílci, deskami 1 vrstva</t>
  </si>
  <si>
    <t>1722246570</t>
  </si>
  <si>
    <t>272</t>
  </si>
  <si>
    <t>63141430</t>
  </si>
  <si>
    <t xml:space="preserve">deska tepelně izolační minerální plovoucích podlah λ=0,033-0,035 tl 20mm  - těžkých plovoucích podlah s užitným zatížením do 5 kN·m-2.</t>
  </si>
  <si>
    <t>-912255076</t>
  </si>
  <si>
    <t>267,2*1,02 'Přepočtené koeficientem množství</t>
  </si>
  <si>
    <t>273</t>
  </si>
  <si>
    <t>713121121</t>
  </si>
  <si>
    <t>Montáž izolace tepelné podlah volně kladenými rohožemi, pásy, dílci, deskami 2 vrstvy</t>
  </si>
  <si>
    <t>-1719390660</t>
  </si>
  <si>
    <t>274</t>
  </si>
  <si>
    <t>28375909</t>
  </si>
  <si>
    <t>deska EPS 150 do plochých střech a podlah λ=0,035 tl 50mm</t>
  </si>
  <si>
    <t>-1541238373</t>
  </si>
  <si>
    <t>267,4*1,02 'Přepočtené koeficientem množství</t>
  </si>
  <si>
    <t>275</t>
  </si>
  <si>
    <t>28375914</t>
  </si>
  <si>
    <t>deska EPS 150 do plochých střech a podlah λ=0,035 tl 100mm</t>
  </si>
  <si>
    <t>2040810447</t>
  </si>
  <si>
    <t>276</t>
  </si>
  <si>
    <t>713131141</t>
  </si>
  <si>
    <t>Montáž izolace tepelné stěn a základů lepením celoplošně rohoží, pásů, dílců, desek</t>
  </si>
  <si>
    <t>-2025659680</t>
  </si>
  <si>
    <t>1,7*(16,2+2,25*2)+1,2*4,7"pohled JZ</t>
  </si>
  <si>
    <t>Mezisoučet"pod terénem základy</t>
  </si>
  <si>
    <t>2*1,25*(2,45+2,6)"v dojezdu výtahu</t>
  </si>
  <si>
    <t>0,3*8,4+7,5*(0,3+0,3)*3+7,5*0,3</t>
  </si>
  <si>
    <t xml:space="preserve">Mezisoučet"DLE DETAILU SKRYTÉHO SVODU  - izolace pod svodem</t>
  </si>
  <si>
    <t>277</t>
  </si>
  <si>
    <t>-1671647360</t>
  </si>
  <si>
    <t>87,168*1,05 'Přepočtené koeficientem množství</t>
  </si>
  <si>
    <t>278</t>
  </si>
  <si>
    <t>28376440</t>
  </si>
  <si>
    <t>deska z polystyrénu XPS, hrana rovná a strukturovaný povrch 300kPa tl 50mm</t>
  </si>
  <si>
    <t>-2106414155</t>
  </si>
  <si>
    <t>12,625*1,05 'Přepočtené koeficientem množství</t>
  </si>
  <si>
    <t>279</t>
  </si>
  <si>
    <t>28376804R</t>
  </si>
  <si>
    <t>deska hydrofobní, difuzně otevřená λ=0,015 tl 60mm</t>
  </si>
  <si>
    <t>-692392202</t>
  </si>
  <si>
    <t>18,27*1,02 'Přepočtené koeficientem množství</t>
  </si>
  <si>
    <t>280</t>
  </si>
  <si>
    <t>713131141R</t>
  </si>
  <si>
    <t>Montáž izolace tepelné stěn a základů lepením celoplošně rohoží, pásů, dílců, desek - PŘÍPLATEK ZALEPENÍ DVOUSLOŽKOVÝM ŽIVIČNÝM LEPIDLEM</t>
  </si>
  <si>
    <t>-913340303</t>
  </si>
  <si>
    <t>281</t>
  </si>
  <si>
    <t>713131143</t>
  </si>
  <si>
    <t>Montáž izolace tepelné stěn a základů lepením celoplošně v kombinaci s mechanickým kotvením rohoží, pásů, dílců, desek</t>
  </si>
  <si>
    <t>1459406874</t>
  </si>
  <si>
    <t>(33,25+0,325*6+9,25*2+2,25*2+16+4,6+2*2)*0,25"věnce 1NP</t>
  </si>
  <si>
    <t>0,25*(6,5+0,54)+0,05*2,65*5+0,25*2,65"navýšení oproti 250mm věnce</t>
  </si>
  <si>
    <t>0,265*(9,25*2+33,25+16+4,6+0,325*6+2,25*2+2*2)"boky</t>
  </si>
  <si>
    <t>0,78*2*(4,3+4,6+6+6,5+2,75+3,5+4,5+4,6+2,25+0,325*3)"nad věncem 26,27</t>
  </si>
  <si>
    <t>0,8*2*9,25"nad věncem 22 a 25</t>
  </si>
  <si>
    <t>Mezisoučet"atiky od horního líce stropu nad 2NP</t>
  </si>
  <si>
    <t>(0,7)*9,25+0,125*3,9"V22</t>
  </si>
  <si>
    <t>(0,6)*9,25+0,5*2,65"V25</t>
  </si>
  <si>
    <t xml:space="preserve">2*(0,25*5,077+5,8*0,24+2,214*0,25+2,088*0,36)"věnce pod HEA </t>
  </si>
  <si>
    <t>1,8*2*0,25"V21L,P</t>
  </si>
  <si>
    <t>2,775*(0,375)"PŘ3</t>
  </si>
  <si>
    <t>2,650*(0,375)"PŘ2</t>
  </si>
  <si>
    <t>0,26*2,45*2"podklad pod okny na terasu</t>
  </si>
  <si>
    <t>282</t>
  </si>
  <si>
    <t>28376441</t>
  </si>
  <si>
    <t>deska z polystyrénu XPS, hrana rovná a strukturovaný povrch 300kPa tl 60mm</t>
  </si>
  <si>
    <t>928164839</t>
  </si>
  <si>
    <t>0,25*(6,5+0,54)+0,05*2,65*5+0,25*2,65"navýšení oproti 250mm</t>
  </si>
  <si>
    <t>-4"podložka pod kotvení</t>
  </si>
  <si>
    <t>163,582*1,05 'Přepočtené koeficientem množství</t>
  </si>
  <si>
    <t>283</t>
  </si>
  <si>
    <t>59052106</t>
  </si>
  <si>
    <t xml:space="preserve">konstrukční tepelně izolační deska na  polyuretanové  bázi  z tvrdé  recyklovatelné  PIR  pěny  s vlastnostmi  dřeva - tl.60mm</t>
  </si>
  <si>
    <t>816638243</t>
  </si>
  <si>
    <t>4"pro podložení konstrukcí do fasády - schodiště, žaluziové kastlíky apod.</t>
  </si>
  <si>
    <t>4*1,05 'Přepočtené koeficientem množství</t>
  </si>
  <si>
    <t>284</t>
  </si>
  <si>
    <t>2837651R1</t>
  </si>
  <si>
    <t xml:space="preserve">konstrukční tepelně izolační deska na  polyuretanové  bázi  z tvrdé  recyklovatelné  PIR  pěny  s vlastnostmi  dřeva jako sendwich s XPS - tl.70mm</t>
  </si>
  <si>
    <t>131934492</t>
  </si>
  <si>
    <t>1,274*1,1 'Přepočtené koeficientem množství</t>
  </si>
  <si>
    <t>285</t>
  </si>
  <si>
    <t>713141136</t>
  </si>
  <si>
    <t>Montáž izolace tepelné střech plochých lepené za studena nízkoexpanzní (PUR) pěnou 1 vrstva desek</t>
  </si>
  <si>
    <t>-886297866</t>
  </si>
  <si>
    <t>Mezisoučet"první vrstva</t>
  </si>
  <si>
    <t>286</t>
  </si>
  <si>
    <t>28375915</t>
  </si>
  <si>
    <t>deska EPS 150 do plochých střech a podlah λ=0,035 tl 120mm</t>
  </si>
  <si>
    <t>1344967618</t>
  </si>
  <si>
    <t>324,39*1,02 'Přepočtené koeficientem množství</t>
  </si>
  <si>
    <t>287</t>
  </si>
  <si>
    <t>713141151</t>
  </si>
  <si>
    <t>Montáž izolace tepelné střech plochých kladené volně 1 vrstva rohoží, pásů, dílců, desek</t>
  </si>
  <si>
    <t>1421416762</t>
  </si>
  <si>
    <t>288</t>
  </si>
  <si>
    <t>-269741616</t>
  </si>
  <si>
    <t>27,97*1,02 'Přepočtené koeficientem množství</t>
  </si>
  <si>
    <t>289</t>
  </si>
  <si>
    <t>713141152</t>
  </si>
  <si>
    <t>Montáž izolace tepelné střech plochých kladené volně 2 vrstvy rohoží, pásů, dílců, desek</t>
  </si>
  <si>
    <t>1519013331</t>
  </si>
  <si>
    <t>Mezisoučet"druhá a třetí vrstva</t>
  </si>
  <si>
    <t>290</t>
  </si>
  <si>
    <t>-1885861820</t>
  </si>
  <si>
    <t>((4,3*8,65+4,6*8,65+5,7*6,1+6,3*8,65+3*8,65+3,1*8,65+4,9*8,65+4,7*8,65)-2,45*2,3)*1,02"plocha pilové střechy</t>
  </si>
  <si>
    <t>-(8,21*8+7,9+5,5*3+5,7+6+5,8)*0,4*3*1,02"odpočet pod zachytávači sněhu</t>
  </si>
  <si>
    <t>291</t>
  </si>
  <si>
    <t>-964155097</t>
  </si>
  <si>
    <t>296,42*1,02 'Přepočtené koeficientem množství</t>
  </si>
  <si>
    <t>292</t>
  </si>
  <si>
    <t>28376461</t>
  </si>
  <si>
    <t>deska z polystyrénu XPS, hrana polodrážková a hladký povrch 700kPa tl 50mm</t>
  </si>
  <si>
    <t>-135925635</t>
  </si>
  <si>
    <t>(8,21*8+7,9+5,5*3+5,7+6+5,8)*0,4*1,1</t>
  </si>
  <si>
    <t>293</t>
  </si>
  <si>
    <t>28376463</t>
  </si>
  <si>
    <t>deska z polystyrénu XPS, hrana polodrážková a hladký povrch 700kPa tl 80mm</t>
  </si>
  <si>
    <t>626148757</t>
  </si>
  <si>
    <t>(8,21*8+7,9+5,5*3+5,7+6+5,8)*0,4*2*1,1</t>
  </si>
  <si>
    <t>294</t>
  </si>
  <si>
    <t>713141358</t>
  </si>
  <si>
    <t>Montáž spádové izolace na zhlaví atiky šířky do 500 mm ukotvené šrouby</t>
  </si>
  <si>
    <t>-344874703</t>
  </si>
  <si>
    <t>2*(9,25+4,3+4,6+5,7+6,3+3+3,1+4,9+4,7+2,25+0,325*3)-0,3*3"vrch atik pilové střechy</t>
  </si>
  <si>
    <t>(12+2*2)"vrch atik krčku</t>
  </si>
  <si>
    <t>295</t>
  </si>
  <si>
    <t>455468159</t>
  </si>
  <si>
    <t>(2*(9,25+4,3+4,6+5,7+6,3+3+3,1+4,9+4,7+2,25+0,325*3)-0,3*3)*0,5"vrch atik pilové střechy</t>
  </si>
  <si>
    <t>(12+2*2)*0,2"vrch atik krčku</t>
  </si>
  <si>
    <t>51,825*1,02 'Přepočtené koeficientem množství</t>
  </si>
  <si>
    <t>296</t>
  </si>
  <si>
    <t>713141396</t>
  </si>
  <si>
    <t>Montáž izolace tepelné stěn výšky do 1000 mm na atiky a prostupy střechou lepené nízkoexpanzní (PUR) pěnou</t>
  </si>
  <si>
    <t>-733897103</t>
  </si>
  <si>
    <t>0,56*2*(4,3+4,6+5,7+6,3+3+3,1+4,9+4,7+2,25+0,325*3)-0,56*3+2*8,65*0,3"svislé atiky pilové střechy</t>
  </si>
  <si>
    <t>0,25*2*(12+1,8)"svislá na krčku</t>
  </si>
  <si>
    <t>0,8*(2,3*2+2,45)*2"svislá na šachtě</t>
  </si>
  <si>
    <t>297</t>
  </si>
  <si>
    <t>1534453739</t>
  </si>
  <si>
    <t>66,294*1,02 'Přepočtené koeficientem množství</t>
  </si>
  <si>
    <t>298</t>
  </si>
  <si>
    <t>713591161</t>
  </si>
  <si>
    <t>Montáž izolace tepelné izolační výplň</t>
  </si>
  <si>
    <t>-1710420818</t>
  </si>
  <si>
    <t>0,2*(3,5+1,1)"mezi panelem a věncem 1NP</t>
  </si>
  <si>
    <t>299</t>
  </si>
  <si>
    <t>-1526187999</t>
  </si>
  <si>
    <t>0,92*1,1 'Přepočtené koeficientem množství</t>
  </si>
  <si>
    <t>300</t>
  </si>
  <si>
    <t>998713102</t>
  </si>
  <si>
    <t>Přesun hmot tonážní pro izolace tepelné v objektech v do 12 m</t>
  </si>
  <si>
    <t>1048462571</t>
  </si>
  <si>
    <t>301</t>
  </si>
  <si>
    <t>998713181</t>
  </si>
  <si>
    <t>Příplatek k přesunu hmot tonážní 713 prováděný bez použití mechanizace</t>
  </si>
  <si>
    <t>1526280610</t>
  </si>
  <si>
    <t>721</t>
  </si>
  <si>
    <t>Zdravotechnika - vnitřní kanalizace</t>
  </si>
  <si>
    <t>302</t>
  </si>
  <si>
    <t>721173315</t>
  </si>
  <si>
    <t>Potrubí kanalizační z PVC SN 4 dešťové DN 110</t>
  </si>
  <si>
    <t>-24877995</t>
  </si>
  <si>
    <t>8,5+8,5+8,5+9+9,5"dešťové svody</t>
  </si>
  <si>
    <t>303</t>
  </si>
  <si>
    <t>721173317</t>
  </si>
  <si>
    <t>Potrubí kanalizační z PVC SN 4 dešťové DN 160</t>
  </si>
  <si>
    <t>-1637152016</t>
  </si>
  <si>
    <t>7,5"stoupací potrubí odvětrání radonu</t>
  </si>
  <si>
    <t>304</t>
  </si>
  <si>
    <t>721173403</t>
  </si>
  <si>
    <t>Potrubí kanalizační z PVC SN 4 svodné DN 160</t>
  </si>
  <si>
    <t>-391067564</t>
  </si>
  <si>
    <t>38"sběrné potrubí radon</t>
  </si>
  <si>
    <t>305</t>
  </si>
  <si>
    <t>72127315R</t>
  </si>
  <si>
    <t>Dodávka + montáž ventilační hlavice kanalizace DN110 včetně manžet prostupu parozábranou a folií - dle PD</t>
  </si>
  <si>
    <t>21632260</t>
  </si>
  <si>
    <t>306</t>
  </si>
  <si>
    <t>998721102</t>
  </si>
  <si>
    <t>Přesun hmot tonážní pro vnitřní kanalizace v objektech v do 12 m</t>
  </si>
  <si>
    <t>-1081191453</t>
  </si>
  <si>
    <t>307</t>
  </si>
  <si>
    <t>998721181</t>
  </si>
  <si>
    <t>Příplatek k přesunu hmot tonážní 721 prováděný bez použití mechanizace</t>
  </si>
  <si>
    <t>-1746169431</t>
  </si>
  <si>
    <t>751</t>
  </si>
  <si>
    <t>Vzduchotechnika</t>
  </si>
  <si>
    <t>308</t>
  </si>
  <si>
    <t>751398022</t>
  </si>
  <si>
    <t>Montáž větrací mřížky stěnové přes 0,040 do 0,100 m2</t>
  </si>
  <si>
    <t>566152662</t>
  </si>
  <si>
    <t>309</t>
  </si>
  <si>
    <t>55341425</t>
  </si>
  <si>
    <t>mřížka větrací nerezová se síťovinou a protidešťovou žaluzií 150x300mm</t>
  </si>
  <si>
    <t>-990257522</t>
  </si>
  <si>
    <t>762</t>
  </si>
  <si>
    <t>Konstrukce tesařské</t>
  </si>
  <si>
    <t>310</t>
  </si>
  <si>
    <t>762083122</t>
  </si>
  <si>
    <t>Impregnace řeziva proti dřevokaznému hmyzu, houbám a plísním máčením třída ohrožení 3 a 4</t>
  </si>
  <si>
    <t>-1977411609</t>
  </si>
  <si>
    <t>1,398</t>
  </si>
  <si>
    <t>311</t>
  </si>
  <si>
    <t>762341420</t>
  </si>
  <si>
    <t xml:space="preserve">Montáž bednění střešních žlabů  z dřevoštěpkových desek na pero a drážku</t>
  </si>
  <si>
    <t>504580019</t>
  </si>
  <si>
    <t>(0,2+0,15+0,25)*8,41*2"zaatikové žlaby</t>
  </si>
  <si>
    <t>(0,1+0,2+0,1)*(8,1*2+6)"úžlabí</t>
  </si>
  <si>
    <t>312</t>
  </si>
  <si>
    <t>53390112</t>
  </si>
  <si>
    <t>deska mikroštěpková vodělodolná tl.25mm - 4PD</t>
  </si>
  <si>
    <t>-366151313</t>
  </si>
  <si>
    <t>18,972*1,2</t>
  </si>
  <si>
    <t>313</t>
  </si>
  <si>
    <t>762395000</t>
  </si>
  <si>
    <t>Spojovací prostředky krovů, bednění, laťování, nadstřešních konstrukcí</t>
  </si>
  <si>
    <t>-1238065189</t>
  </si>
  <si>
    <t>18,972*0,025</t>
  </si>
  <si>
    <t>314</t>
  </si>
  <si>
    <t>762512245</t>
  </si>
  <si>
    <t>Montáž podlahové kce podkladové z desek dřevotřískových nebo cementotřískových šroubovaných na dřevo</t>
  </si>
  <si>
    <t>765123073</t>
  </si>
  <si>
    <t>(2*(9,25+4,3+4,6+5,7+6,3+3+3,1+4,9+4,7+2,25+0,325*3)-3)*0,65"vrch atik pilové střechy</t>
  </si>
  <si>
    <t>(12+2*2)*0,32"vrch atik krčku</t>
  </si>
  <si>
    <t>2*(2,45+2,6)*0,5"na šachtě</t>
  </si>
  <si>
    <t>Mezisoučet"bednění vrchu atik a šachty</t>
  </si>
  <si>
    <t>(8,41*8+8,1+5,7*3+5,9+6,2+6)*0,4*3"pod držáky sněhu</t>
  </si>
  <si>
    <t>315</t>
  </si>
  <si>
    <t>762512255</t>
  </si>
  <si>
    <t>Montáž podlahové kce podkladové z desek dřevotřískových kotvením do betonového podkladu</t>
  </si>
  <si>
    <t>-531958821</t>
  </si>
  <si>
    <t>(8,41*8+8,1+5,7*3+5,9+6,2+6)*0,4"pod držáky sněhu - spodní deska</t>
  </si>
  <si>
    <t>316</t>
  </si>
  <si>
    <t>-346642464</t>
  </si>
  <si>
    <t>(8,41*8+8,1+5,7*3+5,9+6,2+6)*0,4*2"pod držáky sněhu</t>
  </si>
  <si>
    <t>160,482*1,1 'Přepočtené koeficientem množství</t>
  </si>
  <si>
    <t>317</t>
  </si>
  <si>
    <t>607115R</t>
  </si>
  <si>
    <t>spárovka tl.40mm</t>
  </si>
  <si>
    <t>81004498</t>
  </si>
  <si>
    <t>88,464*1,1 'Přepočtené koeficientem množství</t>
  </si>
  <si>
    <t>318</t>
  </si>
  <si>
    <t>762512261</t>
  </si>
  <si>
    <t>Montáž podlahové kce podkladového roštu</t>
  </si>
  <si>
    <t>-921712368</t>
  </si>
  <si>
    <t>(2*(9,25+4,3+4,6+5,7+6,3+3+3,1+4,9+4,7+2,25+0,325*3)-3)/0,5*1,1*0,55"vrch atik pilové střechy</t>
  </si>
  <si>
    <t>(12+2*2)/0,5*1,1*0,3"vrch atik krčku</t>
  </si>
  <si>
    <t>2*(2,45+2,6)/0,4*1,1*0,6"na šachtě</t>
  </si>
  <si>
    <t>319</t>
  </si>
  <si>
    <t>60512130</t>
  </si>
  <si>
    <t>hranol stavební řezivo průřezu do 224cm2 do dl 6m</t>
  </si>
  <si>
    <t>1756843829</t>
  </si>
  <si>
    <t>((2*(9,25+4,3+4,6+5,7+6,3+3+3,1+4,9+4,7+2,25+0,325*3)-3)/0,5*1,1*0,55)*0,12*0,06*1,1"vrch atik pilové střechy</t>
  </si>
  <si>
    <t>(12+2*2)/0,5*1,1*0,3*0,08*0,08*1,1"vrch atik krčku</t>
  </si>
  <si>
    <t>2*(2,45+2,6)/0,4*1,1*0,6*0,225*0,1*1,1"na šachtě</t>
  </si>
  <si>
    <t>320</t>
  </si>
  <si>
    <t>762595001</t>
  </si>
  <si>
    <t>Spojovací prostředky pro položení dřevěných podlah a zakrytí kanálů</t>
  </si>
  <si>
    <t>-679007019</t>
  </si>
  <si>
    <t>321</t>
  </si>
  <si>
    <t>762951001</t>
  </si>
  <si>
    <t>Montáž podkladního roštu terasy z plných profilů osové vzdálenosti podpěr do 300 mm</t>
  </si>
  <si>
    <t>-715051907</t>
  </si>
  <si>
    <t>322</t>
  </si>
  <si>
    <t>61198145</t>
  </si>
  <si>
    <t>terasový hranol 50x100mm exotická dřevina - třída odolnosti 1</t>
  </si>
  <si>
    <t>-306494290</t>
  </si>
  <si>
    <t>(1,6*33+5,46*16+1,8*10+2,47*9+1,55*9+1,7*11+5,5*2+3,84*2+8,6*2+2,25*2+0,3*300)*1,1</t>
  </si>
  <si>
    <t>323</t>
  </si>
  <si>
    <t>762952044</t>
  </si>
  <si>
    <t>Montáž teras z prken š do 140 mm z dřevoplastu skrytým spojem broušených bez povrchové úpravy</t>
  </si>
  <si>
    <t>-871178278</t>
  </si>
  <si>
    <t>324</t>
  </si>
  <si>
    <t>60791112</t>
  </si>
  <si>
    <t>prkno terasové dřevoplastové tl 20mm - plné</t>
  </si>
  <si>
    <t>910766597</t>
  </si>
  <si>
    <t>50,343*7*1,2</t>
  </si>
  <si>
    <t>325</t>
  </si>
  <si>
    <t>998762102</t>
  </si>
  <si>
    <t>Přesun hmot tonážní pro kce tesařské v objektech v do 12 m</t>
  </si>
  <si>
    <t>-1089651069</t>
  </si>
  <si>
    <t>763</t>
  </si>
  <si>
    <t>Konstrukce suché výstavby</t>
  </si>
  <si>
    <t>326</t>
  </si>
  <si>
    <t>763121467</t>
  </si>
  <si>
    <t>SDK stěna předsazená tl 125 mm profil CW+UW 100 desky 2xH2 12,5 bez TI</t>
  </si>
  <si>
    <t>310274314</t>
  </si>
  <si>
    <t>2,6*0,95"mč110</t>
  </si>
  <si>
    <t>2,6*1,725"mč106</t>
  </si>
  <si>
    <t>2,7*(3,08+0,2)"mč109</t>
  </si>
  <si>
    <t>2,6*0,95"mč202</t>
  </si>
  <si>
    <t>2,6*1,725"mč204</t>
  </si>
  <si>
    <t>2,75*(3,08+0,2)"mč207</t>
  </si>
  <si>
    <t>2,6*0,85"mč203</t>
  </si>
  <si>
    <t>Součet"předstěny na sociálních zařízeních</t>
  </si>
  <si>
    <t>327</t>
  </si>
  <si>
    <t>763131411</t>
  </si>
  <si>
    <t>SDK podhled desky 1xA 12,5 bez izolace dvouvrstvá spodní kce profil CD+UD</t>
  </si>
  <si>
    <t>663812018</t>
  </si>
  <si>
    <t>(1,1+0,85)*6,85"mč208 kastlík</t>
  </si>
  <si>
    <t>(1+0,7)*6,3"mč205 kastlík</t>
  </si>
  <si>
    <t>(3,7+3,7)*(0,6+0,6)"mč206</t>
  </si>
  <si>
    <t>(5,5+5,5)*0,6-0,25*(2+1,23)+5*0,6"mč205</t>
  </si>
  <si>
    <t>(3,5+4,3)*(0,6+0,6)"mč208</t>
  </si>
  <si>
    <t>40,4+17,3+17,3+17,3+0,19*2,7*3"mč101,102,103,104</t>
  </si>
  <si>
    <t>(0,6+0,65)*8,65+1,1*0,18*2+0,65*0,18*4"kastlík mč107</t>
  </si>
  <si>
    <t>0,6*(4,8+17,2+5,9)-0,325*2*2"ostatní mč.107</t>
  </si>
  <si>
    <t>328</t>
  </si>
  <si>
    <t>763131441</t>
  </si>
  <si>
    <t>SDK podhled desky 2xDF 12,5 bez izolace dvouvrstvá spodní kce profil CD+UD REI 120</t>
  </si>
  <si>
    <t>1767287237</t>
  </si>
  <si>
    <t>8,65*2*(0,5+0,6+0,5)"HEA 400</t>
  </si>
  <si>
    <t>(6+6,1)*(0,52+0,4+0,4)"HEA320</t>
  </si>
  <si>
    <t>6,1*(1,2+1+0,71)"HEA 300</t>
  </si>
  <si>
    <t>Součet"obklad HEA</t>
  </si>
  <si>
    <t>329</t>
  </si>
  <si>
    <t>763131451</t>
  </si>
  <si>
    <t>SDK podhled deska 1xH2 12,5 bez izolace dvouvrstvá spodní kce profil CD+UD</t>
  </si>
  <si>
    <t>-1238371102</t>
  </si>
  <si>
    <t>4,3+1,9+8,6+22,6"mč202,203,204,207</t>
  </si>
  <si>
    <t>5+8,6+22,4+1,6"mč 105,106,109,110</t>
  </si>
  <si>
    <t>330</t>
  </si>
  <si>
    <t>763131722</t>
  </si>
  <si>
    <t>SDK podhled skoková změna v přes 0,5 m</t>
  </si>
  <si>
    <t>253845822</t>
  </si>
  <si>
    <t>8,65*2*2"HEA 400</t>
  </si>
  <si>
    <t>(6+6,1)*2"HEA320</t>
  </si>
  <si>
    <t>6,1*2"HEA 300</t>
  </si>
  <si>
    <t>Mezisoučet"obklad HEA</t>
  </si>
  <si>
    <t>6,85"mč208 kastlík</t>
  </si>
  <si>
    <t>6,3"mč205 kastlík</t>
  </si>
  <si>
    <t>8,65+0,18*2+0,65*4"kastlík mč107</t>
  </si>
  <si>
    <t>2,7*3"odskok v mč.102,103,104</t>
  </si>
  <si>
    <t>331</t>
  </si>
  <si>
    <t>763131731</t>
  </si>
  <si>
    <t>SDK podhled - čelo pro kazetové podhledy (F lišta) tl 12,5 mm</t>
  </si>
  <si>
    <t>-1890774036</t>
  </si>
  <si>
    <t>(3,7+3,7)*2"mč206</t>
  </si>
  <si>
    <t>5,5+5,5+5"mč205</t>
  </si>
  <si>
    <t>(3,5+4,3)*2"mč208</t>
  </si>
  <si>
    <t>(4,8+17,2+5,9)"mč.107</t>
  </si>
  <si>
    <t>332</t>
  </si>
  <si>
    <t>763131761</t>
  </si>
  <si>
    <t>Příplatek k SDK podhledu za plochu do 3 m2 jednotlivě</t>
  </si>
  <si>
    <t>599495182</t>
  </si>
  <si>
    <t>333</t>
  </si>
  <si>
    <t>763131771</t>
  </si>
  <si>
    <t>Příplatek k SDK podhledu za rovinnost kvality Q3</t>
  </si>
  <si>
    <t>275328078</t>
  </si>
  <si>
    <t>194,757</t>
  </si>
  <si>
    <t>Součet"podhledy SDK</t>
  </si>
  <si>
    <t>334</t>
  </si>
  <si>
    <t>763172392</t>
  </si>
  <si>
    <t>Montáž dvířek revizních dvouplášťových SDK kcí vel. 300 x 300 mm pro podhledy</t>
  </si>
  <si>
    <t>195556223</t>
  </si>
  <si>
    <t>335</t>
  </si>
  <si>
    <t>59030755</t>
  </si>
  <si>
    <t>dvířka revizní jednokřídlá dvouplášťová s automatickým zámkem 300x300mm</t>
  </si>
  <si>
    <t>885510530</t>
  </si>
  <si>
    <t>336</t>
  </si>
  <si>
    <t>763172393</t>
  </si>
  <si>
    <t>Montáž dvířek revizních dvouplášťových SDK kcí vel. 400 x 400 mm pro podhledy</t>
  </si>
  <si>
    <t>1776518792</t>
  </si>
  <si>
    <t>337</t>
  </si>
  <si>
    <t>59030756</t>
  </si>
  <si>
    <t>dvířka revizní jednokřídlá dvouplášťová s automatickým zámkem 400x400mm</t>
  </si>
  <si>
    <t>-2093893813</t>
  </si>
  <si>
    <t>338</t>
  </si>
  <si>
    <t>763172395</t>
  </si>
  <si>
    <t>Montáž dvířek revizních dvouplášťových SDK kcí vel. 600 x 600 mm pro podhledy</t>
  </si>
  <si>
    <t>1483321876</t>
  </si>
  <si>
    <t>339</t>
  </si>
  <si>
    <t>59030758</t>
  </si>
  <si>
    <t>dvířka revizní jednokřídlá dvouplášťová s automatickým zámkem 600x600mm</t>
  </si>
  <si>
    <t>-1732117170</t>
  </si>
  <si>
    <t>340</t>
  </si>
  <si>
    <t>763431012</t>
  </si>
  <si>
    <t>Montáž minerálního podhledu s vyjímatelnými panely vel. do 0,72 m2 na zavěšený polozapuštěný rošt</t>
  </si>
  <si>
    <t>1797154011</t>
  </si>
  <si>
    <t>(3,7+3,7)*7,5"mč206</t>
  </si>
  <si>
    <t>(5,5+5,5)*5,8+5*1,7"mč205</t>
  </si>
  <si>
    <t>(3,5+4,3)*7,5"mč208</t>
  </si>
  <si>
    <t>6,9*17,85-1,65*6,5"mč107,108</t>
  </si>
  <si>
    <t>341</t>
  </si>
  <si>
    <t>59036028</t>
  </si>
  <si>
    <t>panel akustický velkoformátový z části zapuštěný rošt bílá tl 20mm - dle specifikace v PD</t>
  </si>
  <si>
    <t>1707988937</t>
  </si>
  <si>
    <t>298,74*1,05 'Přepočtené koeficientem množství</t>
  </si>
  <si>
    <t>342</t>
  </si>
  <si>
    <t>998763302</t>
  </si>
  <si>
    <t>Přesun hmot tonážní pro sádrokartonové konstrukce v objektech v do 12 m</t>
  </si>
  <si>
    <t>-1164509524</t>
  </si>
  <si>
    <t>343</t>
  </si>
  <si>
    <t>998763381</t>
  </si>
  <si>
    <t>Příplatek k přesunu hmot tonážní 763 SDK prováděný bez použití mechanizace</t>
  </si>
  <si>
    <t>-289344337</t>
  </si>
  <si>
    <t>764</t>
  </si>
  <si>
    <t>Konstrukce klempířské</t>
  </si>
  <si>
    <t>344</t>
  </si>
  <si>
    <t>764002851</t>
  </si>
  <si>
    <t>Demontáž oplechování parapetů do suti</t>
  </si>
  <si>
    <t>-364115525</t>
  </si>
  <si>
    <t>1,2*4"okna ve štítě</t>
  </si>
  <si>
    <t>345</t>
  </si>
  <si>
    <t>764216644</t>
  </si>
  <si>
    <t>Oplechování rovných parapetů celoplošně lepené z Pz tl. 0,8mm s povrchovou úpravou rš 330 mm</t>
  </si>
  <si>
    <t>1805135800</t>
  </si>
  <si>
    <t>1,25*10"K1</t>
  </si>
  <si>
    <t>1,625*7"K3</t>
  </si>
  <si>
    <t>6,25"K4</t>
  </si>
  <si>
    <t>2,25*9"K6</t>
  </si>
  <si>
    <t>3,5"K7</t>
  </si>
  <si>
    <t>346</t>
  </si>
  <si>
    <t>764216646</t>
  </si>
  <si>
    <t>Oplechování rovných parapetů celoplošně lepené z Pz s povrchovou úpravou rš 405-500 mm</t>
  </si>
  <si>
    <t>-1011880541</t>
  </si>
  <si>
    <t>2*2,25"K2</t>
  </si>
  <si>
    <t>4*1,25"K5</t>
  </si>
  <si>
    <t>3,5"K8</t>
  </si>
  <si>
    <t>2,25*3"K14+ K15+ K16</t>
  </si>
  <si>
    <t>347</t>
  </si>
  <si>
    <t>764218604</t>
  </si>
  <si>
    <t>Oplechování rovné římsy mechanicky kotvené z Pz s upraveným povrchem rš 330 mm</t>
  </si>
  <si>
    <t>1962474576</t>
  </si>
  <si>
    <t>3,6"dle K12</t>
  </si>
  <si>
    <t>348</t>
  </si>
  <si>
    <t>764326431</t>
  </si>
  <si>
    <t>Ventilační turbína z Al plechu D do 300 mm</t>
  </si>
  <si>
    <t>1141877030</t>
  </si>
  <si>
    <t>349</t>
  </si>
  <si>
    <t>76432643R</t>
  </si>
  <si>
    <t>Dodávka + montáž tepelně izolačního podstavce turbíny (výška dle PD)</t>
  </si>
  <si>
    <t>-797473291</t>
  </si>
  <si>
    <t>350</t>
  </si>
  <si>
    <t>764503106</t>
  </si>
  <si>
    <t>Montáž háku úžlabí</t>
  </si>
  <si>
    <t>-2126817584</t>
  </si>
  <si>
    <t>(8,41/0,5)*2+2"zaatikové žlaby</t>
  </si>
  <si>
    <t>(8,1*2+6)/0,5+3"úžlabí</t>
  </si>
  <si>
    <t>83"po zaokrouhlení</t>
  </si>
  <si>
    <t>351</t>
  </si>
  <si>
    <t>55348938</t>
  </si>
  <si>
    <t xml:space="preserve">hák úžlabního žlabu povrchová úprava žárový  TiZn - 40*4mm - dle PD </t>
  </si>
  <si>
    <t>2075941796</t>
  </si>
  <si>
    <t>352</t>
  </si>
  <si>
    <t>998764102</t>
  </si>
  <si>
    <t>Přesun hmot tonážní pro konstrukce klempířské v objektech v přes 6 do 12 m</t>
  </si>
  <si>
    <t>1535734600</t>
  </si>
  <si>
    <t>353</t>
  </si>
  <si>
    <t>998764181</t>
  </si>
  <si>
    <t>Příplatek k přesunu hmot tonážní 764 prováděný bez použití mechanizace</t>
  </si>
  <si>
    <t>-1981342933</t>
  </si>
  <si>
    <t>765</t>
  </si>
  <si>
    <t>Krytina skládaná</t>
  </si>
  <si>
    <t>354</t>
  </si>
  <si>
    <t>765125402</t>
  </si>
  <si>
    <t xml:space="preserve">Montáž držáku (mříže sněholamu, kulatiny) </t>
  </si>
  <si>
    <t>-727949671</t>
  </si>
  <si>
    <t>(8,41*8+8,1+5,7*3+5,9+6,2+6)*1,1"pod držáky sněhu - spodní deska</t>
  </si>
  <si>
    <t>121"po zaokrouhlení</t>
  </si>
  <si>
    <t>355</t>
  </si>
  <si>
    <t>59244040</t>
  </si>
  <si>
    <t>držák mříže sněholamu - dle PD</t>
  </si>
  <si>
    <t>1879986332</t>
  </si>
  <si>
    <t>Poznámka k položce:_x000d_
Spotřeba: 1 kus/taška sněholamu</t>
  </si>
  <si>
    <t>356</t>
  </si>
  <si>
    <t>765125403</t>
  </si>
  <si>
    <t>Montáž mříže sněholamu</t>
  </si>
  <si>
    <t>-1718655992</t>
  </si>
  <si>
    <t>(8,41*8+8,1+5,7*3+5,9+6,2+6)"</t>
  </si>
  <si>
    <t>357</t>
  </si>
  <si>
    <t>59244041</t>
  </si>
  <si>
    <t>mříž sněholamu 3m - dle PD</t>
  </si>
  <si>
    <t>-618787646</t>
  </si>
  <si>
    <t>Poznámka k položce:_x000d_
Spotřeba: 1 kus/3 m</t>
  </si>
  <si>
    <t>110,58*1,03 'Přepočtené koeficientem množství</t>
  </si>
  <si>
    <t>358</t>
  </si>
  <si>
    <t>59244042</t>
  </si>
  <si>
    <t xml:space="preserve">svorka mříže sněholamu  -  dle PD</t>
  </si>
  <si>
    <t>-1724400626</t>
  </si>
  <si>
    <t>Poznámka k položce:_x000d_
Spotřeba: 1 kus/1 spoj mříže sněholamu</t>
  </si>
  <si>
    <t>60*1,03 'Přepočtené koeficientem množství</t>
  </si>
  <si>
    <t>359</t>
  </si>
  <si>
    <t>998765102</t>
  </si>
  <si>
    <t>Přesun hmot tonážní pro krytiny skládané v objektech v do 12 m</t>
  </si>
  <si>
    <t>-2010172652</t>
  </si>
  <si>
    <t>360</t>
  </si>
  <si>
    <t>998765181</t>
  </si>
  <si>
    <t>Příplatek k přesunu hmot tonážní 765 prováděný bez použití mechanizace</t>
  </si>
  <si>
    <t>-35810431</t>
  </si>
  <si>
    <t>766</t>
  </si>
  <si>
    <t>Konstrukce truhlářské</t>
  </si>
  <si>
    <t>361</t>
  </si>
  <si>
    <t>766441821</t>
  </si>
  <si>
    <t>Demontáž parapetních desek dřevěných nebo plastových šířky do 30 cm délky přes 1,0 m</t>
  </si>
  <si>
    <t>-159086156</t>
  </si>
  <si>
    <t>4"ve štítě</t>
  </si>
  <si>
    <t>362</t>
  </si>
  <si>
    <t>766622115</t>
  </si>
  <si>
    <t>Montáž plastových oken plochy přes 1 m2 pevných výšky do 1,5 m s rámem do zdiva</t>
  </si>
  <si>
    <t>2057337228</t>
  </si>
  <si>
    <t>363</t>
  </si>
  <si>
    <t>6114005R</t>
  </si>
  <si>
    <t>okno plastové otevíravé/sklopné trojsklo - 1,25*1,25m - neprůzvučnost, Uw - komplet specifikace dle PD</t>
  </si>
  <si>
    <t>2067942774</t>
  </si>
  <si>
    <t>14"101,106,112,115,116,117,221,223,226,228,231,233,234,235</t>
  </si>
  <si>
    <t>364</t>
  </si>
  <si>
    <t>6114005R1</t>
  </si>
  <si>
    <t>okno plastové otevíravé/sklopné trojsklo - 6,25*1,25m - neprůzvučnost, Uw - komplet specifikace dle PD - ozn.118</t>
  </si>
  <si>
    <t>1238025244</t>
  </si>
  <si>
    <t>365</t>
  </si>
  <si>
    <t>6114005R2</t>
  </si>
  <si>
    <t>okno plastové otevíravé/sklopné trojsklo - 3,25*1,25m - neprůzvučnost, Uw - komplet specifikace dle PD - ozn.237</t>
  </si>
  <si>
    <t>-1443818329</t>
  </si>
  <si>
    <t>366</t>
  </si>
  <si>
    <t>766622116</t>
  </si>
  <si>
    <t>Montáž plastových oken plochy přes 1 m2 pevných výšky do 2,5 m s rámem do zdiva</t>
  </si>
  <si>
    <t>-1430805269</t>
  </si>
  <si>
    <t>367</t>
  </si>
  <si>
    <t>6111001R</t>
  </si>
  <si>
    <t>okno plastové otevíravé/sklopné trojsklo - 2,25*2,25m - neprůzvučnost, Uw - komplet specifikace dle PD - ozn.104,110,111,113,114,224,229,232,236,238</t>
  </si>
  <si>
    <t>-95631066</t>
  </si>
  <si>
    <t>368</t>
  </si>
  <si>
    <t>6111001R1</t>
  </si>
  <si>
    <t>okno plastové otevíravé/sklopné trojsklo - 2,25*2,25m - neprůzvučnost, Uw - komplet specifikace dle PD - ozn.105,107,227</t>
  </si>
  <si>
    <t>1426955857</t>
  </si>
  <si>
    <t>369</t>
  </si>
  <si>
    <t>6111001R2</t>
  </si>
  <si>
    <t>okno plastové otevíravé/sklopné trojsklo - 1,625*1,625m - neprůzvučnost, Uw - komplet dle specifikace PD - ozn.108,109,220,222,225,230,239</t>
  </si>
  <si>
    <t>219141843</t>
  </si>
  <si>
    <t>370</t>
  </si>
  <si>
    <t>6111001R3</t>
  </si>
  <si>
    <t>okno plastové otevíravé/sklopné trojsklo - 3,5*2,25m - neprůzvučnost, Uw - komplet dle specifikace PD - ozn.219</t>
  </si>
  <si>
    <t>-1014681035</t>
  </si>
  <si>
    <t>371</t>
  </si>
  <si>
    <t>766629214</t>
  </si>
  <si>
    <t>Příplatek k montáži oken rovné ostění připojovací spára do 15 mm - páska venkovní paropropustná, vnitřní parotěsná</t>
  </si>
  <si>
    <t>-1008749240</t>
  </si>
  <si>
    <t>2*(1,25+1,25)*14</t>
  </si>
  <si>
    <t>2*(6,25+1,25)</t>
  </si>
  <si>
    <t>2*(3,5+1,25)</t>
  </si>
  <si>
    <t>13*(2,25+2,25)</t>
  </si>
  <si>
    <t>7*(1,625+1,625)</t>
  </si>
  <si>
    <t>2*(3,5+2,25)</t>
  </si>
  <si>
    <t>372</t>
  </si>
  <si>
    <t>766660001</t>
  </si>
  <si>
    <t>Montáž dveřních křídel otvíravých jednokřídlových š do 0,8 m do ocelové zárubně</t>
  </si>
  <si>
    <t>-1117912228</t>
  </si>
  <si>
    <t>373</t>
  </si>
  <si>
    <t>6116208R</t>
  </si>
  <si>
    <t xml:space="preserve">dveře jednokřídlé plné - DTD výplň, HPL  - 800x1970mm včetně kování, zámku systému centrálního klíče, okopového plechu, madla a úpravy křídla - komplet dle specifikace D01,02,03</t>
  </si>
  <si>
    <t>-160259316</t>
  </si>
  <si>
    <t>1"D01</t>
  </si>
  <si>
    <t>1"D02</t>
  </si>
  <si>
    <t>1"D03</t>
  </si>
  <si>
    <t>374</t>
  </si>
  <si>
    <t>6116208R03</t>
  </si>
  <si>
    <t xml:space="preserve">dveře jednokřídlé plné - DTD výplň, HPL  - 800x1970mm včetně kování, zámku systému centrálního klíče, okopového plechu a úpravy křídla - komplet dle specifikace D07, D11</t>
  </si>
  <si>
    <t>1794509553</t>
  </si>
  <si>
    <t>1"D07</t>
  </si>
  <si>
    <t>1"D11</t>
  </si>
  <si>
    <t>375</t>
  </si>
  <si>
    <t>6116208R02</t>
  </si>
  <si>
    <t xml:space="preserve">dveře jednokřídlé plné - DTD výplň, HPL  - 800x1970mm včetně kování, zámku systému centrálního klíče, okopového plechu, madla a VZT mřížky - komplet dle specifikace D06, D17</t>
  </si>
  <si>
    <t>-1285086036</t>
  </si>
  <si>
    <t>1"D06</t>
  </si>
  <si>
    <t>1"D17</t>
  </si>
  <si>
    <t>376</t>
  </si>
  <si>
    <t>6116208R01</t>
  </si>
  <si>
    <t xml:space="preserve">dveře jednokřídlé plné - DTD výplň, HPL  - 700x1970mm včetně kování, okopového plechu a úpravy křídla - komplet dle specifikace D05,12,13</t>
  </si>
  <si>
    <t>-1198257634</t>
  </si>
  <si>
    <t>1"D04</t>
  </si>
  <si>
    <t>1"D12</t>
  </si>
  <si>
    <t>1"D13</t>
  </si>
  <si>
    <t>377</t>
  </si>
  <si>
    <t>6116208R011</t>
  </si>
  <si>
    <t xml:space="preserve">dveře jednokřídlé plné - DTD výplň, HPL  - 800x1970mm včetně kování, okopového plechu a úpravy křídla - komplet dle specifikace D15</t>
  </si>
  <si>
    <t>-1327481694</t>
  </si>
  <si>
    <t>1"D15</t>
  </si>
  <si>
    <t>378</t>
  </si>
  <si>
    <t>6116208R1</t>
  </si>
  <si>
    <t xml:space="preserve">dveře jednokřídlé plné - DTD výplň, HPL  - 800x1970mm včetně kování, zámku systému centrálního klíče, okopového plechu, madla - komplet dle specifikace  D16</t>
  </si>
  <si>
    <t>1604642157</t>
  </si>
  <si>
    <t>1"D16</t>
  </si>
  <si>
    <t>379</t>
  </si>
  <si>
    <t>766660002</t>
  </si>
  <si>
    <t>Montáž dveřních křídel otvíravých jednokřídlových š přes 0,8 m do ocelové zárubně</t>
  </si>
  <si>
    <t>1538609699</t>
  </si>
  <si>
    <t>380</t>
  </si>
  <si>
    <t>61162080R</t>
  </si>
  <si>
    <t xml:space="preserve">dveře jednokřídlé plné - DTD výplň, HPL  - 900x1970mm včetně kování, zámku systému centrálního klíče, okopového plechu, madla a úpravy křídla - komplet dle specifikace v D04</t>
  </si>
  <si>
    <t>615634649</t>
  </si>
  <si>
    <t>381</t>
  </si>
  <si>
    <t>61162080R02</t>
  </si>
  <si>
    <t xml:space="preserve">dveře jednokřídlé plné - DTD výplň, HPL, Rw  - 900x1970mm včetně kování, zámku systému centrálního klíče, okopového plechu, madla a padací lišty - komplet dle specifikace v D18</t>
  </si>
  <si>
    <t>603110897</t>
  </si>
  <si>
    <t>382</t>
  </si>
  <si>
    <t>61162080R01</t>
  </si>
  <si>
    <t xml:space="preserve">dveře jednokřídlé plné - DTD výplň, HPL  - 900x1970mm včetně kování, zámku systému centrálního klíče, okopového plechu a úpravy křídla - komplet dle specifikace v D04</t>
  </si>
  <si>
    <t>1595721970</t>
  </si>
  <si>
    <t>383</t>
  </si>
  <si>
    <t>766660011</t>
  </si>
  <si>
    <t>Montáž dveřních křídel otvíravých dvoukřídlových š do 1,45 m do ocelové zárubně</t>
  </si>
  <si>
    <t>-719547162</t>
  </si>
  <si>
    <t>384</t>
  </si>
  <si>
    <t>611621R</t>
  </si>
  <si>
    <t>-1255053392</t>
  </si>
  <si>
    <t>385</t>
  </si>
  <si>
    <t>766660022</t>
  </si>
  <si>
    <t>Montáž dveřních křídel otvíravých jednokřídlových š přes 0,8 m požárních do ocelové zárubně</t>
  </si>
  <si>
    <t>-1151724378</t>
  </si>
  <si>
    <t>386</t>
  </si>
  <si>
    <t>61162080R001</t>
  </si>
  <si>
    <t xml:space="preserve">dveře jednokřídlé plné - DTD výplň, HPL  - 900x1970mm včetně kování, zámku systému centrálního klíče, okopového plechu, PO EW 15 DP3 - C - komplet dle specifikace v D08</t>
  </si>
  <si>
    <t>-821718613</t>
  </si>
  <si>
    <t>387</t>
  </si>
  <si>
    <t>61162080R002</t>
  </si>
  <si>
    <t xml:space="preserve">dveře jednokřídlé plné - DTD výplň, HPL, Rw  - 900x1970mm včetně kování, zámku systému centrálního klíče, madla, okopového plechu, PO EW 15 DP3 - C - komplet dle specifikace v D09</t>
  </si>
  <si>
    <t>1223435661</t>
  </si>
  <si>
    <t>388</t>
  </si>
  <si>
    <t>61162080R003</t>
  </si>
  <si>
    <t xml:space="preserve">dveře jednokřídlé plné - DTD výplň, HPL  - 900x1970mm včetně kování, zámku systému centrálního klíče, madla, okopového plechu, PO EW 30 DP3 - C - komplet dle specifikace D19</t>
  </si>
  <si>
    <t>854589658</t>
  </si>
  <si>
    <t>389</t>
  </si>
  <si>
    <t>61162080R004</t>
  </si>
  <si>
    <t xml:space="preserve">dveře jednokřídlé plné - DTD výplň, HPL  - 1000x1970mm včetně kování, zámku systému centrálního klíče, madla, okopového plechu, PO EW 30 DP3 - C - komplet dle specifikace D20</t>
  </si>
  <si>
    <t>1212587511</t>
  </si>
  <si>
    <t>390</t>
  </si>
  <si>
    <t>766660713</t>
  </si>
  <si>
    <t>Montáž dveřních křídel dokování okopného plechu</t>
  </si>
  <si>
    <t>-1660540887</t>
  </si>
  <si>
    <t>391</t>
  </si>
  <si>
    <t>766694113</t>
  </si>
  <si>
    <t>Montáž parapetních desek dřevěných nebo plastových š do 30 cm dl do 2,6 m</t>
  </si>
  <si>
    <t>-2017938987</t>
  </si>
  <si>
    <t>392</t>
  </si>
  <si>
    <t>61144401</t>
  </si>
  <si>
    <t>parapet plastový vnitřní komůrkový tl 20mm š 250mm s nosem</t>
  </si>
  <si>
    <t>410757069</t>
  </si>
  <si>
    <t>1,25*14</t>
  </si>
  <si>
    <t>6,25</t>
  </si>
  <si>
    <t>3,5</t>
  </si>
  <si>
    <t>2,25*13</t>
  </si>
  <si>
    <t>1,625*7</t>
  </si>
  <si>
    <t>3,5*1</t>
  </si>
  <si>
    <t>71,375*1,05 'Přepočtené koeficientem množství</t>
  </si>
  <si>
    <t>393</t>
  </si>
  <si>
    <t>61144019</t>
  </si>
  <si>
    <t>koncovka k parapetu plastovému vnitřnímu 1 pár</t>
  </si>
  <si>
    <t>sada</t>
  </si>
  <si>
    <t>1710365343</t>
  </si>
  <si>
    <t>394</t>
  </si>
  <si>
    <t>76681111R1</t>
  </si>
  <si>
    <t>Dodávka + montáž kuchyňské linky ve sborovně MŠ včetně dřezu a zápachové uzávěrky, dřezové baterie a vybavení spotřebiči a průmyslovou myčkou - komplet dle T05</t>
  </si>
  <si>
    <t>-867639402</t>
  </si>
  <si>
    <t>395</t>
  </si>
  <si>
    <t>998766102</t>
  </si>
  <si>
    <t>Přesun hmot tonážní pro konstrukce truhlářské v objektech v do 12 m</t>
  </si>
  <si>
    <t>-1672378415</t>
  </si>
  <si>
    <t>396</t>
  </si>
  <si>
    <t>998766181</t>
  </si>
  <si>
    <t>Příplatek k přesunu hmot tonážní 766 prováděný bez použití mechanizace</t>
  </si>
  <si>
    <t>1440136725</t>
  </si>
  <si>
    <t>767</t>
  </si>
  <si>
    <t>Konstrukce zámečnické</t>
  </si>
  <si>
    <t>397</t>
  </si>
  <si>
    <t>76711-01</t>
  </si>
  <si>
    <t>Dodávka + montáž ocelového žebříku včetně pororoštů, kotvení a žárového zinku s lakováním - komplet dle ozn.Z07</t>
  </si>
  <si>
    <t>-2038936796</t>
  </si>
  <si>
    <t>398</t>
  </si>
  <si>
    <t>76715411R</t>
  </si>
  <si>
    <t>Dodávka + montáž akustického oboustranného závěsu včetně systémové nerez kolejnice a barevného řešení - komplet dle ozn. E15</t>
  </si>
  <si>
    <t>-8966497</t>
  </si>
  <si>
    <t>399</t>
  </si>
  <si>
    <t>76715411R1</t>
  </si>
  <si>
    <t>Dodávka + montáž akustického oboustranného závěsu včetně systémové nerez kolejnice a barevného řešení - komplet dle ozn. E16</t>
  </si>
  <si>
    <t>886482534</t>
  </si>
  <si>
    <t>400</t>
  </si>
  <si>
    <t>767610118</t>
  </si>
  <si>
    <t xml:space="preserve">Montáž oken jednoduchých  z hliníkových nebo ocelových profilů na polyuretanovou pěnu pevných do zdiva, plochy přes 2,5 m2</t>
  </si>
  <si>
    <t>-941528408</t>
  </si>
  <si>
    <t>1,81*6,71+1,81*6,63"102,103</t>
  </si>
  <si>
    <t>401</t>
  </si>
  <si>
    <t>553410R</t>
  </si>
  <si>
    <t>okno Al fixním zasklení trojsklo, neprůzvučnost, Uw - komplet dle specifikace v PD - ozn.102</t>
  </si>
  <si>
    <t>-1646299253</t>
  </si>
  <si>
    <t>402</t>
  </si>
  <si>
    <t>553410R1</t>
  </si>
  <si>
    <t>okno Al fixním zasklení trojsklo, neprůzvučnost, Uw - komplet dle specifikace v PD - ozn.103</t>
  </si>
  <si>
    <t>1178990633</t>
  </si>
  <si>
    <t>403</t>
  </si>
  <si>
    <t>767881111</t>
  </si>
  <si>
    <t>Montáž bodů záchytného systému do železobetonu expanzní kotvou, samořeznými vruty, sevřením</t>
  </si>
  <si>
    <t>1670852949</t>
  </si>
  <si>
    <t>17"komlet dle E02</t>
  </si>
  <si>
    <t>404</t>
  </si>
  <si>
    <t>70921340</t>
  </si>
  <si>
    <t>kotvicí bod určený ke svírání různých typů podkladů dl 500mm</t>
  </si>
  <si>
    <t>-943102225</t>
  </si>
  <si>
    <t>405</t>
  </si>
  <si>
    <t>70921341</t>
  </si>
  <si>
    <t>kotvicí bod určený ke svírání různých typů podkladů dl 600mm</t>
  </si>
  <si>
    <t>-457793329</t>
  </si>
  <si>
    <t>406</t>
  </si>
  <si>
    <t>31452201R</t>
  </si>
  <si>
    <t>montážní textilní lano určené pro systémy záchytného systému - doplňované mezi kotvící body dle potřeby</t>
  </si>
  <si>
    <t>-617602816</t>
  </si>
  <si>
    <t>407</t>
  </si>
  <si>
    <t>767995113</t>
  </si>
  <si>
    <t>Montáž atypických zámečnických konstrukcí hmotnosti do 20 kg</t>
  </si>
  <si>
    <t>-1045244919</t>
  </si>
  <si>
    <t>((0,84+1,015+0,51)*2,346+0,05*0,1*0,006*7850*2+0,5*2)*10"Z02</t>
  </si>
  <si>
    <t>((0,54+0,084)*2,346+0,05*0,1*0,006*7850*2+0,5*2)*14"Z09</t>
  </si>
  <si>
    <t>((0,74+1,005)*2,346+0,05*0,1*0,006*7850*2+0,5*2)*14"Z10</t>
  </si>
  <si>
    <t>((0,47+0,54)*2,346+0,05*0,1*0,006*7850*2)*14"Z11</t>
  </si>
  <si>
    <t>6*2,346+0,16*7*2,346+0,2*0,2*0,006*7850*7"Z14</t>
  </si>
  <si>
    <t>408</t>
  </si>
  <si>
    <t>1455023R</t>
  </si>
  <si>
    <t>dodávka ocelového svařovaného jacklu včetně podložek, matic a závitových tyčí</t>
  </si>
  <si>
    <t>-287340644</t>
  </si>
  <si>
    <t>258,847*1,1 'Přepočtené koeficientem množství</t>
  </si>
  <si>
    <t>409</t>
  </si>
  <si>
    <t>1015385686</t>
  </si>
  <si>
    <t xml:space="preserve">7,1*((0,56+1,2+1,2)*5+(0,56+1,7+1,7)*2)+0,2*0,2*0,006*7850*2*6"Z08 </t>
  </si>
  <si>
    <t>410</t>
  </si>
  <si>
    <t>1455033R</t>
  </si>
  <si>
    <t>dodávka podpůrné konstrukce pro VZT včetně žárového zinku</t>
  </si>
  <si>
    <t>-451792596</t>
  </si>
  <si>
    <t>183,92*1,1 'Přepočtené koeficientem množství</t>
  </si>
  <si>
    <t>411</t>
  </si>
  <si>
    <t>-840577335</t>
  </si>
  <si>
    <t>0,2*0,2*2*7"pro Z08</t>
  </si>
  <si>
    <t>0,56*1,05 'Přepočtené koeficientem množství</t>
  </si>
  <si>
    <t>412</t>
  </si>
  <si>
    <t>7679951R</t>
  </si>
  <si>
    <t xml:space="preserve">Dodávka + montáž ocelového schodiště včetně pororoštů, zábradlí, branky, tahokovu, povrchové úpravy (žárový zinek + nátěr), kotvení atd. - komplet dle ozn.Z01 - vč.DZ 01 </t>
  </si>
  <si>
    <t>-1010154277</t>
  </si>
  <si>
    <t>413</t>
  </si>
  <si>
    <t>998767102</t>
  </si>
  <si>
    <t>Přesun hmot tonážní pro zámečnické konstrukce v objektech v do 12 m</t>
  </si>
  <si>
    <t>-1494153173</t>
  </si>
  <si>
    <t>414</t>
  </si>
  <si>
    <t>998767181</t>
  </si>
  <si>
    <t>Příplatek k přesunu hmot tonážní 767 prováděný bez použití mechanizace</t>
  </si>
  <si>
    <t>-617989392</t>
  </si>
  <si>
    <t>771</t>
  </si>
  <si>
    <t>Podlahy z dlaždic</t>
  </si>
  <si>
    <t>415</t>
  </si>
  <si>
    <t>771111011</t>
  </si>
  <si>
    <t>Vysátí podkladu před pokládkou dlažby</t>
  </si>
  <si>
    <t>1643887692</t>
  </si>
  <si>
    <t>22,6+8,6+1,9+4,3"2NP</t>
  </si>
  <si>
    <t>5+8,6+22,4+1,6"1NP</t>
  </si>
  <si>
    <t>416</t>
  </si>
  <si>
    <t>771121011</t>
  </si>
  <si>
    <t>Nátěr penetrační na podlahu</t>
  </si>
  <si>
    <t>2122591976</t>
  </si>
  <si>
    <t>Součet"2x - 1x pod nivelačku, 1 x pod lepidlo</t>
  </si>
  <si>
    <t>75*2 'Přepočtené koeficientem množství</t>
  </si>
  <si>
    <t>417</t>
  </si>
  <si>
    <t>771151021</t>
  </si>
  <si>
    <t>Samonivelační stěrka podlah pevnosti 30 MPa tl 3 mm</t>
  </si>
  <si>
    <t>-85568752</t>
  </si>
  <si>
    <t>418</t>
  </si>
  <si>
    <t>771574266</t>
  </si>
  <si>
    <t>Montáž podlah keramických pro mechanické zatížení protiskluzných lepených flexibilním lepidlem do 25 ks/m2</t>
  </si>
  <si>
    <t>162475624</t>
  </si>
  <si>
    <t>8,6+8,6"dlažba R11</t>
  </si>
  <si>
    <t>Mezisoučet"R11</t>
  </si>
  <si>
    <t>22,6+1,9+4,3"2NP</t>
  </si>
  <si>
    <t>5+22,4+1,6"1NP</t>
  </si>
  <si>
    <t>Mezisoučet"R 10/B</t>
  </si>
  <si>
    <t>419</t>
  </si>
  <si>
    <t>59761409</t>
  </si>
  <si>
    <t>dlažba keramická slinutá protiskluzná do interiéru i exteriéru pro vysoké mechanické namáhání přes 9 do 12ks/m2</t>
  </si>
  <si>
    <t>-675122381</t>
  </si>
  <si>
    <t>17,2*1,1 'Přepočtené koeficientem množství</t>
  </si>
  <si>
    <t>420</t>
  </si>
  <si>
    <t>59761013</t>
  </si>
  <si>
    <t>dlažba keramická hutná reliéfní do interiéru přes 22 do 25ks/m2 - R10/B tl.10mm</t>
  </si>
  <si>
    <t>1173711978</t>
  </si>
  <si>
    <t>57,8*1,1 'Přepočtené koeficientem množství</t>
  </si>
  <si>
    <t>421</t>
  </si>
  <si>
    <t>771577111</t>
  </si>
  <si>
    <t>Příplatek k montáži podlah keramických lepených flexibilním lepidlem za plochu do 5 m2</t>
  </si>
  <si>
    <t>-1885838597</t>
  </si>
  <si>
    <t>1,9+4,3"2NP</t>
  </si>
  <si>
    <t>5"1NP</t>
  </si>
  <si>
    <t>422</t>
  </si>
  <si>
    <t>771591115</t>
  </si>
  <si>
    <t>Podlahy spárování silikonem</t>
  </si>
  <si>
    <t>2122713027</t>
  </si>
  <si>
    <t>101,448"dle obvdového pásku hydroizolace</t>
  </si>
  <si>
    <t>423</t>
  </si>
  <si>
    <t>771591207</t>
  </si>
  <si>
    <t>Montáž izolace pod dlažbu nátěrem nebo stěrkou ve dvou vrstvách</t>
  </si>
  <si>
    <t>-960910366</t>
  </si>
  <si>
    <t>424</t>
  </si>
  <si>
    <t>24551274</t>
  </si>
  <si>
    <t>stěrka hydroizolační cementová jednosložková</t>
  </si>
  <si>
    <t>-838829235</t>
  </si>
  <si>
    <t>75*4 'Přepočtené koeficientem množství</t>
  </si>
  <si>
    <t>425</t>
  </si>
  <si>
    <t>771591241</t>
  </si>
  <si>
    <t>Izolace těsnícími pásy vnitřní kout</t>
  </si>
  <si>
    <t>818020122</t>
  </si>
  <si>
    <t>426</t>
  </si>
  <si>
    <t>771591242</t>
  </si>
  <si>
    <t>Izolace těsnícími pásy vnější roh</t>
  </si>
  <si>
    <t>-1358528868</t>
  </si>
  <si>
    <t>427</t>
  </si>
  <si>
    <t>771591264</t>
  </si>
  <si>
    <t>Izolace těsnícími pásy mezi podlahou a stěnou</t>
  </si>
  <si>
    <t>1139191799</t>
  </si>
  <si>
    <t>2*(4,1+5,8+3,8)-0,8*1,97*2"plocha</t>
  </si>
  <si>
    <t>2*(1,425+0,95)+2*(2,2+1,25+0,85+2,05)-0,7*5-0,8</t>
  </si>
  <si>
    <t>2*(3,4+4)-0,9-0,8</t>
  </si>
  <si>
    <t>2*(2,2+2,25)-0,9</t>
  </si>
  <si>
    <t>2*(4,1+5,8+3,8)-0,7-0,8</t>
  </si>
  <si>
    <t>2*(0,9+1,425)-0,7</t>
  </si>
  <si>
    <t>428</t>
  </si>
  <si>
    <t>998771102</t>
  </si>
  <si>
    <t>Přesun hmot tonážní pro podlahy z dlaždic v objektech v do 12 m</t>
  </si>
  <si>
    <t>-794425511</t>
  </si>
  <si>
    <t>429</t>
  </si>
  <si>
    <t>998771181</t>
  </si>
  <si>
    <t>Příplatek k přesunu hmot tonážní 771 prováděný bez použití mechanizace</t>
  </si>
  <si>
    <t>1460612936</t>
  </si>
  <si>
    <t>776</t>
  </si>
  <si>
    <t>Podlahy povlakové</t>
  </si>
  <si>
    <t>430</t>
  </si>
  <si>
    <t>776111112</t>
  </si>
  <si>
    <t>Broušení betonového podkladu povlakových podlah</t>
  </si>
  <si>
    <t>-684399183</t>
  </si>
  <si>
    <t>431</t>
  </si>
  <si>
    <t>776111311</t>
  </si>
  <si>
    <t>Vysátí podkladu povlakových podlah</t>
  </si>
  <si>
    <t>1772574301</t>
  </si>
  <si>
    <t>40,4+17,3*3+87,3</t>
  </si>
  <si>
    <t>22,7+85,1+72,7</t>
  </si>
  <si>
    <t>53,7</t>
  </si>
  <si>
    <t>432</t>
  </si>
  <si>
    <t>776121111</t>
  </si>
  <si>
    <t>Vodou ředitelná penetrace savého podkladu povlakových podlah ředěná v poměru 1:3</t>
  </si>
  <si>
    <t>-1769238337</t>
  </si>
  <si>
    <t>465,8*2"1x pod nivelačku + 1* lepidlo pod krytinu</t>
  </si>
  <si>
    <t>433</t>
  </si>
  <si>
    <t>776141121</t>
  </si>
  <si>
    <t>Vyrovnání podkladu povlakových podlah stěrkou pevnosti 30 MPa tl 3 mm</t>
  </si>
  <si>
    <t>-1277962053</t>
  </si>
  <si>
    <t>434</t>
  </si>
  <si>
    <t>776211211</t>
  </si>
  <si>
    <t>Lepení textilních čtverců</t>
  </si>
  <si>
    <t>-2091287513</t>
  </si>
  <si>
    <t>435</t>
  </si>
  <si>
    <t>69751086</t>
  </si>
  <si>
    <t xml:space="preserve">koberec 500x500mm, střižená všívaná smyčka, vlákno 100% PA, hm 750g/m2, zátěž 33, útlum 26dB, hořlavost Bfl S1- kompletní specifikace dle PD </t>
  </si>
  <si>
    <t>1168148452</t>
  </si>
  <si>
    <t>Součet"zvětšený prořez na sokly</t>
  </si>
  <si>
    <t>105,7*1,12 'Přepočtené koeficientem množství</t>
  </si>
  <si>
    <t>436</t>
  </si>
  <si>
    <t>776231111</t>
  </si>
  <si>
    <t>Lepení lamel a čtverců z vinylu standardním lepidlem</t>
  </si>
  <si>
    <t>1459765947</t>
  </si>
  <si>
    <t>437</t>
  </si>
  <si>
    <t>28411027</t>
  </si>
  <si>
    <t>PVC heterogenní akustická tl 3,75mm, nášlapná vrstva 0,7mm, zátěž 34/42, otlak do 0,11mm, útlum min.16dB, hořlavost Bfl S1 - kompletní specifikace dle PD</t>
  </si>
  <si>
    <t>1752121139</t>
  </si>
  <si>
    <t>87,3</t>
  </si>
  <si>
    <t>85,1+72,7</t>
  </si>
  <si>
    <t>245,1*1,12 'Přepočtené koeficientem množství</t>
  </si>
  <si>
    <t>438</t>
  </si>
  <si>
    <t>28411017</t>
  </si>
  <si>
    <t>PVC heterogenní zátěžové tl 2,00mm, nášlapná vrstva 0,70mm, zátěž 34/43, otlak do 0,02mm, stálost do 0,10%, R10, hořlavost Bfl S1</t>
  </si>
  <si>
    <t>51977702</t>
  </si>
  <si>
    <t>17,3*3+40,4</t>
  </si>
  <si>
    <t>22,7</t>
  </si>
  <si>
    <t>Součet"zvětšený prožez na sokly</t>
  </si>
  <si>
    <t>115*1,12 'Přepočtené koeficientem množství</t>
  </si>
  <si>
    <t>439</t>
  </si>
  <si>
    <t>776411111</t>
  </si>
  <si>
    <t>Montáž obvodových soklíků výšky do 80 mm</t>
  </si>
  <si>
    <t>1568056806</t>
  </si>
  <si>
    <t>2*(11,875+8,65+0,325+0,325)-0,8*2-0,9-2,25*2-6,075+0,25*2"mč107</t>
  </si>
  <si>
    <t>(2*(2,7+6,5)-0,8)*3"mč102,103,104</t>
  </si>
  <si>
    <t>2*(16,8+4,2+0,2)-1,61*2-0,9*3-0,8*3-1,18-0,15*6+0,25*2"mč101</t>
  </si>
  <si>
    <t>Mezisoučet"1NP u vinylu</t>
  </si>
  <si>
    <t>2*(12,4+1,75)-1,61*2-1,15-0,9*2-0,8-1,58+0,15*8+0,25*2"mč201</t>
  </si>
  <si>
    <t>2*(8,4+8,65)-1,15-0,8"mč208</t>
  </si>
  <si>
    <t>2*(11,6+8,65+0,325)-0,8*2-0,9-6,075"mč205</t>
  </si>
  <si>
    <t>Mezisoučet"2NP u vinylu</t>
  </si>
  <si>
    <t>2*(6,255+8,65)-6,075-2,25+0,25*2"mč206</t>
  </si>
  <si>
    <t>2*(5,975+8,65)-6,075-2,25+0,25*2"mč108</t>
  </si>
  <si>
    <t>Mezisoučet"u koberce</t>
  </si>
  <si>
    <t>440</t>
  </si>
  <si>
    <t>28411009</t>
  </si>
  <si>
    <t>obvodová lišta na MDF jádru, bílá či natíratelná 12x58mm - komplet dle PD</t>
  </si>
  <si>
    <t>-1727387052</t>
  </si>
  <si>
    <t>244,66</t>
  </si>
  <si>
    <t>244,66*1,1 'Přepočtené koeficientem množství</t>
  </si>
  <si>
    <t>441</t>
  </si>
  <si>
    <t>998776102</t>
  </si>
  <si>
    <t>Přesun hmot tonážní pro podlahy povlakové v objektech v do 12 m</t>
  </si>
  <si>
    <t>20402393</t>
  </si>
  <si>
    <t>442</t>
  </si>
  <si>
    <t>998776181</t>
  </si>
  <si>
    <t>Příplatek k přesunu hmot tonážní 776 prováděný bez použití mechanizace</t>
  </si>
  <si>
    <t>-2015672060</t>
  </si>
  <si>
    <t>777</t>
  </si>
  <si>
    <t>Podlahy lité</t>
  </si>
  <si>
    <t>443</t>
  </si>
  <si>
    <t>777131105</t>
  </si>
  <si>
    <t>Penetrační epoxidový nátěr podlahy na podklad z čerstvého betonu</t>
  </si>
  <si>
    <t>24955653</t>
  </si>
  <si>
    <t>1,95*2,1+2*(1,95+2,1)*0,15"dojezd výtahu</t>
  </si>
  <si>
    <t>444</t>
  </si>
  <si>
    <t>777611121</t>
  </si>
  <si>
    <t>Krycí epoxidový průmyslový nátěr podlahy</t>
  </si>
  <si>
    <t>797734032</t>
  </si>
  <si>
    <t>445</t>
  </si>
  <si>
    <t>777611161</t>
  </si>
  <si>
    <t>Protiskluzná úprava lité podlahy prosypem křemenným pískem</t>
  </si>
  <si>
    <t>1704259386</t>
  </si>
  <si>
    <t>446</t>
  </si>
  <si>
    <t>777612109</t>
  </si>
  <si>
    <t>Uzavírací epoxidový protiskluzný nátěr podlahy</t>
  </si>
  <si>
    <t>1795258700</t>
  </si>
  <si>
    <t>447</t>
  </si>
  <si>
    <t>777911111</t>
  </si>
  <si>
    <t>Tuhé napojení lité podlahy na stěnu nebo sokl</t>
  </si>
  <si>
    <t>1853140001</t>
  </si>
  <si>
    <t>2*(1,95+2,1)"dojezd výtahu</t>
  </si>
  <si>
    <t>448</t>
  </si>
  <si>
    <t>998777102</t>
  </si>
  <si>
    <t>Přesun hmot tonážní pro podlahy lité v objektech v do 12 m</t>
  </si>
  <si>
    <t>974086130</t>
  </si>
  <si>
    <t>449</t>
  </si>
  <si>
    <t>998777181</t>
  </si>
  <si>
    <t>Příplatek k přesunu hmot tonážní 777 prováděný bez použití mechanizace</t>
  </si>
  <si>
    <t>-823350716</t>
  </si>
  <si>
    <t>781</t>
  </si>
  <si>
    <t>Dokončovací práce - obklady</t>
  </si>
  <si>
    <t>450</t>
  </si>
  <si>
    <t>781121011</t>
  </si>
  <si>
    <t>Nátěr penetrační na stěnu</t>
  </si>
  <si>
    <t>-1498963656</t>
  </si>
  <si>
    <t>2*2*(4,1+5,8+3,8)"plocha</t>
  </si>
  <si>
    <t>2*2*(1,425+0,95)-0,7*1,97+2*2*(2,2+1,25+0,85+2,05)</t>
  </si>
  <si>
    <t>1,6*2*(3,4+4)</t>
  </si>
  <si>
    <t>-0,9*1,6-0,8*1,6</t>
  </si>
  <si>
    <t>0,15*(1,6*2)</t>
  </si>
  <si>
    <t>2*2*(2,2+2,25)</t>
  </si>
  <si>
    <t>-0,9*2</t>
  </si>
  <si>
    <t>0,15*2*1,6</t>
  </si>
  <si>
    <t>2*2*(4,1+5,8+3,8)</t>
  </si>
  <si>
    <t>-0,7*2-0,8*2-1,25*1,25*2</t>
  </si>
  <si>
    <t>2*2*(0,9+1,425)</t>
  </si>
  <si>
    <t>451</t>
  </si>
  <si>
    <t>781131207</t>
  </si>
  <si>
    <t>Montáž izolace nátěrem nebo stěrkou ve dvou vrstvách</t>
  </si>
  <si>
    <t>-830174257</t>
  </si>
  <si>
    <t>(1+1+1+1)*2"u sprch mč109,207</t>
  </si>
  <si>
    <t>452</t>
  </si>
  <si>
    <t>1736013344</t>
  </si>
  <si>
    <t>8*4 'Přepočtené koeficientem množství</t>
  </si>
  <si>
    <t>453</t>
  </si>
  <si>
    <t>781131264</t>
  </si>
  <si>
    <t>Izolace pod obklad těsnícími pásy mezi podlahou a stěnou</t>
  </si>
  <si>
    <t>60829619</t>
  </si>
  <si>
    <t>2*2"sprchy mč109,207</t>
  </si>
  <si>
    <t>454</t>
  </si>
  <si>
    <t>781161021</t>
  </si>
  <si>
    <t>Montáž profilu ukončujícího rohového nebo vanového</t>
  </si>
  <si>
    <t>-141270978</t>
  </si>
  <si>
    <t>2*(4,1+5,8+3,8)-0,8*2+2*2"plocha</t>
  </si>
  <si>
    <t>1,25*4*2+2*2*2</t>
  </si>
  <si>
    <t>2*(1,425+0,95)-0,7+2*(2,2+1,25+0,85+2,05)</t>
  </si>
  <si>
    <t>-0,7*4-0,8</t>
  </si>
  <si>
    <t>1,6*(3,4+4)+1,6</t>
  </si>
  <si>
    <t>-0,9-0,8</t>
  </si>
  <si>
    <t>(1,6*3)</t>
  </si>
  <si>
    <t>-0,9</t>
  </si>
  <si>
    <t>2*(3,4+4)+2</t>
  </si>
  <si>
    <t>2*1,6</t>
  </si>
  <si>
    <t>2*(4,1+5,8+3,8)+2*2</t>
  </si>
  <si>
    <t>-0,7-0,8</t>
  </si>
  <si>
    <t>2*2+1,25*4*2</t>
  </si>
  <si>
    <t>-0,7</t>
  </si>
  <si>
    <t>455</t>
  </si>
  <si>
    <t>59054122</t>
  </si>
  <si>
    <t>profil ukončovací pro vnější hrany obkladů hliník matně eloxovaný 8x2500mm</t>
  </si>
  <si>
    <t>447113025</t>
  </si>
  <si>
    <t>151,64*1,1 'Přepočtené koeficientem množství</t>
  </si>
  <si>
    <t>456</t>
  </si>
  <si>
    <t>781474115</t>
  </si>
  <si>
    <t>Montáž obkladů vnitřních keramických hladkých do 25 ks/m2 lepených flexibilním lepidlem</t>
  </si>
  <si>
    <t>1839135832</t>
  </si>
  <si>
    <t>197,782"dle penetrace</t>
  </si>
  <si>
    <t>-13,2"odpočet zrcadel</t>
  </si>
  <si>
    <t>457</t>
  </si>
  <si>
    <t>59761039</t>
  </si>
  <si>
    <t>obklad keramický hladký přes 22 do 25ks/m2</t>
  </si>
  <si>
    <t>-952257401</t>
  </si>
  <si>
    <t>184,582*1,1 'Přepočtené koeficientem množství</t>
  </si>
  <si>
    <t>458</t>
  </si>
  <si>
    <t>781477111</t>
  </si>
  <si>
    <t>Příplatek k montáži obkladů vnitřních keramických hladkých za plochu do 10 m2</t>
  </si>
  <si>
    <t>-1501635288</t>
  </si>
  <si>
    <t>459</t>
  </si>
  <si>
    <t>781491011</t>
  </si>
  <si>
    <t>Montáž zrcadel plochy do 1 m2 lepených silikonovým tmelem na podkladní omítku</t>
  </si>
  <si>
    <t>465140551</t>
  </si>
  <si>
    <t>3*1,15*0,6+0,6*6+0,6*1"1NP</t>
  </si>
  <si>
    <t>3*1,15*0,6*3+0,6*0,6*2"2NP</t>
  </si>
  <si>
    <t>460</t>
  </si>
  <si>
    <t>63465124</t>
  </si>
  <si>
    <t>zrcadlo nemontované čiré tl 4mm max rozměr 3210x2250mm</t>
  </si>
  <si>
    <t>1147616067</t>
  </si>
  <si>
    <t>13,2*1,1 'Přepočtené koeficientem množství</t>
  </si>
  <si>
    <t>461</t>
  </si>
  <si>
    <t>998781102</t>
  </si>
  <si>
    <t>Přesun hmot tonážní pro obklady keramické v objektech v do 12 m</t>
  </si>
  <si>
    <t>1574400644</t>
  </si>
  <si>
    <t>462</t>
  </si>
  <si>
    <t>998781181</t>
  </si>
  <si>
    <t>Příplatek k přesunu hmot tonážní 781 prováděný bez použití mechanizace</t>
  </si>
  <si>
    <t>1387540315</t>
  </si>
  <si>
    <t>783</t>
  </si>
  <si>
    <t>Dokončovací práce - nátěry</t>
  </si>
  <si>
    <t>463</t>
  </si>
  <si>
    <t>783201201</t>
  </si>
  <si>
    <t>Obroušení tesařských konstrukcí před provedením nátěru</t>
  </si>
  <si>
    <t>-667656474</t>
  </si>
  <si>
    <t>(105,843-5,325)*1,5"včetně boků prkna fasády</t>
  </si>
  <si>
    <t>464</t>
  </si>
  <si>
    <t>783213021</t>
  </si>
  <si>
    <t>Napouštěcí dvojnásobný syntetický biodní nátěr tesařských prvků nezabudovaných do konstrukce</t>
  </si>
  <si>
    <t>-1832532244</t>
  </si>
  <si>
    <t>(105,843-5,325)*2,5"včetně boků prkna a rubové strany</t>
  </si>
  <si>
    <t>465</t>
  </si>
  <si>
    <t>783218111</t>
  </si>
  <si>
    <t>Lazurovací dvojnásobný syntetický nátěr tesařských konstrukcí</t>
  </si>
  <si>
    <t>357975186</t>
  </si>
  <si>
    <t>(105,843-5,325)*1,5"lícové strany včetně boků prkna</t>
  </si>
  <si>
    <t>466</t>
  </si>
  <si>
    <t>783314201</t>
  </si>
  <si>
    <t>Základní antikorozní jednonásobný syntetický standardní nátěr zámečnických konstrukcí</t>
  </si>
  <si>
    <t>-1015685036</t>
  </si>
  <si>
    <t>((2*2+0,8)*(0,15+2*0,05))*9"</t>
  </si>
  <si>
    <t>((2*2+0,7)*(0,15+2*0,05))*3"</t>
  </si>
  <si>
    <t>((2*2+0,9)*(0,15+2*0,05))*6"</t>
  </si>
  <si>
    <t>((2*2+1,0)*(0,15+2*0,05))*1"</t>
  </si>
  <si>
    <t>((2*2+1,45)*(0,15+2*0,05))*1"</t>
  </si>
  <si>
    <t>Součet"zárubně</t>
  </si>
  <si>
    <t>467</t>
  </si>
  <si>
    <t>783315101</t>
  </si>
  <si>
    <t>Mezinátěr jednonásobný syntetický standardní zámečnických konstrukcí</t>
  </si>
  <si>
    <t>-2072798787</t>
  </si>
  <si>
    <t>468</t>
  </si>
  <si>
    <t>783317105</t>
  </si>
  <si>
    <t>Krycí jednonásobný syntetický samozákladující nátěr zámečnických konstrukcí</t>
  </si>
  <si>
    <t>2065203362</t>
  </si>
  <si>
    <t>784</t>
  </si>
  <si>
    <t>Dokončovací práce - malby a tapety</t>
  </si>
  <si>
    <t>469</t>
  </si>
  <si>
    <t>784111001</t>
  </si>
  <si>
    <t>Oprášení (ometení ) podkladu v místnostech výšky do 3,80 m</t>
  </si>
  <si>
    <t>-1710991459</t>
  </si>
  <si>
    <t>470</t>
  </si>
  <si>
    <t>784171003</t>
  </si>
  <si>
    <t>Olepování vnitřních ploch páskou v místnostech výšky do 5,00 m</t>
  </si>
  <si>
    <t>-1199591902</t>
  </si>
  <si>
    <t>(3,7+3,7+7,5)*2"mč206</t>
  </si>
  <si>
    <t>(5,5+5,5+5,8+1,7)*2"mč205</t>
  </si>
  <si>
    <t>(3,5+4,3+7,5)*2"mč208</t>
  </si>
  <si>
    <t>(6,9+17,85+1,65)*2"mč107,108</t>
  </si>
  <si>
    <t>Součet"v napojení na podhled minerální</t>
  </si>
  <si>
    <t>471</t>
  </si>
  <si>
    <t>58124833</t>
  </si>
  <si>
    <t>páska pro malířské potřeby maskovací krepová 19mmx50m</t>
  </si>
  <si>
    <t>-1458638829</t>
  </si>
  <si>
    <t>150,2*1,1 'Přepočtené koeficientem množství</t>
  </si>
  <si>
    <t>472</t>
  </si>
  <si>
    <t>784181101</t>
  </si>
  <si>
    <t>Základní akrylátová jednonásobná penetrace podkladu v místnostech výšky do 3,80m</t>
  </si>
  <si>
    <t>-1923690885</t>
  </si>
  <si>
    <t>194,757"podhled desky A2</t>
  </si>
  <si>
    <t>75"podhled desky H2</t>
  </si>
  <si>
    <t>Mezisoučet"stropy</t>
  </si>
  <si>
    <t>3*2*(8,4+8,65)+(3,6-3)*8,4"plocha</t>
  </si>
  <si>
    <t>2,35*2*(4,1+5,8+3,8)"plocha</t>
  </si>
  <si>
    <t>2,35*2*(1,425+0,95)+2,35*2*(2,2+1,25+0,85+2,05)</t>
  </si>
  <si>
    <t>2,35*2*(3,4+4)</t>
  </si>
  <si>
    <t>2,5*2*(1,75+11,96)</t>
  </si>
  <si>
    <t>3*2*(13,95+8,65)-3*6,075+(4,6-3)*13,95</t>
  </si>
  <si>
    <t>3*2*(5,9+8,65)-3*6,075+(5,15-3)*5,9</t>
  </si>
  <si>
    <t>(2,54*2*(6,3+2,7))*3</t>
  </si>
  <si>
    <t>2,54*2*(4,05+16)</t>
  </si>
  <si>
    <t>2,54*2*(2,2+2,25)</t>
  </si>
  <si>
    <t>2*2,54*(4,1+5,8+3,8)</t>
  </si>
  <si>
    <t>2,35*(0,9+2*1,425)</t>
  </si>
  <si>
    <t>2,54*2*(17,85+8,65+2,25+0,325*2)</t>
  </si>
  <si>
    <t>-197,782"odpočet obkladů</t>
  </si>
  <si>
    <t>(2,6+2,45+2,1+1,95)*(1,21+7,25)+2,1*1,95"výtahová šachta</t>
  </si>
  <si>
    <t>473</t>
  </si>
  <si>
    <t>784221101</t>
  </si>
  <si>
    <t>Dvojnásobné bílé malby ze směsí za sucha dobře otěruvzdorných v místnostech do 3,80 m</t>
  </si>
  <si>
    <t>840913991</t>
  </si>
  <si>
    <t>1214,74"dle penetrace</t>
  </si>
  <si>
    <t>786</t>
  </si>
  <si>
    <t>Dokončovací práce - čalounické úpravy</t>
  </si>
  <si>
    <t>474</t>
  </si>
  <si>
    <t>786623011</t>
  </si>
  <si>
    <t>Montáž venkovní žaluzie ovládané motorem upevněné na rám okna nebo do žaluziové schránky pl do 4 m2</t>
  </si>
  <si>
    <t>1512179983</t>
  </si>
  <si>
    <t>3"E04a</t>
  </si>
  <si>
    <t>1"E04b</t>
  </si>
  <si>
    <t>13"E05</t>
  </si>
  <si>
    <t>7"E06</t>
  </si>
  <si>
    <t>1"E10a</t>
  </si>
  <si>
    <t>2"E10b</t>
  </si>
  <si>
    <t>475</t>
  </si>
  <si>
    <t>55342527</t>
  </si>
  <si>
    <t>žaluzie Z-90 ovládaná základním motorem včetně příslušenství plochy do 3,0m2 (meteostanice součást EI)</t>
  </si>
  <si>
    <t>-1425684144</t>
  </si>
  <si>
    <t>Poznámka k položce:_x000d_
příslušenství = horní Al profil včetně držáků, spodní Al profil, vodící Al profil včetně držáků</t>
  </si>
  <si>
    <t>1,15*2,24"E04a</t>
  </si>
  <si>
    <t>1,62*1,625*7"dle E06</t>
  </si>
  <si>
    <t>2,45*1,25*2"E10b</t>
  </si>
  <si>
    <t>476</t>
  </si>
  <si>
    <t>55342526</t>
  </si>
  <si>
    <t>žaluzie Z-90 ovládaná základním motorem včetně příslušenství plochy do 2,5m2 (meteostanice součást EI)</t>
  </si>
  <si>
    <t>649232347</t>
  </si>
  <si>
    <t>1*2,4"E04b</t>
  </si>
  <si>
    <t>477</t>
  </si>
  <si>
    <t>55342525</t>
  </si>
  <si>
    <t>žaluzie Z-90 ovládaná základním motorem včetně příslušenství plochy do 2,0m2 (meteostanice součást EI)</t>
  </si>
  <si>
    <t>703789350</t>
  </si>
  <si>
    <t>13*1,25*1,25"dle E05</t>
  </si>
  <si>
    <t>1*1,35*1,25"dle E10a</t>
  </si>
  <si>
    <t>478</t>
  </si>
  <si>
    <t>786623013</t>
  </si>
  <si>
    <t>Montáž venkovní žaluzie ovládané motorem upevněné na rám okna nebo do žaluziové schránky pl přes 4 do 6 m2</t>
  </si>
  <si>
    <t>-845014015</t>
  </si>
  <si>
    <t>10"E07</t>
  </si>
  <si>
    <t>1"E08</t>
  </si>
  <si>
    <t>479</t>
  </si>
  <si>
    <t>55342530</t>
  </si>
  <si>
    <t>žaluzie Z-90 ovládaná základním motorem včetně příslušenství plochy do 5,0m2 (meteostanice součást EI)</t>
  </si>
  <si>
    <t>-1589198779</t>
  </si>
  <si>
    <t>2,25*2,25*10"E07</t>
  </si>
  <si>
    <t>3,5*1,25"E08</t>
  </si>
  <si>
    <t>480</t>
  </si>
  <si>
    <t>786623015</t>
  </si>
  <si>
    <t>Montáž venkovní žaluzie ovládané motorem upevněné na rám okna nebo do žaluziové schránky pl přes 6 do 8 m2</t>
  </si>
  <si>
    <t>-839407180</t>
  </si>
  <si>
    <t>481</t>
  </si>
  <si>
    <t>55342533</t>
  </si>
  <si>
    <t>žaluzie Z-90 ovládaná základním motorem včetně příslušenství plochy do 8,0m2 (meteostanice součást EI)</t>
  </si>
  <si>
    <t>609231156</t>
  </si>
  <si>
    <t>3,5*2,25"E09</t>
  </si>
  <si>
    <t>482</t>
  </si>
  <si>
    <t>786623039</t>
  </si>
  <si>
    <t>Montáž žaluziové schránky dl do 1300 mm</t>
  </si>
  <si>
    <t>408321549</t>
  </si>
  <si>
    <t>3+1+13"E04a,b,E05</t>
  </si>
  <si>
    <t>483</t>
  </si>
  <si>
    <t>28376716R</t>
  </si>
  <si>
    <t>kryt podomítkový PUR s izolací PIR 50 mm včetně kotvení pro žaluzii plochy do 2,0m2 š do 2,0m</t>
  </si>
  <si>
    <t>442499624</t>
  </si>
  <si>
    <t>13"dle E05</t>
  </si>
  <si>
    <t>484</t>
  </si>
  <si>
    <t>28376718R</t>
  </si>
  <si>
    <t>kryt podomítkový PUR s izolací PIR 50 mm včetně kotvení pro žaluzii plochy do 3,0m2 š do 1,0m</t>
  </si>
  <si>
    <t>-221050625</t>
  </si>
  <si>
    <t>485</t>
  </si>
  <si>
    <t>28376719R</t>
  </si>
  <si>
    <t>kryt podomítkový PUR s izolací PIR 50 mm včetně kotvení pro žaluzii plochy do 3,0m2 š do 2,0m</t>
  </si>
  <si>
    <t>-1431767906</t>
  </si>
  <si>
    <t>486</t>
  </si>
  <si>
    <t>786623041</t>
  </si>
  <si>
    <t>Montáž žaluziové schránky dl přes 1300 do 2400 mm</t>
  </si>
  <si>
    <t>1121077802</t>
  </si>
  <si>
    <t>7+10+1"E06+E07+E10a</t>
  </si>
  <si>
    <t>487</t>
  </si>
  <si>
    <t>583226119</t>
  </si>
  <si>
    <t>488</t>
  </si>
  <si>
    <t>28376732R</t>
  </si>
  <si>
    <t>kryt podomítkový PUR s izolací PIR 50 mm včetně kotvení pro žaluzii plochy do 6,0m2 š do 3,0m</t>
  </si>
  <si>
    <t>1896836343</t>
  </si>
  <si>
    <t>489</t>
  </si>
  <si>
    <t>1780480669</t>
  </si>
  <si>
    <t>490</t>
  </si>
  <si>
    <t>786623043</t>
  </si>
  <si>
    <t>Montáž žaluziové schránky dl přes 2400 do 4000 mm</t>
  </si>
  <si>
    <t>-332376316</t>
  </si>
  <si>
    <t>1+1+2"E08+09+10b</t>
  </si>
  <si>
    <t>491</t>
  </si>
  <si>
    <t>28376729R</t>
  </si>
  <si>
    <t>kryt podomítkový PUR s izolací PIR 50 mm včetně kotvení pro žaluzii plochy do 5,0m2 š do 4,0m</t>
  </si>
  <si>
    <t>237147173</t>
  </si>
  <si>
    <t>492</t>
  </si>
  <si>
    <t>28376724R</t>
  </si>
  <si>
    <t>kryt podomítkový PUR s izolací PIR 50 mm včetně kotvení pro žaluzii plochy do 4,0m2 š do 3,0m</t>
  </si>
  <si>
    <t>-1632270652</t>
  </si>
  <si>
    <t>2"del E10b</t>
  </si>
  <si>
    <t>493</t>
  </si>
  <si>
    <t>28376736R</t>
  </si>
  <si>
    <t>kryt podomítkový PUR s izolací PIR 50 mm včetně kotvení pro žaluzii plochy do 8,0m2 š do 3,0m</t>
  </si>
  <si>
    <t>-1748384459</t>
  </si>
  <si>
    <t>1"E09</t>
  </si>
  <si>
    <t>494</t>
  </si>
  <si>
    <t>786623051</t>
  </si>
  <si>
    <t>Montáž obkladové desky ostění nebo krytu pro skrytou montáž vodícího profilu žaluzie</t>
  </si>
  <si>
    <t>-1444630358</t>
  </si>
  <si>
    <t>0,2*2*(2,24*3+2,24+1,25*13+1,625*7+2,25*10+1,25+2,25+1,25+1,25*2)</t>
  </si>
  <si>
    <t>495</t>
  </si>
  <si>
    <t>28376750</t>
  </si>
  <si>
    <t>deska sendvičová s pouzdrem pro zapuštěný vodící profil žaluzie</t>
  </si>
  <si>
    <t>-175417856</t>
  </si>
  <si>
    <t>26,534*1,1 'Přepočtené koeficientem množství</t>
  </si>
  <si>
    <t>496</t>
  </si>
  <si>
    <t>786626111</t>
  </si>
  <si>
    <t xml:space="preserve">Montáž lamelové žaluzie vnitřní </t>
  </si>
  <si>
    <t>1625218146</t>
  </si>
  <si>
    <t>1,25*1,25*13</t>
  </si>
  <si>
    <t>497</t>
  </si>
  <si>
    <t>55346200</t>
  </si>
  <si>
    <t>žaluzie horizontální interiérové</t>
  </si>
  <si>
    <t>2086699941</t>
  </si>
  <si>
    <t>124,673*1,02 'Přepočtené koeficientem množství</t>
  </si>
  <si>
    <t>498</t>
  </si>
  <si>
    <t>998786102</t>
  </si>
  <si>
    <t>Přesun hmot tonážní pro čalounické úpravy v objektech v do 12 m</t>
  </si>
  <si>
    <t>1233802552</t>
  </si>
  <si>
    <t>499</t>
  </si>
  <si>
    <t>998786181</t>
  </si>
  <si>
    <t>Příplatek k přesunu hmot tonážní 786 prováděný bez použití mechanizace</t>
  </si>
  <si>
    <t>-871982069</t>
  </si>
  <si>
    <t>Práce a dodávky M</t>
  </si>
  <si>
    <t>33-M</t>
  </si>
  <si>
    <t>Montáže dopr.zaříz.,sklad. zař. a váh</t>
  </si>
  <si>
    <t>500</t>
  </si>
  <si>
    <t>M-33-01</t>
  </si>
  <si>
    <t>Dodávka + montáž výtahu komplet dle specifikace v PD ozn.E01</t>
  </si>
  <si>
    <t>kpl</t>
  </si>
  <si>
    <t>407837695</t>
  </si>
  <si>
    <t>ELEKTRO - Elektroinstalace - SO 01 Přístavba a spojovací krček</t>
  </si>
  <si>
    <t xml:space="preserve"> </t>
  </si>
  <si>
    <t xml:space="preserve">D1 - Rozvaděče </t>
  </si>
  <si>
    <t>D2 - Svítidla vč. zdrojů dle TZ a knihy svítidel</t>
  </si>
  <si>
    <t>D3 - Koncové prvky</t>
  </si>
  <si>
    <t>D4 - Kabely, kabelové trasy</t>
  </si>
  <si>
    <t>D5 - Ostatní</t>
  </si>
  <si>
    <t>D1</t>
  </si>
  <si>
    <t xml:space="preserve">Rozvaděče </t>
  </si>
  <si>
    <t>E1001</t>
  </si>
  <si>
    <t>Rozvaděč RP1 dle PD</t>
  </si>
  <si>
    <t>E1002</t>
  </si>
  <si>
    <t>Montáž rozvaděče RP1</t>
  </si>
  <si>
    <t>E1003</t>
  </si>
  <si>
    <t>Rozvaděč RP2 dle PD</t>
  </si>
  <si>
    <t>E1004</t>
  </si>
  <si>
    <t>Montáž rozvaděče RP2</t>
  </si>
  <si>
    <t>E1005</t>
  </si>
  <si>
    <t>Napojení rozvaděče RV - Výtah</t>
  </si>
  <si>
    <t>E1006</t>
  </si>
  <si>
    <t>Hlavní ochranná přípojnice</t>
  </si>
  <si>
    <t>E1007</t>
  </si>
  <si>
    <t>Montáž ochranné přípojnice</t>
  </si>
  <si>
    <t>D2</t>
  </si>
  <si>
    <t>Svítidla vč. zdrojů dle TZ a knihy svítidel</t>
  </si>
  <si>
    <t>E1008</t>
  </si>
  <si>
    <t>Svítidlo A, LED vestavné do akustického podhledu s možností uchycení do šikmého stropu, LED 32W, stmívání DALI, mikropisma, omezení oslnění, dle světelného výpočtu</t>
  </si>
  <si>
    <t>E1009</t>
  </si>
  <si>
    <t>Montáž svítidla A</t>
  </si>
  <si>
    <t>E1010</t>
  </si>
  <si>
    <t>Svítidlo B, LED přisazené svítidlo 25W</t>
  </si>
  <si>
    <t>E1011</t>
  </si>
  <si>
    <t>Montáž svítidla B</t>
  </si>
  <si>
    <t>E1012</t>
  </si>
  <si>
    <t>Svítidlo B1, LED přisazené svítidlo 45W</t>
  </si>
  <si>
    <t>E1013</t>
  </si>
  <si>
    <t>Montáž svítidla B1</t>
  </si>
  <si>
    <t>E1014</t>
  </si>
  <si>
    <t>Svítidlo C, LED vestavný panel M600, opál, 28W</t>
  </si>
  <si>
    <t>E1015</t>
  </si>
  <si>
    <t>Montáž svítidla C</t>
  </si>
  <si>
    <t>E1016</t>
  </si>
  <si>
    <t>Svítidlo D1, LED přisazený panel, mikroprisma, 35W</t>
  </si>
  <si>
    <t>E1017</t>
  </si>
  <si>
    <t>Montáž svítidla D1</t>
  </si>
  <si>
    <t>E1018</t>
  </si>
  <si>
    <t>Svítidlo E, LED nástěnné venkovní svítidlo 6W</t>
  </si>
  <si>
    <t>E1019</t>
  </si>
  <si>
    <t>Montáž svítidla E</t>
  </si>
  <si>
    <t>E1020</t>
  </si>
  <si>
    <t>Svítidlo F, LED pásek v AL profilu, 10-12W/m, včetně napájecího zdroje, délka 3m</t>
  </si>
  <si>
    <t>E1021</t>
  </si>
  <si>
    <t>Montáž svítidla F</t>
  </si>
  <si>
    <t>E1022</t>
  </si>
  <si>
    <t>Svítidlo G, LED pásek v AL profilu, 15W/m, včetně napájecího zdroje, délka 0,8m</t>
  </si>
  <si>
    <t>E1023</t>
  </si>
  <si>
    <t>Montáž svítidla G</t>
  </si>
  <si>
    <t>E1024</t>
  </si>
  <si>
    <t>Svítidlo H, LED stropní přisazené opálové svítidlo 20W</t>
  </si>
  <si>
    <t>E1025</t>
  </si>
  <si>
    <t>Montáž svítidla H</t>
  </si>
  <si>
    <t>E1026</t>
  </si>
  <si>
    <t>Svítidlo H1, LED stropní přisazené opálové svítidlo 20W, vestavěné čidlo pohybu</t>
  </si>
  <si>
    <t>E1027</t>
  </si>
  <si>
    <t>Montáž svítidla H1</t>
  </si>
  <si>
    <t>E1028</t>
  </si>
  <si>
    <t>Svítidlo N1, LED nouzové svítidlo nástěnné s piktogramem, autotest, 3W/60min</t>
  </si>
  <si>
    <t>E1029</t>
  </si>
  <si>
    <t>Montáž svítidla N1</t>
  </si>
  <si>
    <t>E1030</t>
  </si>
  <si>
    <t>Svítidlo N2, LED protipanické stropní vestavné svítidlo, autotest, 3W/60min</t>
  </si>
  <si>
    <t>E1031</t>
  </si>
  <si>
    <t>E1032</t>
  </si>
  <si>
    <t>Svítidlo N3, LED nouzové svítidlo nástěnné s piktogramem, autotest, 3W/60min, IP65</t>
  </si>
  <si>
    <t>E1033</t>
  </si>
  <si>
    <t>E1034</t>
  </si>
  <si>
    <t>Recyklační poplatek svítidla včetně zdroje</t>
  </si>
  <si>
    <t>D3</t>
  </si>
  <si>
    <t>Koncové prvky</t>
  </si>
  <si>
    <t>E1035</t>
  </si>
  <si>
    <t>Vypínač č.1 designový pod omítku modulární kompl., barva bílá/šedá</t>
  </si>
  <si>
    <t>E1036</t>
  </si>
  <si>
    <t>Montáž vypínače č.1</t>
  </si>
  <si>
    <t>E1037</t>
  </si>
  <si>
    <t>Vypínač č.1/0 designový pod omítku modulární kompl., barva bílá/šedá</t>
  </si>
  <si>
    <t>E1038</t>
  </si>
  <si>
    <t>Montáž vypínače č.1/0</t>
  </si>
  <si>
    <t>E1039</t>
  </si>
  <si>
    <t>Vypínač č.6 designový pod omítku modulární kompl., barva bílá/šedá</t>
  </si>
  <si>
    <t>E1040</t>
  </si>
  <si>
    <t>Montáž vypínače č.6</t>
  </si>
  <si>
    <t>E1041</t>
  </si>
  <si>
    <t>Vypínač č.7 designový pod omítku modulární kompl., barva bílá/šedá</t>
  </si>
  <si>
    <t>E1042</t>
  </si>
  <si>
    <t>Montáž vypínače č.7</t>
  </si>
  <si>
    <t>E1043</t>
  </si>
  <si>
    <t>Stmívač otočný DALI designový , se zdrojem, barva bílá</t>
  </si>
  <si>
    <t>E1044</t>
  </si>
  <si>
    <t>Montáž stmívače</t>
  </si>
  <si>
    <t>E1045</t>
  </si>
  <si>
    <t>Stmívač otočný DALI designový , bez zdrojem, barva bílá</t>
  </si>
  <si>
    <t>E1046</t>
  </si>
  <si>
    <t>E1047</t>
  </si>
  <si>
    <t>Nástěnný RF ovladač dvoukanálový (4x tlačítko), design silnoproudých vypínačů</t>
  </si>
  <si>
    <t>E1048</t>
  </si>
  <si>
    <t>Montáž RF ovladače včetně nastavení</t>
  </si>
  <si>
    <t>E1049</t>
  </si>
  <si>
    <t>Vestavný RF přijímač do svítidla jednokanálový</t>
  </si>
  <si>
    <t>E1050</t>
  </si>
  <si>
    <t>Montáž RF přijímače</t>
  </si>
  <si>
    <t>E1051</t>
  </si>
  <si>
    <t>Orientační světlo do spol. rámečku k tlačítku, barva červená, komplet, pro signalizaci topných žebříků</t>
  </si>
  <si>
    <t>E1052</t>
  </si>
  <si>
    <t>Montáž orientačního světla</t>
  </si>
  <si>
    <t>E1053</t>
  </si>
  <si>
    <t>Zásuvka 230V designová se clonkami pod omítku modulární kompl., barva bílá/šedá</t>
  </si>
  <si>
    <t>E1054</t>
  </si>
  <si>
    <t>Montáž zásuvky 230V</t>
  </si>
  <si>
    <t>E1055</t>
  </si>
  <si>
    <t>Termostat prostorový programovatelný designový</t>
  </si>
  <si>
    <t>E1056</t>
  </si>
  <si>
    <t>Montáž termostatu</t>
  </si>
  <si>
    <t>E1057</t>
  </si>
  <si>
    <t>Zpožďovací relé, 1x16A, do inst.krabice</t>
  </si>
  <si>
    <t>E1058</t>
  </si>
  <si>
    <t>Montáž zpožďovacího relé</t>
  </si>
  <si>
    <t>E1059</t>
  </si>
  <si>
    <t>Pomocné relé 1x16A do inst. krabice</t>
  </si>
  <si>
    <t>E1060</t>
  </si>
  <si>
    <t>Montáž pomocného relé</t>
  </si>
  <si>
    <t>E1061</t>
  </si>
  <si>
    <t>Žaluziový ovladač pod omítku kompl., barva bílá/šedá</t>
  </si>
  <si>
    <t>E1062</t>
  </si>
  <si>
    <t>Montáž žaluziového ovladače</t>
  </si>
  <si>
    <t>E1063</t>
  </si>
  <si>
    <t>Řídící relé pro žaluzie pro centrální řízení, vestavné do instalační krabice</t>
  </si>
  <si>
    <t>E1064</t>
  </si>
  <si>
    <t>Montáž řídícího relé</t>
  </si>
  <si>
    <t>E1065</t>
  </si>
  <si>
    <t>Oddělovací relé pro žaluzie do inst. krabice</t>
  </si>
  <si>
    <t>E1066</t>
  </si>
  <si>
    <t>Montáž oddělovacího relé</t>
  </si>
  <si>
    <t>E1067</t>
  </si>
  <si>
    <t>Větrná automatika pro žaluzie</t>
  </si>
  <si>
    <t>E1068</t>
  </si>
  <si>
    <t>Montáž větrné automatiky</t>
  </si>
  <si>
    <t>E1069</t>
  </si>
  <si>
    <t>Krabice rozvodná 68mm</t>
  </si>
  <si>
    <t>E1070</t>
  </si>
  <si>
    <t>Montáž rozvodné krabice pod omítku</t>
  </si>
  <si>
    <t>E1071</t>
  </si>
  <si>
    <t>Montážní deska do zateplení</t>
  </si>
  <si>
    <t>E1072</t>
  </si>
  <si>
    <t>Montáž desky do zateplení</t>
  </si>
  <si>
    <t>E1073</t>
  </si>
  <si>
    <t>Krabice přístrojová UNI, hluboká, spojovací</t>
  </si>
  <si>
    <t>E1074</t>
  </si>
  <si>
    <t>Montáž přístrojové krabice</t>
  </si>
  <si>
    <t>E1075</t>
  </si>
  <si>
    <t>Napojení zařízení 230V</t>
  </si>
  <si>
    <t>E1076</t>
  </si>
  <si>
    <t>Napojení zařízení 400V</t>
  </si>
  <si>
    <t>E1077</t>
  </si>
  <si>
    <t>Napojení žaluzie</t>
  </si>
  <si>
    <t>D4</t>
  </si>
  <si>
    <t>Kabely, kabelové trasy</t>
  </si>
  <si>
    <t>E1078</t>
  </si>
  <si>
    <t>CYKY 4x25</t>
  </si>
  <si>
    <t>E1079</t>
  </si>
  <si>
    <t>Montáž kabelu 4x25</t>
  </si>
  <si>
    <t>E1080</t>
  </si>
  <si>
    <t>CYKY 5x16</t>
  </si>
  <si>
    <t>E1081</t>
  </si>
  <si>
    <t>Montáž kabelu 5x16</t>
  </si>
  <si>
    <t>E1082</t>
  </si>
  <si>
    <t>CYKY 5x6</t>
  </si>
  <si>
    <t>E1083</t>
  </si>
  <si>
    <t>Montáž kabelu 5x6</t>
  </si>
  <si>
    <t>E1084</t>
  </si>
  <si>
    <t>CYKY 5x4</t>
  </si>
  <si>
    <t>E1085</t>
  </si>
  <si>
    <t>Montáž kabelu 5x4</t>
  </si>
  <si>
    <t>E1086</t>
  </si>
  <si>
    <t>CYKY 5x2,5</t>
  </si>
  <si>
    <t>E1087</t>
  </si>
  <si>
    <t>Montáž kabelu 5x2,5</t>
  </si>
  <si>
    <t>E1088</t>
  </si>
  <si>
    <t>CYKY 3x2,5</t>
  </si>
  <si>
    <t>E1089</t>
  </si>
  <si>
    <t>Montáž kabelu 3x2,5</t>
  </si>
  <si>
    <t>E1090</t>
  </si>
  <si>
    <t>CYKY 5x1,5</t>
  </si>
  <si>
    <t>E1091</t>
  </si>
  <si>
    <t>Montáž kabelu 5x1,5</t>
  </si>
  <si>
    <t>E1092</t>
  </si>
  <si>
    <t>CYKY 3x1,5</t>
  </si>
  <si>
    <t>E1093</t>
  </si>
  <si>
    <t>Montáž kabelu CYKY 3x1,5</t>
  </si>
  <si>
    <t>E1094</t>
  </si>
  <si>
    <t>JYTY 4x1</t>
  </si>
  <si>
    <t>E1095</t>
  </si>
  <si>
    <t>Montáž kabelu JYTY</t>
  </si>
  <si>
    <t>E1096</t>
  </si>
  <si>
    <t>SYKFY 2x2x0,5</t>
  </si>
  <si>
    <t>E1097</t>
  </si>
  <si>
    <t>Montáž kabelu SYKFY</t>
  </si>
  <si>
    <t>E1098</t>
  </si>
  <si>
    <t>CY16 ZŽ</t>
  </si>
  <si>
    <t>E1099</t>
  </si>
  <si>
    <t>Montáž drátu CY16</t>
  </si>
  <si>
    <t>E1100</t>
  </si>
  <si>
    <t>CY6 ZŽ</t>
  </si>
  <si>
    <t>E1101</t>
  </si>
  <si>
    <t>Montáž drátu CY6</t>
  </si>
  <si>
    <t>E1102</t>
  </si>
  <si>
    <t>Chránička FX25-32 vnitřní</t>
  </si>
  <si>
    <t>E1103</t>
  </si>
  <si>
    <t>Montáž vnitřní chráničky</t>
  </si>
  <si>
    <t>E1104</t>
  </si>
  <si>
    <t>Chránička FX63 venkovní</t>
  </si>
  <si>
    <t>E1105</t>
  </si>
  <si>
    <t>Montáž venkovní chráničky</t>
  </si>
  <si>
    <t>E1106</t>
  </si>
  <si>
    <t>Kabelové příchytky plastové pro svazek kabelu</t>
  </si>
  <si>
    <t>E1107</t>
  </si>
  <si>
    <t>Montáž příchytky</t>
  </si>
  <si>
    <t>E1108</t>
  </si>
  <si>
    <t>Drátěný žlab vč. kotvení 100*50mm</t>
  </si>
  <si>
    <t>E1109</t>
  </si>
  <si>
    <t>Montáž drát.žlabu</t>
  </si>
  <si>
    <t>E1110</t>
  </si>
  <si>
    <t>Svorka pospojovací vč. pásky</t>
  </si>
  <si>
    <t>E1111</t>
  </si>
  <si>
    <t>Montáž pospojovací svorky</t>
  </si>
  <si>
    <t>E1112</t>
  </si>
  <si>
    <t>Topný kabel samoregulační pro potrubí TČ 18W/m délky 1,5m vč. zakončení, pro VZT na střechu</t>
  </si>
  <si>
    <t>E1113</t>
  </si>
  <si>
    <t>Montáž samoregulačního top.kabelu</t>
  </si>
  <si>
    <t>E1114</t>
  </si>
  <si>
    <t>Topný kabel pro okapový systém 18-20W/m, UV stabilní, včetně kotvení do úžlabí a svodů a studených konců, délka 33m</t>
  </si>
  <si>
    <t>E1115</t>
  </si>
  <si>
    <t>Montáž top.kabelu vč. příslušenství 33m</t>
  </si>
  <si>
    <t>E1116</t>
  </si>
  <si>
    <t>Topný kabel pro okapový systém 185-20W/m, UV stabilní, včetně kotvení do úžlabí a svodů a studených konců, délka 28m</t>
  </si>
  <si>
    <t>E1117</t>
  </si>
  <si>
    <t>Montáž top.kabelu vč. příslušenství 28m</t>
  </si>
  <si>
    <t>E1118</t>
  </si>
  <si>
    <t>Okapové čidlo teploty a vlhkosti (řídící jedn. součástí rozvaděče)</t>
  </si>
  <si>
    <t>E1119</t>
  </si>
  <si>
    <t>Montáž okapového čidla</t>
  </si>
  <si>
    <t>D5</t>
  </si>
  <si>
    <t>Ostatní</t>
  </si>
  <si>
    <t>E1120</t>
  </si>
  <si>
    <t>Sekání drážek včetně sádrování do 5x5cm</t>
  </si>
  <si>
    <t>bm</t>
  </si>
  <si>
    <t>E1121</t>
  </si>
  <si>
    <t>Drobný spojovací, podružný a instalační materiál</t>
  </si>
  <si>
    <t>E1122</t>
  </si>
  <si>
    <t>Montáž drobného spojovacího, podružného a instalačního materiálu</t>
  </si>
  <si>
    <t>E1123</t>
  </si>
  <si>
    <t>Pomocné zednické a montážní práce vč. prostupů</t>
  </si>
  <si>
    <t>hod</t>
  </si>
  <si>
    <t>E1124</t>
  </si>
  <si>
    <t>Protipožární ucpávka</t>
  </si>
  <si>
    <t>E1125</t>
  </si>
  <si>
    <t>Montáž protipožární ucpávky</t>
  </si>
  <si>
    <t>E1126</t>
  </si>
  <si>
    <t>Doprava</t>
  </si>
  <si>
    <t>E1127</t>
  </si>
  <si>
    <t>Revize</t>
  </si>
  <si>
    <t>E1128</t>
  </si>
  <si>
    <t>TIČR, zkoušky elektrických zařízení, zajištění odborného a závazného stanoviska organizace státního odborného dozoru k uvedení do provozu</t>
  </si>
  <si>
    <t>E1130</t>
  </si>
  <si>
    <t>Odvoz a likvidace odpadu</t>
  </si>
  <si>
    <t>Poznámka k položce:_x000d_
Celkem</t>
  </si>
  <si>
    <t>SLP - Slaboproud - SO 01 Přístavba a spojovací krček</t>
  </si>
  <si>
    <t>D1 - EZS</t>
  </si>
  <si>
    <t>D2 - Datové rozvody</t>
  </si>
  <si>
    <t xml:space="preserve">D3 - Domácí telefon </t>
  </si>
  <si>
    <t>D4 - Signalizace</t>
  </si>
  <si>
    <t>EZS</t>
  </si>
  <si>
    <t>E2001</t>
  </si>
  <si>
    <t>BOX VT se zdrojem 80VA</t>
  </si>
  <si>
    <t>E2002</t>
  </si>
  <si>
    <t>Montáž boxu</t>
  </si>
  <si>
    <t>E2003</t>
  </si>
  <si>
    <t>Expandér EZS komplet, 32 zón, 8xPGM</t>
  </si>
  <si>
    <t>E2004</t>
  </si>
  <si>
    <t>Montáž expandéru</t>
  </si>
  <si>
    <t>E2005</t>
  </si>
  <si>
    <t>Záložní akumulátor 18Ah</t>
  </si>
  <si>
    <t>E2006</t>
  </si>
  <si>
    <t>Montáž akumulátoru</t>
  </si>
  <si>
    <t>E2007</t>
  </si>
  <si>
    <t>Optokouřové čidlo, integrovaná siréna</t>
  </si>
  <si>
    <t>E2008</t>
  </si>
  <si>
    <t>Montáž optokouřového čidla</t>
  </si>
  <si>
    <t>E2009</t>
  </si>
  <si>
    <t>Prostorové čidlo pohybu digitální, dle TZ</t>
  </si>
  <si>
    <t>E2010</t>
  </si>
  <si>
    <t>Montáž čidla pohybu</t>
  </si>
  <si>
    <t>E2011</t>
  </si>
  <si>
    <t>Magnetické čidlo dveří, vestavné</t>
  </si>
  <si>
    <t>E2012</t>
  </si>
  <si>
    <t>Montáž magnet.čidla</t>
  </si>
  <si>
    <t>E2013</t>
  </si>
  <si>
    <t>Přepojovací krabice pro magnetický kontakt</t>
  </si>
  <si>
    <t>E2014</t>
  </si>
  <si>
    <t>Montáž přepojovací krabice</t>
  </si>
  <si>
    <t>E2015</t>
  </si>
  <si>
    <t>Signálka LED jumbo</t>
  </si>
  <si>
    <t>E2016</t>
  </si>
  <si>
    <t>Montáž signálky</t>
  </si>
  <si>
    <t>E2017</t>
  </si>
  <si>
    <t>Siréna interní s optickou signalizací</t>
  </si>
  <si>
    <t>E2018</t>
  </si>
  <si>
    <t>Montáž interní sirény</t>
  </si>
  <si>
    <t>E2019</t>
  </si>
  <si>
    <t>Kabel SYKFY 3x2x0,5</t>
  </si>
  <si>
    <t>E2020</t>
  </si>
  <si>
    <t>E2021</t>
  </si>
  <si>
    <t>Kabel UTP Cat6a</t>
  </si>
  <si>
    <t>E2022</t>
  </si>
  <si>
    <t>Montáž kabelu UTP</t>
  </si>
  <si>
    <t>E2023</t>
  </si>
  <si>
    <t>Nastavení a oživení systému</t>
  </si>
  <si>
    <t>Datové rozvody</t>
  </si>
  <si>
    <t>E2024</t>
  </si>
  <si>
    <t>Datový rozvaděč nástěnný RACK 18U 19" 600x450mm, vč. pasivních a aktivních prvků dle TZ</t>
  </si>
  <si>
    <t>E2025</t>
  </si>
  <si>
    <t>Motáž datového rozvaděče vč. ukončení kabelů</t>
  </si>
  <si>
    <t>E2026</t>
  </si>
  <si>
    <t>AP WIFI, napájení PoE, funkce AP/hotspot</t>
  </si>
  <si>
    <t>E2027</t>
  </si>
  <si>
    <t>Montáž AP WIFI</t>
  </si>
  <si>
    <t>E2028</t>
  </si>
  <si>
    <t>Datová zásuvka dvojitá Cat 6a, pod omítku modulární kompl., barva bílá/šedá</t>
  </si>
  <si>
    <t>E2029</t>
  </si>
  <si>
    <t>Montáž dvojité datové zásuvky</t>
  </si>
  <si>
    <t>E2030</t>
  </si>
  <si>
    <t>Datová zásuvka jednoduchá Cat 6a, pod omítku modulární kompl., barva bílá/šedá</t>
  </si>
  <si>
    <t>E2031</t>
  </si>
  <si>
    <t>Montáž jednoduché datové zásuvky</t>
  </si>
  <si>
    <t>E2032</t>
  </si>
  <si>
    <t>E2033</t>
  </si>
  <si>
    <t>E2034</t>
  </si>
  <si>
    <t>Instalační krabice</t>
  </si>
  <si>
    <t>E2035</t>
  </si>
  <si>
    <t>Montáž inst.krabice</t>
  </si>
  <si>
    <t>E2036</t>
  </si>
  <si>
    <t>E2037</t>
  </si>
  <si>
    <t>Měření kabeláže</t>
  </si>
  <si>
    <t xml:space="preserve">Domácí telefon </t>
  </si>
  <si>
    <t>E2038</t>
  </si>
  <si>
    <t>Napojení elektrozámku ve dveřích (dodávka dveří)</t>
  </si>
  <si>
    <t>E2039</t>
  </si>
  <si>
    <t>Video telefon + přídavné sluchátko 3,5" displej, regulace hlasitosti, ovládání el.zámku, dle popisu v TZ</t>
  </si>
  <si>
    <t>E2040</t>
  </si>
  <si>
    <t>Montáž videotelefonu</t>
  </si>
  <si>
    <t>E2041</t>
  </si>
  <si>
    <t>Napájecí zdroj pro sběrnici</t>
  </si>
  <si>
    <t>E2042</t>
  </si>
  <si>
    <t>Montáž zdroje do rozvaděče</t>
  </si>
  <si>
    <t>E2043</t>
  </si>
  <si>
    <t>Napájecí zdroj pro tablo</t>
  </si>
  <si>
    <t>E2044</t>
  </si>
  <si>
    <t>E2045</t>
  </si>
  <si>
    <t>Videodistributor pro 4 monitory</t>
  </si>
  <si>
    <t>E2046</t>
  </si>
  <si>
    <t>Montáž videodistributoru</t>
  </si>
  <si>
    <t>E2047</t>
  </si>
  <si>
    <t>Obslužné relé</t>
  </si>
  <si>
    <t>E2048</t>
  </si>
  <si>
    <t>Montáž relé</t>
  </si>
  <si>
    <t>E2049</t>
  </si>
  <si>
    <t>GSM rozhraní</t>
  </si>
  <si>
    <t>E2050</t>
  </si>
  <si>
    <t>Montáž GSM rozhraní</t>
  </si>
  <si>
    <t>E2051</t>
  </si>
  <si>
    <t>Externí GSM anténa</t>
  </si>
  <si>
    <t>E2052</t>
  </si>
  <si>
    <t>Montáž antény</t>
  </si>
  <si>
    <t>E2053</t>
  </si>
  <si>
    <t>Box instalační</t>
  </si>
  <si>
    <t>E2054</t>
  </si>
  <si>
    <t>Montáž instalačního boxu</t>
  </si>
  <si>
    <t>E2055</t>
  </si>
  <si>
    <t>Únikové tlačítko, rozpínací kontakt, skleněný kryt</t>
  </si>
  <si>
    <t>E2056</t>
  </si>
  <si>
    <t>Montáž únikového tlačítka</t>
  </si>
  <si>
    <t>E2057</t>
  </si>
  <si>
    <t>SYKFY 4x2x0,5</t>
  </si>
  <si>
    <t>E2058</t>
  </si>
  <si>
    <t>E2059</t>
  </si>
  <si>
    <t>Signalizace</t>
  </si>
  <si>
    <t>E2060</t>
  </si>
  <si>
    <t>Signalizační modul na imobilní WC</t>
  </si>
  <si>
    <t>E2061</t>
  </si>
  <si>
    <t>Montáž signalizačního modulu</t>
  </si>
  <si>
    <t>E2062</t>
  </si>
  <si>
    <t>Napájecí zdroj pro sign. Modul</t>
  </si>
  <si>
    <t>E2063</t>
  </si>
  <si>
    <t>Montáž napájecího zdroje</t>
  </si>
  <si>
    <t>E2064</t>
  </si>
  <si>
    <t>Poplachové tlačítko s provázkem pro imobilní WC</t>
  </si>
  <si>
    <t>E2065</t>
  </si>
  <si>
    <t>Montáž tlačítka</t>
  </si>
  <si>
    <t>E2066</t>
  </si>
  <si>
    <t>Potvrzovací tlačítko pro imobilní WC</t>
  </si>
  <si>
    <t>E2067</t>
  </si>
  <si>
    <t>E2068</t>
  </si>
  <si>
    <t>Plastové příchytky</t>
  </si>
  <si>
    <t>E2069</t>
  </si>
  <si>
    <t>E2070</t>
  </si>
  <si>
    <t>Drátěný žlab vč. kotvení 100*50mm - společné trasy</t>
  </si>
  <si>
    <t>E2071</t>
  </si>
  <si>
    <t>E2072</t>
  </si>
  <si>
    <t>Chráničky do FX25</t>
  </si>
  <si>
    <t>E2073</t>
  </si>
  <si>
    <t>Montáž chráničky vnitřní</t>
  </si>
  <si>
    <t>E2074</t>
  </si>
  <si>
    <t>E2075</t>
  </si>
  <si>
    <t>E2076</t>
  </si>
  <si>
    <t>Drobný spojovací, montážní a instalační materiál</t>
  </si>
  <si>
    <t>E2077</t>
  </si>
  <si>
    <t>E2078</t>
  </si>
  <si>
    <t>E2079</t>
  </si>
  <si>
    <t>Revize, měřící protokoly, nastavení</t>
  </si>
  <si>
    <t>E2081</t>
  </si>
  <si>
    <t xml:space="preserve">HROM - Hromosvod - SO 01  Přístavba a spojovací krček</t>
  </si>
  <si>
    <t>D1 - Jímací soustava</t>
  </si>
  <si>
    <t>D2 - Uzemnění</t>
  </si>
  <si>
    <t>D3 - Ostatní</t>
  </si>
  <si>
    <t>Jímací soustava</t>
  </si>
  <si>
    <t>E3001</t>
  </si>
  <si>
    <t>Podpůrná AL trubka 2,64m s jímačem délky 1m pro HVI</t>
  </si>
  <si>
    <t>E3002</t>
  </si>
  <si>
    <t>Montáž podpůrné trubky</t>
  </si>
  <si>
    <t>E3003</t>
  </si>
  <si>
    <t>Kotvení podpůrné trubky do zdi</t>
  </si>
  <si>
    <t>E3004</t>
  </si>
  <si>
    <t>Montáž kotvení</t>
  </si>
  <si>
    <t>k</t>
  </si>
  <si>
    <t>E3005</t>
  </si>
  <si>
    <t>Kabel HVI Light šedý</t>
  </si>
  <si>
    <t>E3006</t>
  </si>
  <si>
    <t>Montáž kabelu HVI Light</t>
  </si>
  <si>
    <t>E3007</t>
  </si>
  <si>
    <t>Připojovací sada pro HVI Light kabel, montáž uvnitř podpůrné trubky</t>
  </si>
  <si>
    <t>E3008</t>
  </si>
  <si>
    <t>Montáž připojovací sady HVI light</t>
  </si>
  <si>
    <t>E3009</t>
  </si>
  <si>
    <t>Drát AlMgSi 8mm</t>
  </si>
  <si>
    <t>E3010</t>
  </si>
  <si>
    <t>Montáž drátu AlMgSi 8mm</t>
  </si>
  <si>
    <t>E3011</t>
  </si>
  <si>
    <t>Podpěra HVI Light kabelu, plastová vč. kotvení</t>
  </si>
  <si>
    <t>E3012</t>
  </si>
  <si>
    <t>Montáž podpěry HVI Light kabelu</t>
  </si>
  <si>
    <t>E3013</t>
  </si>
  <si>
    <t>Podpěra drátu AlMgSi 8mm pod omítku vč. kotvení</t>
  </si>
  <si>
    <t>E3014</t>
  </si>
  <si>
    <t>Montáž podpěry drátu AlMgSi</t>
  </si>
  <si>
    <t>E3015</t>
  </si>
  <si>
    <t>Zkušební svorka včetně krabice pod omítku, víko v barvě fasády, číslo svodu</t>
  </si>
  <si>
    <t>E3016</t>
  </si>
  <si>
    <t>Montáž zkušební svorky včetně krabice pod omítku</t>
  </si>
  <si>
    <t>E3017</t>
  </si>
  <si>
    <t>Zaváděcí tyč</t>
  </si>
  <si>
    <t>E3018</t>
  </si>
  <si>
    <t>Montáž zaváděcí tyče</t>
  </si>
  <si>
    <t>Uzemnění</t>
  </si>
  <si>
    <t>E3019</t>
  </si>
  <si>
    <t>Zemnící páska FeZn 30x4</t>
  </si>
  <si>
    <t>E3020</t>
  </si>
  <si>
    <t>Montáž zemnící pásky</t>
  </si>
  <si>
    <t>E3021</t>
  </si>
  <si>
    <t>FeZn 10mm/PVC</t>
  </si>
  <si>
    <t>E3022</t>
  </si>
  <si>
    <t>Montáž drátu FeZn 10mm</t>
  </si>
  <si>
    <t>E3023</t>
  </si>
  <si>
    <t>Svorka SK, SP, SS</t>
  </si>
  <si>
    <t>E3024</t>
  </si>
  <si>
    <t>Montáž svorky SK, SP, SS</t>
  </si>
  <si>
    <t>E3025</t>
  </si>
  <si>
    <t>Antikorozní ochrana, asfaltový nátěr</t>
  </si>
  <si>
    <t>E3026</t>
  </si>
  <si>
    <t>Aplikace antikorozní ochrany</t>
  </si>
  <si>
    <t>E3027</t>
  </si>
  <si>
    <t>E3028</t>
  </si>
  <si>
    <t>Zámečnické práce</t>
  </si>
  <si>
    <t>E3029</t>
  </si>
  <si>
    <t>E3030</t>
  </si>
  <si>
    <t>E3031</t>
  </si>
  <si>
    <t>E3032</t>
  </si>
  <si>
    <t>E3034</t>
  </si>
  <si>
    <t>VZT - Vzduchotechnika - SO 01 - Přístavba a spojovací krček</t>
  </si>
  <si>
    <t>MŠ Malínek, Kaplického 386</t>
  </si>
  <si>
    <t>D1 - VZDUCHOTECHNIKA - SO01 - PŘÍSTAVBA</t>
  </si>
  <si>
    <t xml:space="preserve">    1 - Zařízení</t>
  </si>
  <si>
    <t xml:space="preserve">    2 - Potrubí a komponenty</t>
  </si>
  <si>
    <t xml:space="preserve">    3 - Regulace a elektro</t>
  </si>
  <si>
    <t xml:space="preserve">    4 - Ostatní</t>
  </si>
  <si>
    <t>VZDUCHOTECHNIKA - SO01 - PŘÍSTAVBA</t>
  </si>
  <si>
    <t>Zařízení</t>
  </si>
  <si>
    <t>1.1</t>
  </si>
  <si>
    <t>(VZT1) Vzduchotechnická rekuperační jednotka (kategorie 3500), stojatá, napájení 230V/50Hz</t>
  </si>
  <si>
    <t xml:space="preserve"> R-položka</t>
  </si>
  <si>
    <t>Poznámka k položce:_x000d_
(VZT1) Vzduchotechnická rekuperační jednotka (kategorie 3500), stojatá, napájení 230V/50Hz, EC ventilátory, filtry třídy G4 na přívodu a odvodu, automatický by-pass, protimrazová ochrana, vestavěný řídící modul, plášť s tepelnou izolací, vestavěný elektrický předehřívač o max. výkonu 10,8 kW, vestavěný teplovodní dohřívač (trojřadý výměník) o min. výkonu 5,0 kW (předpoklad výměník o výkonu 20,6 kW (delta t=20°C)), součástí i směšovací uzel s čtyřcestným ventilem se servem pro napojení výměníku na otopnou soustavu, teplotní čidlo za ohřívačem, uzavírací klapka na hrdle sání, přípojná hrdla jednotky 4x 400x400 mm</t>
  </si>
  <si>
    <t>1.2</t>
  </si>
  <si>
    <t>(VAV1-VA4) VAV regulátor průtoku přívodního a odvodního vzduchu, kruhový, celkem 2 tubusy, průměr tubusů 250 mm, automatická regulace, napájení 230V/50Hz, vhodný (s rezervou) pro maximální vzduchový výkon 800 m3/h, včetně regulační části (skříňky)</t>
  </si>
  <si>
    <t>1.3</t>
  </si>
  <si>
    <t>Základový rám pro osazení jednotky na plochou střechu, tepelně izolovaný obvodový plášť rámu, protikorozní úprava,</t>
  </si>
  <si>
    <t>Potrubí a komponenty</t>
  </si>
  <si>
    <t>2.1</t>
  </si>
  <si>
    <t>Kruhové potrubí z pozinkovaného plechu (spiro), ⌀100mm, 20% tvarovek, včetně kotvení</t>
  </si>
  <si>
    <t>R-položka</t>
  </si>
  <si>
    <t>2.2</t>
  </si>
  <si>
    <t>Kruhové potrubí z pozinkovaného plechu (spiro), ⌀125mm, 50% tvarovek, včetně kotvení</t>
  </si>
  <si>
    <t>2.3</t>
  </si>
  <si>
    <t>Kruhové potrubí z pozinkovaného plechu (spiro), ⌀140mm, 30% tvarovek, včetně kotvení</t>
  </si>
  <si>
    <t>2.4</t>
  </si>
  <si>
    <t>Kruhové potrubí z pozinkovaného plechu (spiro), ⌀150mm, 25% tvarovek, včetně kotvení</t>
  </si>
  <si>
    <t>2.5</t>
  </si>
  <si>
    <t>Kruhové potrubí z pozinkovaného plechu (spiro), ⌀160mm, 40% tvarovek, včetně kotvení</t>
  </si>
  <si>
    <t>2.6</t>
  </si>
  <si>
    <t>Kruhové potrubí z pozinkovaného plechu (spiro), ⌀180mm, 35% tvarovek, včetně kotvení</t>
  </si>
  <si>
    <t>2.7</t>
  </si>
  <si>
    <t>Kruhové potrubí z pozinkovaného plechu (spiro), ⌀200mm, 65% tvarovek, včetně kotvení</t>
  </si>
  <si>
    <t>2.8</t>
  </si>
  <si>
    <t>Kruhové potrubí z pozinkovaného plechu (spiro), ⌀225mm, 90% tvarovek, včetně kotvení</t>
  </si>
  <si>
    <t>2.9</t>
  </si>
  <si>
    <t>Kruhové potrubí z pozinkovaného plechu (spiro), ⌀250mm, 20% tvarovek, včetně kotvení</t>
  </si>
  <si>
    <t>2.10</t>
  </si>
  <si>
    <t>Kruhové potrubí z pozinkovaného plechu (spiro), ⌀280mm, 15% tvarovek, včetně kotvení</t>
  </si>
  <si>
    <t>2.11</t>
  </si>
  <si>
    <t>Hranaté potrubí z pozinkovaného plechu, hladké, do obvodu 650 mm, 25% tvarovek, včetně kotvení</t>
  </si>
  <si>
    <t>2.12</t>
  </si>
  <si>
    <t>Hranaté potrubí z pozinkovaného plechu, hladké, do obvodu 1050 mm, 15% tvarovek, včetně kotvení</t>
  </si>
  <si>
    <t>2.13</t>
  </si>
  <si>
    <t>Hranaté potrubí z pozinkovaného plechu, hladké, do obvodu 1890 mm, 10% tvarovek, včetně kotvení</t>
  </si>
  <si>
    <t>2.14</t>
  </si>
  <si>
    <t>Hranaté potrubí z pozinkovaného plechu, hladké, do obvodu 2630 mm, 45% tvarovek, včetně kotvení</t>
  </si>
  <si>
    <t>2.15</t>
  </si>
  <si>
    <t>Flexibilní potrubí, s akustickou izolací pro útlum hluku, ⌀100mm</t>
  </si>
  <si>
    <t>2.16</t>
  </si>
  <si>
    <t>Flexibilní potrubí, s akustickou izolací pro útlum hluku, ⌀160mm</t>
  </si>
  <si>
    <t>2.17</t>
  </si>
  <si>
    <t>Flexibilní potrubí, s akustickou izolací pro útlum hluku, ⌀180mm</t>
  </si>
  <si>
    <t>2.18</t>
  </si>
  <si>
    <t>Flexibilní potrubí, s akustickou izolací pro útlum hluku, ⌀225mm</t>
  </si>
  <si>
    <t>2.19</t>
  </si>
  <si>
    <t>Flexibilní potrubí, s akustickou izolací pro útlum hluku, ⌀250mm</t>
  </si>
  <si>
    <t>2.20</t>
  </si>
  <si>
    <t>Flexibilní potrubí, s akustickou izolací pro útlum hluku, ⌀280mm</t>
  </si>
  <si>
    <t>2.21</t>
  </si>
  <si>
    <t>Patní tvarovka s odvodem kondenzátu (nátrubek), dimenze ⌀100/⌀100 mm, pozink</t>
  </si>
  <si>
    <t>2.22</t>
  </si>
  <si>
    <t>Patní tvarovka s odvodem kondenzátu (nátrubek), dimenze 500x355 mm, pozink</t>
  </si>
  <si>
    <t>2.23</t>
  </si>
  <si>
    <t>Mechanická regulační klapka do kruhového potrubí, dimenze 180 mm, manuální ovládání</t>
  </si>
  <si>
    <t>2.24</t>
  </si>
  <si>
    <t>Mechanická regulační klapka do kruhového potrubí, dimenze 125 mm, manuální ovládání</t>
  </si>
  <si>
    <t>2.25</t>
  </si>
  <si>
    <t>Mechanická regulační klapka do hranatého potrubí, dimenze 160x160 mm, manuální ovládání</t>
  </si>
  <si>
    <t>2.26</t>
  </si>
  <si>
    <t>Požární klapka kruhová, dimenze 250 mm, mechanická, manuální ovládání, požární odolnost dle PBŘ</t>
  </si>
  <si>
    <t>2.27</t>
  </si>
  <si>
    <t>Přívodní mřížka (vyústka) 400x200, jednořadá směrově stavitelná, regulovatelná, stěnová, včetně instalačního rámečku, materiál nerez</t>
  </si>
  <si>
    <t>2.28</t>
  </si>
  <si>
    <t>Přívodní mřížka (vyústka) 300x150, dvouřadá směrově stavitelná, regulovatelná, stěnová, včetně instalačního rámečku, materiál nerez</t>
  </si>
  <si>
    <t>2.29</t>
  </si>
  <si>
    <t>Přívodní mřížka (vyústka) 400x100, jednořadá směrově stavitelná, regulovatelná, k instalaci do kruhového potrubí dimenze 250 mm, materiál nerez</t>
  </si>
  <si>
    <t>2.30</t>
  </si>
  <si>
    <t>Odvodní mřížka (vyústka) 400x100, jednořadá, regulovatelná, stěnová, k instalaci do kruhového potrubí dimenze 250 mm, materiál nerez</t>
  </si>
  <si>
    <t>2.31</t>
  </si>
  <si>
    <t>Odvodní kruhový talířový ventil, průměr 125 mm, regulovatelný, plast</t>
  </si>
  <si>
    <t>2.32</t>
  </si>
  <si>
    <t>Odvodní kruhový talířový ventil, průměr 100 mm, regulovatelný, plast</t>
  </si>
  <si>
    <t>2.33</t>
  </si>
  <si>
    <t>Přívodní kruhový talířový ventil, průměr 125 mm, regulovatelný, plast</t>
  </si>
  <si>
    <t>2.34</t>
  </si>
  <si>
    <t>Přívodní kruhový talířový ventil, průměr 100 mm, regulovatelný, plast</t>
  </si>
  <si>
    <t>2.35</t>
  </si>
  <si>
    <t>Přechodová komora stropní pro připojení talířových ventilů v podhledu, dimenze talířového ventilu 100 mm, dimenze připojovacího hrdla 100 mm, pozink</t>
  </si>
  <si>
    <t>2.36</t>
  </si>
  <si>
    <t>Přechodová komora stropní pro připojení talířových ventilů v podhledu, dimenze talířového ventilu 125 mm, dimenze připojovacího hrdla 100 mm, pozink</t>
  </si>
  <si>
    <t>2.37</t>
  </si>
  <si>
    <t>Výfukový díl čtyřhranný zkosený, protidešťový, rozměr 500x500, ochranná mřížka proti živočichům, pozink</t>
  </si>
  <si>
    <t>2.38</t>
  </si>
  <si>
    <t>Tlumič hluku kruhový, průměr 250 mm, délka 1000 mm, mateiál pozink</t>
  </si>
  <si>
    <t>2.39</t>
  </si>
  <si>
    <t>Tlumič hluku kruhový, průměr 250 mm, délka 600 mm, mateiál pozink</t>
  </si>
  <si>
    <t>2.40</t>
  </si>
  <si>
    <t>Tlumič hluku hranatý, dimenze 700x700, délka 2000 mm, mateiál pozink</t>
  </si>
  <si>
    <t>2.41</t>
  </si>
  <si>
    <t>Tlumič hluku hranatý, dimenze 700x700, délka 1250 mm, mateiál pozink</t>
  </si>
  <si>
    <t>2.42</t>
  </si>
  <si>
    <t>Pružná manžeta (vložka) pryžová pro hranaté potrubí dimenze 500x500 mm</t>
  </si>
  <si>
    <t>2.43</t>
  </si>
  <si>
    <t>Tepelná izolace z minerální vlny s vnější hliníkovou vrstvou, pro kruhové potrubí, tl. 20 mm</t>
  </si>
  <si>
    <t>2.44</t>
  </si>
  <si>
    <t>Tepelná izolace z minerální vlny s vnější hliníkovou vrstvou, pro kruhové potrubí, tl. 30 mm</t>
  </si>
  <si>
    <t>2.45</t>
  </si>
  <si>
    <t>Tepelná izolace z minerální vlny s vnější hliníkovou vrstvou, pro kruhové potrubí, tl. 80 mm</t>
  </si>
  <si>
    <t>2.46</t>
  </si>
  <si>
    <t>Tepelná izolace z minerální vlny s vnější hliníkovou vrstvou, pro kruhové potrubí, tl. 100 mm</t>
  </si>
  <si>
    <t>2.47</t>
  </si>
  <si>
    <t>Požární izolace s požární odolností min. 30 min (EI30), tl. 30 mm</t>
  </si>
  <si>
    <t>2.48</t>
  </si>
  <si>
    <t>Požární izolace s požární odolností min. 30 min (EI30), tl. 50 mm</t>
  </si>
  <si>
    <t>2.49</t>
  </si>
  <si>
    <t>Stěnová mřížka 1000x150/40, jednořadá, s instalačním rámečkem, volná průtočná plocha min. 0,067m2, nerez</t>
  </si>
  <si>
    <t>Regulace a elektro</t>
  </si>
  <si>
    <t>3.1</t>
  </si>
  <si>
    <t>Prostorové čidlo CO2, pro montáž na zeď, řídící signál 10V, včetně kabeláže</t>
  </si>
  <si>
    <t>3.2</t>
  </si>
  <si>
    <t>Ovládací panel jednotky, s LCD dotykovým displejem, vestavěný prostorový termostat, včetně kabeláže, (napojení na regulaci VAV regulátorů)</t>
  </si>
  <si>
    <t>4.1</t>
  </si>
  <si>
    <t>Doprava materiálu, přesun materiálu</t>
  </si>
  <si>
    <t>4.2</t>
  </si>
  <si>
    <t>Stavební přípomoce, provedení prostupů pro potrubí ve svislých a vodorovných konstrukcích, vč. zapravení konstrukcí po instalaci</t>
  </si>
  <si>
    <t>4.3</t>
  </si>
  <si>
    <t>Zkoušky systému, uvedení do provozu, předávací protokoly</t>
  </si>
  <si>
    <t>4.4</t>
  </si>
  <si>
    <t>Opatření viditelného potrubí vzduchotechniky lakem v barvě Pantone Azurově modrá</t>
  </si>
  <si>
    <t>4.5</t>
  </si>
  <si>
    <t>Zaregulování všech ditribučních prvků a klapek, zaregulování celého systému VZT</t>
  </si>
  <si>
    <t>4.6</t>
  </si>
  <si>
    <t>Provedení kotvení potrubí, závěsy, ocelové pomocné konstrukce</t>
  </si>
  <si>
    <t>4.8</t>
  </si>
  <si>
    <t>Provedení protipožárních ucpávek na prostupech potrubí požárními úseky</t>
  </si>
  <si>
    <t>4.10</t>
  </si>
  <si>
    <t>Zaškolení obsluhy</t>
  </si>
  <si>
    <t>ÚT - Ústřední vytápění - SO 01 - Přístavba a spojovací krček</t>
  </si>
  <si>
    <t>EnergySim s.r.o.</t>
  </si>
  <si>
    <t xml:space="preserve">    8 - Trubní vedení</t>
  </si>
  <si>
    <t xml:space="preserve">    735 - Ústřední vytápění - otopná tělesa</t>
  </si>
  <si>
    <t xml:space="preserve">    733 - Ústřední vytápění - rozvodné potrubí</t>
  </si>
  <si>
    <t xml:space="preserve">    735R1 - Ústřední vytápění - podlahové vytápění</t>
  </si>
  <si>
    <t xml:space="preserve">    734 - Ústřední vytápění - armatury</t>
  </si>
  <si>
    <t xml:space="preserve">    OST - Ostatní</t>
  </si>
  <si>
    <t>132254203</t>
  </si>
  <si>
    <t>Hloubení zapažených rýh š do 2000 mm v hornině třídy těžitelnosti I, skupiny 3 objem do 100 m3</t>
  </si>
  <si>
    <t>-1374981890</t>
  </si>
  <si>
    <t>29*1,5*1,6</t>
  </si>
  <si>
    <t>151101101</t>
  </si>
  <si>
    <t>Zřízení příložného pažení a rozepření stěn rýh hl do 2 m</t>
  </si>
  <si>
    <t>1170411614</t>
  </si>
  <si>
    <t>2*29*1,6</t>
  </si>
  <si>
    <t>151101111</t>
  </si>
  <si>
    <t>Odstranění příložného pažení a rozepření stěn rýh hl do 2 m</t>
  </si>
  <si>
    <t>19549615</t>
  </si>
  <si>
    <t>451573111</t>
  </si>
  <si>
    <t>Lože pod potrubí otevřený výkop ze štěrkopísku</t>
  </si>
  <si>
    <t>-43913917</t>
  </si>
  <si>
    <t>29*1,5*0,1</t>
  </si>
  <si>
    <t>175111101</t>
  </si>
  <si>
    <t>Obsypání potrubí ručně sypaninou bez prohození, uloženou do 3 m</t>
  </si>
  <si>
    <t>2078121359</t>
  </si>
  <si>
    <t>29*1,5*0,5</t>
  </si>
  <si>
    <t>58337344</t>
  </si>
  <si>
    <t>štěrkopísek frakce 0/32</t>
  </si>
  <si>
    <t>-1871310841</t>
  </si>
  <si>
    <t>21,75*2,1</t>
  </si>
  <si>
    <t>174111101</t>
  </si>
  <si>
    <t>Zásyp jam, šachet rýh nebo kolem objektů sypaninou se zhutněním ručně</t>
  </si>
  <si>
    <t>-717585749</t>
  </si>
  <si>
    <t>29*1,5*1</t>
  </si>
  <si>
    <t>1029131969</t>
  </si>
  <si>
    <t>4,35+21,75</t>
  </si>
  <si>
    <t>Vodorovné přemístění do 10000 m výkopku/sypaniny z horniny třídy těžitelnosti I, skupiny 1 až 3</t>
  </si>
  <si>
    <t>-1971737034</t>
  </si>
  <si>
    <t>171251201</t>
  </si>
  <si>
    <t>Uložení sypaniny na skládky nebo meziskládky</t>
  </si>
  <si>
    <t>-108906278</t>
  </si>
  <si>
    <t>415642687</t>
  </si>
  <si>
    <t>26,1*1,6</t>
  </si>
  <si>
    <t>Trubní vedení</t>
  </si>
  <si>
    <t>866171004R</t>
  </si>
  <si>
    <t>Potrubí předizolované ocelové 2x DN 32/200 mm vč. tvarovek a příslušenství</t>
  </si>
  <si>
    <t>-1468471881</t>
  </si>
  <si>
    <t>Poznámka k položce:_x000d_
Potrubí předizolované ocelové 2x DN 32/200 mm vč. tvarovek, příslušenství a montáže_x000d_
koleno 90° 2x, sada pro ukončení přeizolovaného potrubí 2x, spoj 2x</t>
  </si>
  <si>
    <t>866171004R1</t>
  </si>
  <si>
    <t>Zkouška svarů</t>
  </si>
  <si>
    <t>1802921025</t>
  </si>
  <si>
    <t>735</t>
  </si>
  <si>
    <t>Ústřední vytápění - otopná tělesa</t>
  </si>
  <si>
    <t>735164272</t>
  </si>
  <si>
    <t>Otopné těleso trubkové elektrické přímotopné výška/délka 1810/600 mm</t>
  </si>
  <si>
    <t>966277004</t>
  </si>
  <si>
    <t>735152575</t>
  </si>
  <si>
    <t>Otopné těleso panelové VK dvoudeskové 2 přídavné přestupní plochy výška/délka 600/800mm výkon 1343 W</t>
  </si>
  <si>
    <t>34538582</t>
  </si>
  <si>
    <t>735152576</t>
  </si>
  <si>
    <t>Otopné těleso panelové VK dvoudeskové 2 přídavné přestupní plochy výška/délka 600/900mm výkon 1511 W</t>
  </si>
  <si>
    <t>-936670923</t>
  </si>
  <si>
    <t>735152578</t>
  </si>
  <si>
    <t>Otopné těleso panelové VK dvoudeskové 2 přídavné přestupní plochy výška/délka 600/1100mm výkon 1847W</t>
  </si>
  <si>
    <t>1862293794</t>
  </si>
  <si>
    <t>735152582</t>
  </si>
  <si>
    <t>Otopné těleso panelové VK dvoudeskové 2 přídavné přestupní plochy výška/délka 600/1800mm výkon 3022W</t>
  </si>
  <si>
    <t>919944660</t>
  </si>
  <si>
    <t>735152583</t>
  </si>
  <si>
    <t>Otopné těleso panelové VK dvoudeskové 2 přídavné přestupní plochy výška/délka 600/2000mm výkon 3358W</t>
  </si>
  <si>
    <t>-1353072240</t>
  </si>
  <si>
    <t>734261402</t>
  </si>
  <si>
    <t>Armatura připojovací rohová G 1/2x18 PN 10 do 110°C radiátorů typu VK</t>
  </si>
  <si>
    <t>-854089397</t>
  </si>
  <si>
    <t>734221682</t>
  </si>
  <si>
    <t>Termostatická hlavice kapalinová PN 10 do 110°C otopných těles VK</t>
  </si>
  <si>
    <t>1835540617</t>
  </si>
  <si>
    <t>735151822</t>
  </si>
  <si>
    <t xml:space="preserve">Demontáž otopného tělesa </t>
  </si>
  <si>
    <t>-201212276</t>
  </si>
  <si>
    <t>998735101</t>
  </si>
  <si>
    <t>Přesun hmot tonážní pro otopná tělesa v objektech v do 6 m</t>
  </si>
  <si>
    <t>994987118</t>
  </si>
  <si>
    <t>733</t>
  </si>
  <si>
    <t>Ústřední vytápění - rozvodné potrubí</t>
  </si>
  <si>
    <t>733222102</t>
  </si>
  <si>
    <t>Potrubí měděné polotvrdé spojované měkkým pájením D 15x1</t>
  </si>
  <si>
    <t>-1892842393</t>
  </si>
  <si>
    <t>733223205</t>
  </si>
  <si>
    <t>Potrubí měděné tvrdé spojované tvrdým pájením D 28x1,5</t>
  </si>
  <si>
    <t>375382332</t>
  </si>
  <si>
    <t>733223206</t>
  </si>
  <si>
    <t>Potrubí měděné tvrdé spojované tvrdým pájením D 35x1,5</t>
  </si>
  <si>
    <t>1488268739</t>
  </si>
  <si>
    <t>733224222</t>
  </si>
  <si>
    <t>Příplatek k potrubí měděnému za zhotovení přípojky z trubek měděných D 15x1</t>
  </si>
  <si>
    <t>1414722643</t>
  </si>
  <si>
    <t>733291906R2</t>
  </si>
  <si>
    <t>Přechod měď na předizolované potrubí</t>
  </si>
  <si>
    <t>1454868030</t>
  </si>
  <si>
    <t>741124603R1</t>
  </si>
  <si>
    <t>Topný kabel délky 2 m s termostatem</t>
  </si>
  <si>
    <t>-585623622</t>
  </si>
  <si>
    <t>733291906R1</t>
  </si>
  <si>
    <t>Přechod ze stávajícího potrubí ocelového na měděné</t>
  </si>
  <si>
    <t>-436491037</t>
  </si>
  <si>
    <t>998733101</t>
  </si>
  <si>
    <t>Přesun hmot tonážní pro rozvody potrubí v objektech v do 6 m</t>
  </si>
  <si>
    <t>-1634853953</t>
  </si>
  <si>
    <t>713463212</t>
  </si>
  <si>
    <t>Montáž izolace tepelné potrubí potrubními pouzdry s Al fólií staženými Al páskou 1x D do 100 mm</t>
  </si>
  <si>
    <t>-1298848317</t>
  </si>
  <si>
    <t>63154571</t>
  </si>
  <si>
    <t>pouzdro izolační potrubní z minerální vlny s Al fólií max. 250/100°C 28/35mm</t>
  </si>
  <si>
    <t>-1326915036</t>
  </si>
  <si>
    <t>63154572</t>
  </si>
  <si>
    <t>pouzdro izolační potrubní z minerální vlny s Al fólií max. 250/100°C 35/40mm</t>
  </si>
  <si>
    <t>-1995835269</t>
  </si>
  <si>
    <t>713463214R</t>
  </si>
  <si>
    <t xml:space="preserve">Izolace potrubí d 28 na střeše minerální vatou  tl. 140 mm vč. oplechování </t>
  </si>
  <si>
    <t>993606574</t>
  </si>
  <si>
    <t>998713101</t>
  </si>
  <si>
    <t>Přesun hmot tonážní pro izolace tepelné v objektech v do 6 m</t>
  </si>
  <si>
    <t>-1999596745</t>
  </si>
  <si>
    <t>735R1</t>
  </si>
  <si>
    <t>Ústřední vytápění - podlahové vytápění</t>
  </si>
  <si>
    <t>735511090</t>
  </si>
  <si>
    <t>Podlahové vytápění - rozdělovač mosazný s průtokoměry jedenáctiokruhový</t>
  </si>
  <si>
    <t>447851298</t>
  </si>
  <si>
    <t>Poznámka k položce:_x000d_
Podlahový rozdělovač/sběrač 11-ti cestný osazený dle PD (především vyvažovací ventil s průgokoměrem na každém přívodu na sběrači, uzavírací ventil na každém přívodu na rozvaděči, mísící armatura, vyvažovací ventil a uzavírcí ventily na přívodu a zpátečce rozvaděče) D+M</t>
  </si>
  <si>
    <t>735511091</t>
  </si>
  <si>
    <t>Podlahové vytápění - rozdělovač mosazný s průtokoměry dvanáctiokruhový</t>
  </si>
  <si>
    <t>-780122840</t>
  </si>
  <si>
    <t>Poznámka k položce:_x000d_
Podlahový rozdělovač/sběrač 12-ti cestný osazený dle PD (především vyvažovací ventil s průgokoměrem na každém přívodu na sběrači, uzavírací ventil na každém přívodu na rozvaděči, mísící armatura, vyvažovací ventil a uzavírcí ventily na přívodu a zpátečce rozvaděče) D+M</t>
  </si>
  <si>
    <t>735511139</t>
  </si>
  <si>
    <t>Podlahové vytápění - svěrné šroubení se závitem EK 3/4" pro připojení potrubí 18x2,0 mm na rozdělovač</t>
  </si>
  <si>
    <t>1972897299</t>
  </si>
  <si>
    <t>735511105</t>
  </si>
  <si>
    <t>Podlahové vytápění - skříň podomítková pro rozdělovač s 9-12 okruhy</t>
  </si>
  <si>
    <t>-288209428</t>
  </si>
  <si>
    <t>732421403R</t>
  </si>
  <si>
    <t>Čerpadlo teplovodní mokroběžné závitové oběhové DN 25 průtok 0,8 m3/h , 43kPa</t>
  </si>
  <si>
    <t>soubor</t>
  </si>
  <si>
    <t>-553762250</t>
  </si>
  <si>
    <t>732421403R1</t>
  </si>
  <si>
    <t>Čerpadlo teplovodní mokroběžné závitové oběhové DN 25 průtok 0,9 m3/h , 43kPa</t>
  </si>
  <si>
    <t>1682692421</t>
  </si>
  <si>
    <t>735511143</t>
  </si>
  <si>
    <t>Podlahové vytápění - elektrotermická hlavice (termopohon)</t>
  </si>
  <si>
    <t>2131729813</t>
  </si>
  <si>
    <t>735511010R</t>
  </si>
  <si>
    <t>Podlahové vytápění - rozvodné potrubí polyethylen PE-X 18x2,0 mm pro systémovou desku rozteč do 250 mm</t>
  </si>
  <si>
    <t>416971094</t>
  </si>
  <si>
    <t>735511008</t>
  </si>
  <si>
    <t>Podlahové vytápění - systémová deska s kombinovanou tepelnou a kročejovou izolací celkové výšky 50 až 53 mm</t>
  </si>
  <si>
    <t>739866005</t>
  </si>
  <si>
    <t>Poznámka k položce:_x000d_
Systémová deska tl. 50 mm včetně 30 mm tepelné izolace (polystrén - tepelný odpor min. 0,75 m2.K/W, únosnost min. 5 kPa)</t>
  </si>
  <si>
    <t>735511026</t>
  </si>
  <si>
    <t>Podlahové vytápění - systémová deska s kombinovanou tepelnou a kročejovou izolací celkové výšky 31 mm</t>
  </si>
  <si>
    <t>-957528192</t>
  </si>
  <si>
    <t>Poznámka k položce:_x000d_
Systémová deska tl. 30 mm včetně 10 mm tepelné izolace (polystrén - tepelný odpor min. 0,75 m2.K/W, únosnost min. 5 kPa)</t>
  </si>
  <si>
    <t>735511026R</t>
  </si>
  <si>
    <t>Podlahové vytápění - polystyrén pod systémovou desku, v kterém jsou vedeny přípojky k podl. okruhům tl. 20 mm (tepelný odpor min. 0,75 m2.K/W, únosnost min. 5 kPa)</t>
  </si>
  <si>
    <t>552063297</t>
  </si>
  <si>
    <t>735511062</t>
  </si>
  <si>
    <t>Podlahové vytápění - obvodový dilatační pás samolepící s folií</t>
  </si>
  <si>
    <t>-896444727</t>
  </si>
  <si>
    <t>-955424856</t>
  </si>
  <si>
    <t>998735101R</t>
  </si>
  <si>
    <t>Přesun hmot tonážní pro podlhové vytápění v objektech v do 6 m</t>
  </si>
  <si>
    <t>160068980</t>
  </si>
  <si>
    <t>734</t>
  </si>
  <si>
    <t>Ústřední vytápění - armatury</t>
  </si>
  <si>
    <t>734412113</t>
  </si>
  <si>
    <t>Měřič tepla kompaktní Qn 2,5 G 3/4</t>
  </si>
  <si>
    <t>103165707</t>
  </si>
  <si>
    <t>734291264</t>
  </si>
  <si>
    <t>Filtr závitový přímý G 1 PN 30 do 110°C s vnitřními závity</t>
  </si>
  <si>
    <t>1110317542</t>
  </si>
  <si>
    <t>734291265</t>
  </si>
  <si>
    <t>Filtr závitový přímý G 1 1/4 PN 30 do 110°C s vnitřními závity</t>
  </si>
  <si>
    <t>466792336</t>
  </si>
  <si>
    <t>734220103</t>
  </si>
  <si>
    <t>Ventil závitový regulační přímý G 5/4 PN 20 do 100°C vyvažovací</t>
  </si>
  <si>
    <t>2136135806</t>
  </si>
  <si>
    <t>734292715</t>
  </si>
  <si>
    <t>Kohout kulový přímý G 1 PN 42 do 185°C vnitřní závit</t>
  </si>
  <si>
    <t>1350655271</t>
  </si>
  <si>
    <t>734292716</t>
  </si>
  <si>
    <t>Kohout kulový přímý G 1 1/4 PN 42 do 185°C vnitřní závit</t>
  </si>
  <si>
    <t>-684581515</t>
  </si>
  <si>
    <t>734292725</t>
  </si>
  <si>
    <t>Kohout kulový přímý G 1 PN 42 do 185°C vnitřní závit s vypouštěním</t>
  </si>
  <si>
    <t>1140970463</t>
  </si>
  <si>
    <t>734242415</t>
  </si>
  <si>
    <t>Ventil závitový zpětný přímý G 5/4 PN 16 do 110°C</t>
  </si>
  <si>
    <t>-252384308</t>
  </si>
  <si>
    <t>734411127</t>
  </si>
  <si>
    <t>Teploměr technický s pevným stonkem a jímkou zadní připojení průměr 100 mm délky 100 mm, 0-120°C</t>
  </si>
  <si>
    <t>189943705</t>
  </si>
  <si>
    <t>734421102</t>
  </si>
  <si>
    <t>Tlakoměr s pevným stonkem a zpětnou klapkou tlak 0-6 bar průměr 63 mm spodní připojení</t>
  </si>
  <si>
    <t>1188505697</t>
  </si>
  <si>
    <t>734261235</t>
  </si>
  <si>
    <t>Šroubení topenářské přímé G 1 PN 16 do 120°C</t>
  </si>
  <si>
    <t>-1384001265</t>
  </si>
  <si>
    <t>734261236</t>
  </si>
  <si>
    <t>Šroubení topenářské přímé G 5/4 PN 16 do 120°C</t>
  </si>
  <si>
    <t>358645518</t>
  </si>
  <si>
    <t>998734101</t>
  </si>
  <si>
    <t>Přesun hmot tonážní pro armatury v objektech v do 6 m</t>
  </si>
  <si>
    <t>2028491880</t>
  </si>
  <si>
    <t>OST</t>
  </si>
  <si>
    <t>763172312R</t>
  </si>
  <si>
    <t>Montáž revizních dvířek do zděných kcí vel. 300x300 mm</t>
  </si>
  <si>
    <t>512</t>
  </si>
  <si>
    <t>-1989166400</t>
  </si>
  <si>
    <t>59030711R</t>
  </si>
  <si>
    <t>dvířka revizní do zdi 300x300mm</t>
  </si>
  <si>
    <t>1436652337</t>
  </si>
  <si>
    <t>763172312</t>
  </si>
  <si>
    <t>Montáž revizních dvířek SDK kcí vel. 300x300 mm</t>
  </si>
  <si>
    <t>-625637895</t>
  </si>
  <si>
    <t>59030711</t>
  </si>
  <si>
    <t>dvířka revizní do SDK 300x300mm</t>
  </si>
  <si>
    <t>-773069697</t>
  </si>
  <si>
    <t>721174000R8</t>
  </si>
  <si>
    <t>Prostupy svislými a vodorovnými stavebními konstrukcemi vč. jejich opětovného zapravení</t>
  </si>
  <si>
    <t>762584654</t>
  </si>
  <si>
    <t>03000000R60</t>
  </si>
  <si>
    <t>Tlaková zkouška otopné soustavy vč. vystavení protokolu</t>
  </si>
  <si>
    <t>909512699</t>
  </si>
  <si>
    <t>03000000R61</t>
  </si>
  <si>
    <t>Topná zkouška</t>
  </si>
  <si>
    <t>556946536</t>
  </si>
  <si>
    <t>03000000R62</t>
  </si>
  <si>
    <t>Vyregulování otopné soustavy</t>
  </si>
  <si>
    <t>153449841</t>
  </si>
  <si>
    <t>03000000R63</t>
  </si>
  <si>
    <t>Prvotní napuštění a odvzdušnění otopné soustavy</t>
  </si>
  <si>
    <t>1933264643</t>
  </si>
  <si>
    <t>Úroveň 4:</t>
  </si>
  <si>
    <t>SO01a - ZTI - ležatá kanalizace</t>
  </si>
  <si>
    <t>132254103</t>
  </si>
  <si>
    <t>Hloubení rýh zapažených š do 800 mm v hornině třídy těžitelnosti I, skupiny 3 objem do 100 m3 strojně</t>
  </si>
  <si>
    <t>-598490254</t>
  </si>
  <si>
    <t>46*0,8*1,5</t>
  </si>
  <si>
    <t>-412293805</t>
  </si>
  <si>
    <t>2*46*1,5</t>
  </si>
  <si>
    <t>-693084256</t>
  </si>
  <si>
    <t>-1984259560</t>
  </si>
  <si>
    <t>3,68+14,72</t>
  </si>
  <si>
    <t>-242721847</t>
  </si>
  <si>
    <t>-1576018574</t>
  </si>
  <si>
    <t>18,4*1,6</t>
  </si>
  <si>
    <t>-1838284722</t>
  </si>
  <si>
    <t>56836828</t>
  </si>
  <si>
    <t>46*0,8*0,1</t>
  </si>
  <si>
    <t>-1953703944</t>
  </si>
  <si>
    <t>46*0,8*0,4</t>
  </si>
  <si>
    <t>-1531784883</t>
  </si>
  <si>
    <t>14,72*2,1</t>
  </si>
  <si>
    <t>2018319967</t>
  </si>
  <si>
    <t>46*0,8*1</t>
  </si>
  <si>
    <t>721173401</t>
  </si>
  <si>
    <t>Potrubí kanalizační z PVC SN 4 svodné DN 110</t>
  </si>
  <si>
    <t>158066626</t>
  </si>
  <si>
    <t>721173402</t>
  </si>
  <si>
    <t>Potrubí kanalizační z PVC SN 4 svodné DN 125</t>
  </si>
  <si>
    <t>-1705255486</t>
  </si>
  <si>
    <t>721290111</t>
  </si>
  <si>
    <t>Zkouška těsnosti potrubí kanalizace vodou do DN 125</t>
  </si>
  <si>
    <t>-1126874720</t>
  </si>
  <si>
    <t>894811133</t>
  </si>
  <si>
    <t>Revizní šachta z PVC typ přímý, DN 400/160 tlak 12,5 t hl od 1360 do 1730 mm</t>
  </si>
  <si>
    <t>1233145708</t>
  </si>
  <si>
    <t>28611506</t>
  </si>
  <si>
    <t>redukce kanalizační PVC 160/125</t>
  </si>
  <si>
    <t>-1601096352</t>
  </si>
  <si>
    <t>899623151</t>
  </si>
  <si>
    <t>Obetonování potrubí nebo zdiva stok betonem prostým tř. C 16/20 otevřený výkop</t>
  </si>
  <si>
    <t>1361043659</t>
  </si>
  <si>
    <t>0,3*0,3*0,3*5 "obetonování 5 ks kolen</t>
  </si>
  <si>
    <t>899643111</t>
  </si>
  <si>
    <t>Bednění pro obetonování potrubí otevřený výkop</t>
  </si>
  <si>
    <t>-1399495705</t>
  </si>
  <si>
    <t>0,3*0,3*4*5 "obetonování 5 ks kolen</t>
  </si>
  <si>
    <t>998721101</t>
  </si>
  <si>
    <t>Přesun hmot tonážní pro vnitřní kanalizace v objektech v do 6 m</t>
  </si>
  <si>
    <t>991674888</t>
  </si>
  <si>
    <t>03000000R1</t>
  </si>
  <si>
    <t>Zařízení stavby, přistavení a odvezení skladových a kancelářských kontejnerů</t>
  </si>
  <si>
    <t>-1152410103</t>
  </si>
  <si>
    <t>03000000R2</t>
  </si>
  <si>
    <t>Doprava a přesuny osob</t>
  </si>
  <si>
    <t>-213891843</t>
  </si>
  <si>
    <t>03000000R3</t>
  </si>
  <si>
    <t>Dokumentace skutečného provedení ve čtyřech paré + jednou digitálně. Dokumentace uložena v šanonech, přehledně uspořádana, včetně seznamů a pořadově očíslovaných položek</t>
  </si>
  <si>
    <t>1129029431</t>
  </si>
  <si>
    <t>721174000R3</t>
  </si>
  <si>
    <t>Prostupy stavebními konstrukcemi pod nosnými a obvodovými zdmi</t>
  </si>
  <si>
    <t>-986063698</t>
  </si>
  <si>
    <t>03000000R4</t>
  </si>
  <si>
    <t>Stavební koordinace s ostatními profesemi</t>
  </si>
  <si>
    <t>-494120686</t>
  </si>
  <si>
    <t>SO01b - ZTI (zařizovací předměty dle PD interiéru)</t>
  </si>
  <si>
    <t xml:space="preserve">      721R1 - Kanalizace splašková</t>
  </si>
  <si>
    <t xml:space="preserve">      721R2 - Kanalizace dešťová</t>
  </si>
  <si>
    <t xml:space="preserve">    722 - Zdravotechnika - vnitřní vodovod</t>
  </si>
  <si>
    <t xml:space="preserve">      722R1 - Potrubí</t>
  </si>
  <si>
    <t xml:space="preserve">      722R2 - Armatury</t>
  </si>
  <si>
    <t xml:space="preserve">      722R3 - Napojení nové přístavby v technické místnosti stávající školky</t>
  </si>
  <si>
    <t xml:space="preserve">      722R4 - Zařízení</t>
  </si>
  <si>
    <t xml:space="preserve">    725 - Zdravotechnika - zařizovací předměty (dle PD interiéru)</t>
  </si>
  <si>
    <t xml:space="preserve">      725R1 - WC1</t>
  </si>
  <si>
    <t xml:space="preserve">      725R2 - WC2</t>
  </si>
  <si>
    <t xml:space="preserve">      725R3 - WC3</t>
  </si>
  <si>
    <t xml:space="preserve">      725R4 - WCi</t>
  </si>
  <si>
    <t xml:space="preserve">      725R5 - U1</t>
  </si>
  <si>
    <t xml:space="preserve">      725R6 - U2</t>
  </si>
  <si>
    <t xml:space="preserve">      725R7 - U3</t>
  </si>
  <si>
    <t xml:space="preserve">      725R8 - Um1</t>
  </si>
  <si>
    <t xml:space="preserve">      725R9 - Um2</t>
  </si>
  <si>
    <t xml:space="preserve">      725R10 - Ui</t>
  </si>
  <si>
    <t xml:space="preserve">      725R11 - VL</t>
  </si>
  <si>
    <t xml:space="preserve">      725R12 - SK</t>
  </si>
  <si>
    <t xml:space="preserve">      725R13 - D</t>
  </si>
  <si>
    <t xml:space="preserve">      725R13M - Myčky</t>
  </si>
  <si>
    <t xml:space="preserve">      725R14 - Zařizovací předměty - přesuny hmot</t>
  </si>
  <si>
    <t xml:space="preserve">      OST - Ostatní</t>
  </si>
  <si>
    <t>34378211</t>
  </si>
  <si>
    <t xml:space="preserve">Poznámka k položce:_x000d_
Studená voda - rozvody pod úrovní terénu </t>
  </si>
  <si>
    <t>96*0,8*1,2</t>
  </si>
  <si>
    <t>1870051697</t>
  </si>
  <si>
    <t>2*96*1,2</t>
  </si>
  <si>
    <t>-1395942250</t>
  </si>
  <si>
    <t>-1609442165</t>
  </si>
  <si>
    <t>7,68+30,72</t>
  </si>
  <si>
    <t>1777622335</t>
  </si>
  <si>
    <t>1155034197</t>
  </si>
  <si>
    <t>539176298</t>
  </si>
  <si>
    <t>29,44*1,6</t>
  </si>
  <si>
    <t>-663897835</t>
  </si>
  <si>
    <t>96*0,8*0,1</t>
  </si>
  <si>
    <t>-329139228</t>
  </si>
  <si>
    <t>96*0,8*0,4</t>
  </si>
  <si>
    <t>1142263746</t>
  </si>
  <si>
    <t>30,72*2,1</t>
  </si>
  <si>
    <t>934186037</t>
  </si>
  <si>
    <t>96*0,8*0,7</t>
  </si>
  <si>
    <t>721R1</t>
  </si>
  <si>
    <t>Kanalizace splašková</t>
  </si>
  <si>
    <t>721174042</t>
  </si>
  <si>
    <t>Potrubí kanalizační z PP připojovací DN 40</t>
  </si>
  <si>
    <t>1053380156</t>
  </si>
  <si>
    <t>721174043</t>
  </si>
  <si>
    <t>Potrubí kanalizační z PP připojovací DN 50</t>
  </si>
  <si>
    <t>596847766</t>
  </si>
  <si>
    <t>721174044</t>
  </si>
  <si>
    <t>Potrubí kanalizační z PP připojovací DN 75</t>
  </si>
  <si>
    <t>-133569118</t>
  </si>
  <si>
    <t>721174045</t>
  </si>
  <si>
    <t>Potrubí kanalizační z PP připojovací DN 110</t>
  </si>
  <si>
    <t>1924168881</t>
  </si>
  <si>
    <t>721174004</t>
  </si>
  <si>
    <t>Potrubí kanalizační z PP svodné DN 75</t>
  </si>
  <si>
    <t>1353481834</t>
  </si>
  <si>
    <t>721174005</t>
  </si>
  <si>
    <t>Potrubí kanalizační z PP svodné DN 110</t>
  </si>
  <si>
    <t>1929656279</t>
  </si>
  <si>
    <t>1402254858</t>
  </si>
  <si>
    <t>Poznámka k položce:_x000d_
Izolace potrubí od úrovně podhledu v podkroví po střechu, minerální vlna tl. 30 mm, AL fólie se skleněnou mřížkou</t>
  </si>
  <si>
    <t>63154541</t>
  </si>
  <si>
    <t>pouzdro izolační potrubní z minerální vlny s Al fólií max. 250/100°C 114/30mm</t>
  </si>
  <si>
    <t>-856508364</t>
  </si>
  <si>
    <t>721274103</t>
  </si>
  <si>
    <t>Přivzdušňovací ventil venkovní odpadních potrubí DN 75/110</t>
  </si>
  <si>
    <t>569505639</t>
  </si>
  <si>
    <t>721274121</t>
  </si>
  <si>
    <t>Přivzdušňovací ventil vnitřní odpadních potrubí do DN 50</t>
  </si>
  <si>
    <t>-1795974777</t>
  </si>
  <si>
    <t>Poznámka k položce:_x000d_
podomítkový</t>
  </si>
  <si>
    <t>721274121R1</t>
  </si>
  <si>
    <t>Vtok (nálevka) DN32 se zápachovou uzávěrkou a kuličkou pro suchý stav</t>
  </si>
  <si>
    <t>1473410308</t>
  </si>
  <si>
    <t>721273153</t>
  </si>
  <si>
    <t>Hlavice ventilační polypropylen PP DN 110</t>
  </si>
  <si>
    <t>-190889679</t>
  </si>
  <si>
    <t>721274121R2</t>
  </si>
  <si>
    <t>Zápachová uzávěra DN32 podomítková kondenzační, s přídavnou mechanickou zápachovou uzávěrou</t>
  </si>
  <si>
    <t>-571844719</t>
  </si>
  <si>
    <t>28615602</t>
  </si>
  <si>
    <t>čistící tvarovka odpadní PP DN 75 pro vysoké teploty</t>
  </si>
  <si>
    <t>646626640</t>
  </si>
  <si>
    <t>28615603</t>
  </si>
  <si>
    <t>čistící tvarovka odpadní PP DN 110 pro vysoké teploty</t>
  </si>
  <si>
    <t>-705099214</t>
  </si>
  <si>
    <t>721274121R3</t>
  </si>
  <si>
    <t>Kondenzační sifon DN40x5/4", vodorovný odtok, vodní zápachová uzávěrka</t>
  </si>
  <si>
    <t>324089392</t>
  </si>
  <si>
    <t xml:space="preserve">Poznámka k položce:_x000d_
pro odvod kondenzátu od VZT_x000d_
</t>
  </si>
  <si>
    <t>721100911R1</t>
  </si>
  <si>
    <t>Zazátkování hrdla potrubí kanalizačního PP, příprava pro dřez</t>
  </si>
  <si>
    <t>1166066059</t>
  </si>
  <si>
    <t>439652000</t>
  </si>
  <si>
    <t>721174000R2</t>
  </si>
  <si>
    <t>Prostup střechou vč. opětovného zapravení</t>
  </si>
  <si>
    <t>2119798140</t>
  </si>
  <si>
    <t>763172311</t>
  </si>
  <si>
    <t>Montáž revizních dvířek SDK kcí vel. 200x200 mm</t>
  </si>
  <si>
    <t>618877111</t>
  </si>
  <si>
    <t>59030710</t>
  </si>
  <si>
    <t>dvířka revizní do SDK 200x200mm</t>
  </si>
  <si>
    <t>1014099816</t>
  </si>
  <si>
    <t>-274078889</t>
  </si>
  <si>
    <t>-12096999</t>
  </si>
  <si>
    <t>-276751320</t>
  </si>
  <si>
    <t>721R2</t>
  </si>
  <si>
    <t>Kanalizace dešťová</t>
  </si>
  <si>
    <t>721174054</t>
  </si>
  <si>
    <t>Potrubí kanalizační z PP dešťové DN 75</t>
  </si>
  <si>
    <t>-1045610373</t>
  </si>
  <si>
    <t>-504970770</t>
  </si>
  <si>
    <t>Poznámka k položce:_x000d_
Izolace potrubí dešťové kanalizace</t>
  </si>
  <si>
    <t>63154537R</t>
  </si>
  <si>
    <t>pouzdro izolační potrubní z minerální vlny s Al fólií max. 250/100°C 76/20mm</t>
  </si>
  <si>
    <t>-603311825</t>
  </si>
  <si>
    <t>721233121R</t>
  </si>
  <si>
    <t>Střešní vpusť DN70 vodorovná s hydroizolační manžetou pro napojení PVC, vyhřívaná vč. osazení a napojení na hydroizolace</t>
  </si>
  <si>
    <t>1373633472</t>
  </si>
  <si>
    <t>-567555975</t>
  </si>
  <si>
    <t>-1630504041</t>
  </si>
  <si>
    <t>677522200</t>
  </si>
  <si>
    <t>580791483</t>
  </si>
  <si>
    <t>722</t>
  </si>
  <si>
    <t>Zdravotechnika - vnitřní vodovod</t>
  </si>
  <si>
    <t>722R1</t>
  </si>
  <si>
    <t>Potrubí</t>
  </si>
  <si>
    <t>722174002</t>
  </si>
  <si>
    <t>Potrubí vodovodní plastové PPR svar polyfuze PN 16 D 20 x 2,8 mm</t>
  </si>
  <si>
    <t>-1037400417</t>
  </si>
  <si>
    <t>Poznámka k položce:_x000d_
Studená voda - rozvody hlavní pod stropem</t>
  </si>
  <si>
    <t>722174003</t>
  </si>
  <si>
    <t>Potrubí vodovodní plastové PPR svar polyfuze PN 16 D 25 x 3,5 mm</t>
  </si>
  <si>
    <t>-872597438</t>
  </si>
  <si>
    <t>722174004</t>
  </si>
  <si>
    <t>Potrubí vodovodní plastové PPR svar polyfuze PN 16 D 32 x 4,4 mm</t>
  </si>
  <si>
    <t>585176422</t>
  </si>
  <si>
    <t>722174005</t>
  </si>
  <si>
    <t>Potrubí vodovodní plastové PPR svar polyfuze PN 16 D 40 x 5,5 mm</t>
  </si>
  <si>
    <t>-502834950</t>
  </si>
  <si>
    <t>713463211</t>
  </si>
  <si>
    <t>Montáž izolace tepelné potrubí potrubními pouzdry s Al fólií staženými Al páskou 1x D do 50 mm</t>
  </si>
  <si>
    <t>-1766366768</t>
  </si>
  <si>
    <t>28377045R</t>
  </si>
  <si>
    <t>pouzdro izolační potrubní z pěnového polyetylenu 22/20mm s Al folií</t>
  </si>
  <si>
    <t>-1929190990</t>
  </si>
  <si>
    <t>28377049R</t>
  </si>
  <si>
    <t>pouzdro izolační potrubní z pěnového polyetylenu 28/20mm s Al folií</t>
  </si>
  <si>
    <t>247829174</t>
  </si>
  <si>
    <t>28377053R</t>
  </si>
  <si>
    <t>pouzdro izolační potrubní z pěnového polyetylenu 35/20mm s Al folií</t>
  </si>
  <si>
    <t>-1323434190</t>
  </si>
  <si>
    <t>28377059R</t>
  </si>
  <si>
    <t>pouzdro izolační potrubní z pěnového polyetylenu 40/20mm s Al folií</t>
  </si>
  <si>
    <t>802818610</t>
  </si>
  <si>
    <t>-1804098268</t>
  </si>
  <si>
    <t>Poznámka k položce:_x000d_
Teplá voda - rozvody hlavní pod stropem</t>
  </si>
  <si>
    <t>1739084947</t>
  </si>
  <si>
    <t>1733284107</t>
  </si>
  <si>
    <t>734007198</t>
  </si>
  <si>
    <t>28377045R1</t>
  </si>
  <si>
    <t>pouzdro izolační potrubní z pěnového polyetylenu 22/30mm s Al folií</t>
  </si>
  <si>
    <t>1462070601</t>
  </si>
  <si>
    <t>28377049R1</t>
  </si>
  <si>
    <t>pouzdro izolační potrubní z pěnového polyetylenu 28/30mm s Al folií</t>
  </si>
  <si>
    <t>-476468773</t>
  </si>
  <si>
    <t>28377053R1</t>
  </si>
  <si>
    <t>pouzdro izolační potrubní z pěnového polyetylenu 35/30mm s Al folií</t>
  </si>
  <si>
    <t>866579115</t>
  </si>
  <si>
    <t>-414483117</t>
  </si>
  <si>
    <t>Poznámka k položce:_x000d_
Studená a teplá voda - rozvody v SDK příčkách a stoupačkách</t>
  </si>
  <si>
    <t>987103970</t>
  </si>
  <si>
    <t>-1209497751</t>
  </si>
  <si>
    <t>-12704534</t>
  </si>
  <si>
    <t>713463131</t>
  </si>
  <si>
    <t>Montáž izolace tepelné potrubí potrubními pouzdry bez úpravy slepenými 1x tl izolace do 25 mm</t>
  </si>
  <si>
    <t>126292692</t>
  </si>
  <si>
    <t>28377045</t>
  </si>
  <si>
    <t>pouzdro izolační potrubní z pěnového polyetylenu 22/20mm</t>
  </si>
  <si>
    <t>-493305700</t>
  </si>
  <si>
    <t>28377048</t>
  </si>
  <si>
    <t>pouzdro izolační potrubní z pěnového polyetylenu 28/20mm</t>
  </si>
  <si>
    <t>330542298</t>
  </si>
  <si>
    <t>28377053</t>
  </si>
  <si>
    <t>pouzdro izolační potrubní z pěnového polyetylenu 32/20mm</t>
  </si>
  <si>
    <t>-1153697640</t>
  </si>
  <si>
    <t>28377059</t>
  </si>
  <si>
    <t>pouzdro izolační potrubní z pěnového polyetylenu 40/20mm</t>
  </si>
  <si>
    <t>1670708606</t>
  </si>
  <si>
    <t>722174004R1</t>
  </si>
  <si>
    <t>Potrubí vodovodní plastové PE100 SDR11 d 32x3,0</t>
  </si>
  <si>
    <t>2102124210</t>
  </si>
  <si>
    <t>722174005R1</t>
  </si>
  <si>
    <t>Potrubí vodovodní plastové PE100 SDR11 d 40x5,5</t>
  </si>
  <si>
    <t>741913917</t>
  </si>
  <si>
    <t>722174006R1</t>
  </si>
  <si>
    <t>Potrubí vodovodní plastové PE100 SDR11 d 50x6,9</t>
  </si>
  <si>
    <t>475461956</t>
  </si>
  <si>
    <t>722182011</t>
  </si>
  <si>
    <t>Podpůrný žlab pro potrubí D 20</t>
  </si>
  <si>
    <t>1836918686</t>
  </si>
  <si>
    <t>722182012</t>
  </si>
  <si>
    <t>Podpůrný žlab pro potrubí D 25</t>
  </si>
  <si>
    <t>-2122971015</t>
  </si>
  <si>
    <t>722182013</t>
  </si>
  <si>
    <t>Podpůrný žlab pro potrubí D 32</t>
  </si>
  <si>
    <t>-1675368271</t>
  </si>
  <si>
    <t>722182014</t>
  </si>
  <si>
    <t>Podpůrný žlab pro potrubí D 40</t>
  </si>
  <si>
    <t>-1157564689</t>
  </si>
  <si>
    <t>722130233</t>
  </si>
  <si>
    <t>Potrubí vodovodní ocelové závitové pozinkované svařované běžné DN 25</t>
  </si>
  <si>
    <t>-1971043942</t>
  </si>
  <si>
    <t>722130234</t>
  </si>
  <si>
    <t>Potrubí vodovodní ocelové závitové pozinkované svařované běžné DN 32</t>
  </si>
  <si>
    <t>-617084606</t>
  </si>
  <si>
    <t>998722101</t>
  </si>
  <si>
    <t>Přesun hmot tonážní pro vnitřní vodovod v objektech v do 6 m</t>
  </si>
  <si>
    <t>1566351906</t>
  </si>
  <si>
    <t>722R2</t>
  </si>
  <si>
    <t>Armatury</t>
  </si>
  <si>
    <t>722232043</t>
  </si>
  <si>
    <t>Kohout kulový přímý G 1/2 PN 42 do 185°C vnitřní závit</t>
  </si>
  <si>
    <t>-293114084</t>
  </si>
  <si>
    <t>722232044</t>
  </si>
  <si>
    <t>Kohout kulový přímý G 3/4 PN 42 do 185°C vnitřní závit</t>
  </si>
  <si>
    <t>392579101</t>
  </si>
  <si>
    <t>722232046</t>
  </si>
  <si>
    <t>Kohout kulový přímý G 5/4 PN 42 do 185°C vnitřní závit</t>
  </si>
  <si>
    <t>-11120741</t>
  </si>
  <si>
    <t>722232047</t>
  </si>
  <si>
    <t>Kohout kulový přímý G 6/4 PN 42 do 185°C vnitřní závit</t>
  </si>
  <si>
    <t>409651153</t>
  </si>
  <si>
    <t>734261233</t>
  </si>
  <si>
    <t>Šroubení přímé G 1/2 PN 16 do 120°C</t>
  </si>
  <si>
    <t>1137100216</t>
  </si>
  <si>
    <t>734261234</t>
  </si>
  <si>
    <t>Šroubení přímé G 3/4 PN 16 do 120°C</t>
  </si>
  <si>
    <t>-168828537</t>
  </si>
  <si>
    <t>Šroubení přímé G 5/4 PN 16 do 120°C</t>
  </si>
  <si>
    <t>1242209219</t>
  </si>
  <si>
    <t>734261237</t>
  </si>
  <si>
    <t>Šroubení přímé G 6/4 PN 16 do 120°C</t>
  </si>
  <si>
    <t>1026829407</t>
  </si>
  <si>
    <t>722232062R1</t>
  </si>
  <si>
    <t>Kohout kulový přímý G 1" se zpětnou klapkou</t>
  </si>
  <si>
    <t>-1731945917</t>
  </si>
  <si>
    <t>722232063</t>
  </si>
  <si>
    <t>956830482</t>
  </si>
  <si>
    <t>Šroubení přímé G 1 PN 16 do 120°C</t>
  </si>
  <si>
    <t>-1919113096</t>
  </si>
  <si>
    <t>877161101</t>
  </si>
  <si>
    <t>Montáž elektrospojek na vodovodním potrubí z PE trub d 32</t>
  </si>
  <si>
    <t>-173816504</t>
  </si>
  <si>
    <t>877171101</t>
  </si>
  <si>
    <t>Montáž elektrospojek na vodovodním potrubí z PE trub d 40</t>
  </si>
  <si>
    <t>360562356</t>
  </si>
  <si>
    <t>877181101</t>
  </si>
  <si>
    <t>Montáž elektrospojek na vodovodním potrubí z PE trub d 50</t>
  </si>
  <si>
    <t>695393360</t>
  </si>
  <si>
    <t>28653072</t>
  </si>
  <si>
    <t>tvarovka přechodová PE/mosaz pro vodovodní potrubí PN16 plyn PN10 vnější závit 32-1"</t>
  </si>
  <si>
    <t>407724837</t>
  </si>
  <si>
    <t>28653075R</t>
  </si>
  <si>
    <t>tvarovka přechodová PE/mosaz pro vodovodní potrubí PN16 plyn PN10 vnější závit 40-5/4</t>
  </si>
  <si>
    <t>1291770335</t>
  </si>
  <si>
    <t>28653078R</t>
  </si>
  <si>
    <t xml:space="preserve">tvarovka  přechodová PE/mosaz pro vodovodní potrubí PN16 plyn PN10 vnější závit 50-5/4""</t>
  </si>
  <si>
    <t>-1185466405</t>
  </si>
  <si>
    <t>722231283R1</t>
  </si>
  <si>
    <t xml:space="preserve">Termostatický směšovací ventil DN25 s nastavitelnou teplotou 20-43°C </t>
  </si>
  <si>
    <t>-1047426978</t>
  </si>
  <si>
    <t>-274331575</t>
  </si>
  <si>
    <t>722R3</t>
  </si>
  <si>
    <t>Napojení nové přístavby v technické místnosti stávající školky</t>
  </si>
  <si>
    <t>-9850712</t>
  </si>
  <si>
    <t>722231076</t>
  </si>
  <si>
    <t>Ventil zpětný mosazný G 6/4 PN 10 do 110°C se dvěma závity</t>
  </si>
  <si>
    <t>-177735953</t>
  </si>
  <si>
    <t>722263214</t>
  </si>
  <si>
    <t>Vodoměr závitový suchoběžný pro SV G 1 x 260 mm Qn 5 m3/h horizontální vč. šroubení</t>
  </si>
  <si>
    <t>463891417</t>
  </si>
  <si>
    <t>-858720893</t>
  </si>
  <si>
    <t>722232504</t>
  </si>
  <si>
    <t>Potrubní oddělovač G 5/4 PN 10 do 65°C vnější závit</t>
  </si>
  <si>
    <t>-1603898458</t>
  </si>
  <si>
    <t>722224115</t>
  </si>
  <si>
    <t>Kohout plnicí nebo vypouštěcí G 1/2 PN 10 s jedním závitem</t>
  </si>
  <si>
    <t>1023840931</t>
  </si>
  <si>
    <t>-1570735278</t>
  </si>
  <si>
    <t>1372179366</t>
  </si>
  <si>
    <t>722130235</t>
  </si>
  <si>
    <t>Potrubí vodovodní ocelové závitové pozinkované svařované běžné DN 40</t>
  </si>
  <si>
    <t>-985920464</t>
  </si>
  <si>
    <t>-1706422829</t>
  </si>
  <si>
    <t>-1995710886</t>
  </si>
  <si>
    <t>1411572882</t>
  </si>
  <si>
    <t>712240926</t>
  </si>
  <si>
    <t>28653078R1</t>
  </si>
  <si>
    <t>tvarovka přechodová PE/mosaz pro vodovodní potrubí PN16 plyn PN10 vnější závit 50-6/4""</t>
  </si>
  <si>
    <t>-2094210855</t>
  </si>
  <si>
    <t>722131915</t>
  </si>
  <si>
    <t>Potrubí pozinkované závitové vsazení odbočky do potrubí DN 40</t>
  </si>
  <si>
    <t>1574214938</t>
  </si>
  <si>
    <t>722190901R</t>
  </si>
  <si>
    <t>Vypušttění stávajícího potrubí</t>
  </si>
  <si>
    <t>1928192039</t>
  </si>
  <si>
    <t>-1547735535</t>
  </si>
  <si>
    <t>722R4</t>
  </si>
  <si>
    <t>722250133R</t>
  </si>
  <si>
    <t>Hydrantový systém s tvarově stálou hadicí D 19 x 30 m celoplechový, barva bílá</t>
  </si>
  <si>
    <t>12102467</t>
  </si>
  <si>
    <t>725532124</t>
  </si>
  <si>
    <t>Elektrický ohřívač zásobníkový akumulační závěsný svislý 160 l / 2 kW vč. uvedení do provozu</t>
  </si>
  <si>
    <t>685358704</t>
  </si>
  <si>
    <t>Poznámka k položce:_x000d_
Elektrický ohřívač vody 160l, vč. Připojovacích a pojistných armatur, 2xKK20, zpětná klapka DN20, Vypouštěcí ventil DN15, manometr 0-6bar, pojistný ventil DN20 Po0,6bar</t>
  </si>
  <si>
    <t>1287101605</t>
  </si>
  <si>
    <t>725</t>
  </si>
  <si>
    <t>Zdravotechnika - zařizovací předměty (dle PD interiéru)</t>
  </si>
  <si>
    <t>725R1</t>
  </si>
  <si>
    <t>WC1</t>
  </si>
  <si>
    <t>725112022</t>
  </si>
  <si>
    <t>Klozet keramický závěsný na nosné stěny s hlubokým splachováním odpad vodorovný</t>
  </si>
  <si>
    <t>1645811448</t>
  </si>
  <si>
    <t>Poznámka k položce:_x000d_
V cenách jsou započtená klozetová sedátka.</t>
  </si>
  <si>
    <t>726131041</t>
  </si>
  <si>
    <t>Instalační předstěna - klozet závěsný v 1120 mm s ovládáním zepředu do lehkých stěn s kovovou kcí</t>
  </si>
  <si>
    <t>-481316213</t>
  </si>
  <si>
    <t>Poznámka k položce:_x000d_
V ceně je zahrnuto tlačítko s funkcí dvojitého splachování.</t>
  </si>
  <si>
    <t>725R2</t>
  </si>
  <si>
    <t>WC2</t>
  </si>
  <si>
    <t>725112015</t>
  </si>
  <si>
    <t>Klozet keramický dětský standardní samostatně stojící s hlubokým splachováním odpad zadní</t>
  </si>
  <si>
    <t>2034142013</t>
  </si>
  <si>
    <t>726131041R</t>
  </si>
  <si>
    <t>Splachovací nádržka podomítková s ovládáním zepředu do lehkých stěn s kovovou kcí</t>
  </si>
  <si>
    <t>1888276633</t>
  </si>
  <si>
    <t xml:space="preserve">Poznámka k položce:_x000d_
V ceně je zahrnuto tlačítko s funkcí dvojitého splachování._x000d_
</t>
  </si>
  <si>
    <t>725R3</t>
  </si>
  <si>
    <t>WC3</t>
  </si>
  <si>
    <t>725112015R1</t>
  </si>
  <si>
    <t>Klozet keramický dětský standardní závěsný s hlubokým splachováním odpad vodorovný</t>
  </si>
  <si>
    <t>1842279156</t>
  </si>
  <si>
    <t>-1903629646</t>
  </si>
  <si>
    <t>725R4</t>
  </si>
  <si>
    <t>WCi</t>
  </si>
  <si>
    <t>725112173</t>
  </si>
  <si>
    <t>Kombi klozeti s hlubokým splachováním zvýšený odpad svislý pro tělesně postižené</t>
  </si>
  <si>
    <t>1075310377</t>
  </si>
  <si>
    <t>Poznámka k položce:_x000d_
V ceně je započteno klozetové sedátko, připojovací hadička a rohový ventil.</t>
  </si>
  <si>
    <t>722239101</t>
  </si>
  <si>
    <t>Montáž armatur vodovodních se dvěma závity G 1/2</t>
  </si>
  <si>
    <t>1693859851</t>
  </si>
  <si>
    <t>55190002</t>
  </si>
  <si>
    <t>flexi hadice ohebná sanitární D 9x13 mm F 3/8"xF 1/2" 500 mm</t>
  </si>
  <si>
    <t>2003588275</t>
  </si>
  <si>
    <t>725R5</t>
  </si>
  <si>
    <t>U1</t>
  </si>
  <si>
    <t>725211603R1</t>
  </si>
  <si>
    <t>Umyvadlo z litého mramoru bílé šířky 600 mm, zaoblené rohy R100 mm, bez krytu na sifon připevněné na stěnu šrouby</t>
  </si>
  <si>
    <t>89835217</t>
  </si>
  <si>
    <t>725869101</t>
  </si>
  <si>
    <t>Montáž zápachových uzávěrek umyvadlových do DN 40</t>
  </si>
  <si>
    <t>30411660</t>
  </si>
  <si>
    <t>55161310R</t>
  </si>
  <si>
    <t>sifon umyvadlový chromový DN 40</t>
  </si>
  <si>
    <t>150400575</t>
  </si>
  <si>
    <t>725822611</t>
  </si>
  <si>
    <t>Baterie umyvadlová stojánková páková bez výpusti</t>
  </si>
  <si>
    <t>-926038293</t>
  </si>
  <si>
    <t>725819402</t>
  </si>
  <si>
    <t>Montáž ventilů rohových G 1/2 bez připojovací trubičky</t>
  </si>
  <si>
    <t>-462468895</t>
  </si>
  <si>
    <t>55111982R1</t>
  </si>
  <si>
    <t>ventil rohový 1/2"x3/8"</t>
  </si>
  <si>
    <t>968697765</t>
  </si>
  <si>
    <t>725R6</t>
  </si>
  <si>
    <t>U2</t>
  </si>
  <si>
    <t>725211604</t>
  </si>
  <si>
    <t>Umyvadlo keramické bílé šířky 650 mm bez krytu na sifon připevněné na stěnu šrouby</t>
  </si>
  <si>
    <t>-1634509246</t>
  </si>
  <si>
    <t>726131001</t>
  </si>
  <si>
    <t>Instalační předstěna - umyvadlo do v 1120 mm se stojánkovou baterií do lehkých stěn s kovovou kcí</t>
  </si>
  <si>
    <t>1815830442</t>
  </si>
  <si>
    <t>-350451109</t>
  </si>
  <si>
    <t>1635724858</t>
  </si>
  <si>
    <t>-1141904578</t>
  </si>
  <si>
    <t>1976624131</t>
  </si>
  <si>
    <t>1218579401</t>
  </si>
  <si>
    <t>725R7</t>
  </si>
  <si>
    <t>U3</t>
  </si>
  <si>
    <t>725211601</t>
  </si>
  <si>
    <t>Umyvadlo keramické bílé šířky 500 mm bez krytu na sifon připevněné na stěnu šrouby</t>
  </si>
  <si>
    <t>-113591262</t>
  </si>
  <si>
    <t>2017731182</t>
  </si>
  <si>
    <t>289269885</t>
  </si>
  <si>
    <t>959329090</t>
  </si>
  <si>
    <t>1557224817</t>
  </si>
  <si>
    <t>1341967720</t>
  </si>
  <si>
    <t>-855212654</t>
  </si>
  <si>
    <t>725R8</t>
  </si>
  <si>
    <t>Um1</t>
  </si>
  <si>
    <t>725211603R2</t>
  </si>
  <si>
    <t>Set 5x umyvadlo z litého mramoru bílé šířky 500 mm, zaoblené rohy R100 mm, připevněné na stěnu pomocí konzol</t>
  </si>
  <si>
    <t>-901431019</t>
  </si>
  <si>
    <t>Poznámka k položce:_x000d_
Set 5x umývadlo 50cm z litého mramoru s přepadem, mycí místo odsazeno od boční hr. 255mm, od přední hr. 40mm, ve vzájemné osové vzd 700mm, zaoblený roh R100mm</t>
  </si>
  <si>
    <t>735055813</t>
  </si>
  <si>
    <t>1775868858</t>
  </si>
  <si>
    <t>818070911</t>
  </si>
  <si>
    <t>-165247996</t>
  </si>
  <si>
    <t>-2114406121</t>
  </si>
  <si>
    <t>725R9</t>
  </si>
  <si>
    <t>Um2</t>
  </si>
  <si>
    <t>-863528679</t>
  </si>
  <si>
    <t>1525896233</t>
  </si>
  <si>
    <t>-2034172871</t>
  </si>
  <si>
    <t>-902317911</t>
  </si>
  <si>
    <t>-441188484</t>
  </si>
  <si>
    <t>2106731782</t>
  </si>
  <si>
    <t>725R10</t>
  </si>
  <si>
    <t>Ui</t>
  </si>
  <si>
    <t>725211681</t>
  </si>
  <si>
    <t>Umyvadlo keramické bílé zdravotní šířky 640 mm připevněné na stěnu šrouby</t>
  </si>
  <si>
    <t>-307219304</t>
  </si>
  <si>
    <t>-255549531</t>
  </si>
  <si>
    <t>-1665498059</t>
  </si>
  <si>
    <t>725829131</t>
  </si>
  <si>
    <t>Montáž baterie umyvadlové stojánkové G 1/2 ostatní typ</t>
  </si>
  <si>
    <t>2121993152</t>
  </si>
  <si>
    <t>55145692</t>
  </si>
  <si>
    <t>baterie umyvadlová stojánková páková s prodlouženou pákou (lékařská)</t>
  </si>
  <si>
    <t>1760541901</t>
  </si>
  <si>
    <t>725R11</t>
  </si>
  <si>
    <t>VL</t>
  </si>
  <si>
    <t>725331211R</t>
  </si>
  <si>
    <t>Výlevka bez výtokových armatur nerezová broušená matná připevněná na zeď, se zední stěnou, přepadem a mřížkou</t>
  </si>
  <si>
    <t>-778264826</t>
  </si>
  <si>
    <t>726131001R</t>
  </si>
  <si>
    <t>Instalační předstěna - výlevka do v 1120 mm s nástěnnou baterií do lehkých stěn s kovovou kcí</t>
  </si>
  <si>
    <t>200999772</t>
  </si>
  <si>
    <t>725821312</t>
  </si>
  <si>
    <t>Baterie dřezová nástěnná páková s otáčivým kulatým ústím a délkou ramínka 300 mm</t>
  </si>
  <si>
    <t>1594633163</t>
  </si>
  <si>
    <t>725R12</t>
  </si>
  <si>
    <t>SK</t>
  </si>
  <si>
    <t>725241141</t>
  </si>
  <si>
    <t>Vanička sprchová akrylátová čtvrtkruhová 800x800 mm</t>
  </si>
  <si>
    <t>766518569</t>
  </si>
  <si>
    <t>Poznámka k položce:_x000d_
v ceně je započten sifon</t>
  </si>
  <si>
    <t>725244652</t>
  </si>
  <si>
    <t>Zástěna sprchová rohová polorámová skleněná tl. 6 mm dveře otvíravé dvoukřídlové vstup z rohu na vaničku 800x800 mm</t>
  </si>
  <si>
    <t>-823681484</t>
  </si>
  <si>
    <t>725841312</t>
  </si>
  <si>
    <t>Baterie sprchová nástěnná páková</t>
  </si>
  <si>
    <t>-322962505</t>
  </si>
  <si>
    <t>725841312R</t>
  </si>
  <si>
    <t>Sprchový set</t>
  </si>
  <si>
    <t>-1344717441</t>
  </si>
  <si>
    <t>725R13</t>
  </si>
  <si>
    <t>678689556</t>
  </si>
  <si>
    <t>570419247</t>
  </si>
  <si>
    <t>725R13M</t>
  </si>
  <si>
    <t>Myčky</t>
  </si>
  <si>
    <t>1023621816</t>
  </si>
  <si>
    <t>55111982</t>
  </si>
  <si>
    <t>ventil rohový pračkový 3/4"</t>
  </si>
  <si>
    <t>1397750664</t>
  </si>
  <si>
    <t>724242512R1</t>
  </si>
  <si>
    <t xml:space="preserve">Montáž filtru pro myčku </t>
  </si>
  <si>
    <t>-561420819</t>
  </si>
  <si>
    <t>43633214R1</t>
  </si>
  <si>
    <t>Filtr pro myčky s filtrační kapacitou 12000l d=288mm, š=255mm, v=550mm vč. instalační hadice a náplně filtru</t>
  </si>
  <si>
    <t>497957041</t>
  </si>
  <si>
    <t>724242512R2</t>
  </si>
  <si>
    <t xml:space="preserve">Dopojení myčky pomocí instalačních hadic  </t>
  </si>
  <si>
    <t>-91902974</t>
  </si>
  <si>
    <t>54241402R1</t>
  </si>
  <si>
    <t>myčka</t>
  </si>
  <si>
    <t>-1431446052</t>
  </si>
  <si>
    <t>Poznámka k položce:_x000d_
V ceně dodávky kuchyně</t>
  </si>
  <si>
    <t>54241402R2</t>
  </si>
  <si>
    <t xml:space="preserve">sifon s odbočkou pro myčku         </t>
  </si>
  <si>
    <t>-968707141</t>
  </si>
  <si>
    <t>725R14</t>
  </si>
  <si>
    <t>Zařizovací předměty - přesuny hmot</t>
  </si>
  <si>
    <t>998725101</t>
  </si>
  <si>
    <t>Přesun hmot tonážní pro zařizovací předměty v objektech v do 6 m</t>
  </si>
  <si>
    <t>478483500</t>
  </si>
  <si>
    <t>974031153R</t>
  </si>
  <si>
    <t>Stavební přípomoce, drážky pro potrubí ve svyslých a vodorovných konstrukcích, vč. zapravení konstrukcí do původního stavu, likvidace a odvoz odpadu</t>
  </si>
  <si>
    <t>1024</t>
  </si>
  <si>
    <t>-1201428006</t>
  </si>
  <si>
    <t>-1830216939</t>
  </si>
  <si>
    <t>241039714</t>
  </si>
  <si>
    <t>-1223992791</t>
  </si>
  <si>
    <t>1417468459</t>
  </si>
  <si>
    <t>894811113R</t>
  </si>
  <si>
    <t>Revizní šachta z PVC DN 315 hl do 1500 mm, poklop litinový plný 12,5t, dno vysypáno štěrkem 200 mm, vč. zemních prací</t>
  </si>
  <si>
    <t>561318847</t>
  </si>
  <si>
    <t>1053635696</t>
  </si>
  <si>
    <t>721174000R4</t>
  </si>
  <si>
    <t>Požární ucpávky mezi jednotlivými požárními úseky</t>
  </si>
  <si>
    <t>-90090050</t>
  </si>
  <si>
    <t>580205002R1</t>
  </si>
  <si>
    <t>Revize požárních ucpávek</t>
  </si>
  <si>
    <t>2082444695</t>
  </si>
  <si>
    <t>580205002R2</t>
  </si>
  <si>
    <t>Revize hydrantů</t>
  </si>
  <si>
    <t>1795046786</t>
  </si>
  <si>
    <t>134308</t>
  </si>
  <si>
    <t>722290226</t>
  </si>
  <si>
    <t>Zkouška těsnosti vodovodního potrubí závitového do DN 50</t>
  </si>
  <si>
    <t>355160834</t>
  </si>
  <si>
    <t>722290234</t>
  </si>
  <si>
    <t>Proplach a dezinfekce vodovodního potrubí do DN 80</t>
  </si>
  <si>
    <t>995352976</t>
  </si>
  <si>
    <t>6000515</t>
  </si>
  <si>
    <t>864122702</t>
  </si>
  <si>
    <t>-40660092</t>
  </si>
  <si>
    <t>1164782693</t>
  </si>
  <si>
    <t>03000000R8</t>
  </si>
  <si>
    <t>Projekční podpora stavby, stavební koordinace, přítomnost na kontrolních dnech</t>
  </si>
  <si>
    <t>-1887559073</t>
  </si>
  <si>
    <t>SO 02b - Stávající objekt</t>
  </si>
  <si>
    <t xml:space="preserve">STAV - Stavební část  - SO 02 Stávající objekt</t>
  </si>
  <si>
    <t xml:space="preserve">    714 - Akustická a protiotřesová opatření</t>
  </si>
  <si>
    <t>113107111</t>
  </si>
  <si>
    <t>Odstranění podkladu z kameniva těženého tl do 100 mm ručně</t>
  </si>
  <si>
    <t>466176088</t>
  </si>
  <si>
    <t>Hloubení rýh š do 800 mm v soudržných horninách třídy těžitelnosti I skupiny 3 ručně</t>
  </si>
  <si>
    <t>-2010435583</t>
  </si>
  <si>
    <t>0,6*(9,5*0,5+8*0,8+6*0,8+6*1*0,5+1,1*1,5+5,5*0,4+7,5*0,8)+10,5*0,35*1,4"pro LK mimo kolektory</t>
  </si>
  <si>
    <t>0,5*0,5*0,62*2"patky</t>
  </si>
  <si>
    <t>0,5*0,5*0,6*4+1,9*1,78*0,3"patky + deska plošiny</t>
  </si>
  <si>
    <t>14*0,6*0,6+5*0,6*0,5+2*1*0,5"pod kolektory</t>
  </si>
  <si>
    <t>Mezisoučet"uvnitř objektu</t>
  </si>
  <si>
    <t>(14,05+51,15*2+1,3*2)*0,5*0,8"pro zateplení soklu a nový okapní chodník</t>
  </si>
  <si>
    <t>113106021</t>
  </si>
  <si>
    <t>Rozebrání dlažeb při překopech komunikací pro pěší z betonových dlaždic ručně</t>
  </si>
  <si>
    <t>-1063532398</t>
  </si>
  <si>
    <t>(14,05+51,15*2+1,3*2)*0,6"stávající okapní chodník</t>
  </si>
  <si>
    <t>140"chodníky na zahradě</t>
  </si>
  <si>
    <t>139911121</t>
  </si>
  <si>
    <t>Bourání kcí v hloubených vykopávkách ze zdiva z betonu prostého ručně</t>
  </si>
  <si>
    <t>-1571692771</t>
  </si>
  <si>
    <t>1,1*1,6*0,9+0,5*0,4*0,9"bourání základu pod plošinou</t>
  </si>
  <si>
    <t>(0,4*2+1,2)*0,15*13+(0,4*2+1,5)*0,15*9+2,5*2*0,15*(0,4*2+1,2)"stěny a dno kolektorů</t>
  </si>
  <si>
    <t>Vodorovné přemístění přes 9 000 do 10000 m výkopku/sypaniny z horniny třídy těžitelnosti I skupiny 1 až 3</t>
  </si>
  <si>
    <t>1619468436</t>
  </si>
  <si>
    <t>-(14,05+51,15*2+1,3*2)*(0,5*0,8-0,4*0,3)"pro zateplení soklu a nový okapní chodník</t>
  </si>
  <si>
    <t xml:space="preserve">Hutnění zeminy  tl do 20 cm</t>
  </si>
  <si>
    <t>-834631144</t>
  </si>
  <si>
    <t>4*9*2+2,5*2,5"přístupové chodníky</t>
  </si>
  <si>
    <t>(14,05+51,15*2+1,3*2)*(0,8)"pro zateplení soklu a nový okapní chodník</t>
  </si>
  <si>
    <t>140"pod chodníky</t>
  </si>
  <si>
    <t>62905174</t>
  </si>
  <si>
    <t>14,274*1,7 'Přepočtené koeficientem množství</t>
  </si>
  <si>
    <t>-1130233699</t>
  </si>
  <si>
    <t>0,6*(9,5*0,5+8*0,8+6*0,8+6*1*0,5+1,1*1,5+5,5*0,4+7,5*0,8)+10,5*0,35*1,4"pro LK</t>
  </si>
  <si>
    <t>-0,25*(9,5*0,25+8*0,25+6*0,25+6*1*0,25+0,25*1,5+5,5*0,25+7,5*0,25+5*0,25+1,5*2*0,25+15*0,25)-10,5*0,25*0,25"obsyp LK</t>
  </si>
  <si>
    <t>-0,1*(9,5*0,3+8*0,3+6*0,3+6*1*0,3+0,3*1,5+5,5*0,3+7,5*0,3+5*0,3+1,5*2*0,3+15*0,3)-10,5*0,3*0,1"lože LK</t>
  </si>
  <si>
    <t>1,1*1,6*0,9"po vybouraném základu</t>
  </si>
  <si>
    <t>31,89-24,38</t>
  </si>
  <si>
    <t>Mezisoučet"zbylá zemina bude použity na zásyp místo kolektorů</t>
  </si>
  <si>
    <t>(14,05+51,15*2+1,3*2)*(0,5*0,8-0,4*0,3)"pro zateplení soklu a nový okapní chodník</t>
  </si>
  <si>
    <t xml:space="preserve">Mezisoučet"po provedení zateplení soklu  a okapového chodníčku</t>
  </si>
  <si>
    <t>-1638790262</t>
  </si>
  <si>
    <t>0,25*(9,5*0,25+8*0,25+6*0,25+6*1*0,25+0,25*1,5+5,5*0,25+7,5*0,25)+10,5*0,25*0,25"pro LK</t>
  </si>
  <si>
    <t>58341334</t>
  </si>
  <si>
    <t>kamenivo drcené drobné frakce 0/2</t>
  </si>
  <si>
    <t>1980630246</t>
  </si>
  <si>
    <t>3,406*2 'Přepočtené koeficientem množství</t>
  </si>
  <si>
    <t>271922211</t>
  </si>
  <si>
    <t>Podsyp pod základové konstrukce se zhutněním z betonového recyklátu</t>
  </si>
  <si>
    <t>-1167296671</t>
  </si>
  <si>
    <t>1,5*0,5*13+(1,8*0,6)*9+2,5*2*0,5*1,5"po kolektorech</t>
  </si>
  <si>
    <t>-(31,89-24,38)"použitá přebytek z výkopu rýh</t>
  </si>
  <si>
    <t>273362021</t>
  </si>
  <si>
    <t>Výztuž základových desek svařovanými sítěmi Kari</t>
  </si>
  <si>
    <t>-1418766268</t>
  </si>
  <si>
    <t>1,78*1,9*2*1,3*3,03/1000"spodní deska plošiny</t>
  </si>
  <si>
    <t>1,98*2,1*1,3*3,03/1000"horní deska plošiny</t>
  </si>
  <si>
    <t>273321411</t>
  </si>
  <si>
    <t>Základové desky ze ŽB bez zvýšených nároků na prostředí tř. C 20/25</t>
  </si>
  <si>
    <t>-267793035</t>
  </si>
  <si>
    <t xml:space="preserve">1,78*1,9*0,15"základová deska spodní  - plošina</t>
  </si>
  <si>
    <t>1941135906</t>
  </si>
  <si>
    <t>0,15*2*(1,9+1,78)</t>
  </si>
  <si>
    <t>1123587578</t>
  </si>
  <si>
    <t>275313711</t>
  </si>
  <si>
    <t>Základové patky z betonu tř. C 20/25</t>
  </si>
  <si>
    <t>1337783762</t>
  </si>
  <si>
    <t>0,5*0,5*0,6*4"pod plošinou</t>
  </si>
  <si>
    <t>0,5*0,5*0,62*3"pod kuchyní</t>
  </si>
  <si>
    <t>278382543</t>
  </si>
  <si>
    <t xml:space="preserve">Základy pod stroje nebo technologická zařízení z betonu  s bedněním, odbedněním, bez úpravy povrchu z betonu železového objemu souvislé základové konstrukce do 5 m3 tř. C 20/25, složitosti III</t>
  </si>
  <si>
    <t>-299203798</t>
  </si>
  <si>
    <t>1,98*2,1*0,15+2*(1,98+2,1)*0,225*0,15"základ pod plošinu</t>
  </si>
  <si>
    <t>310235241</t>
  </si>
  <si>
    <t>Zazdívka otvorů pl do 0,0225 m2 ve zdivu nadzákladovém cihlami pálenými tl do 300 mm nebo zapěnění PUR</t>
  </si>
  <si>
    <t>1689794359</t>
  </si>
  <si>
    <t>51,05/1,2*2"provětrávací otvory</t>
  </si>
  <si>
    <t>85"po zaokrouhlení</t>
  </si>
  <si>
    <t>310238411</t>
  </si>
  <si>
    <t>Zazdívka otvorů pl přes 0,25 do 1 m2 ve zdivu nadzákladovém cihlami pálenými na MC</t>
  </si>
  <si>
    <t>-445712106</t>
  </si>
  <si>
    <t>0,3*1,4*10*0,15"zazdívka v kolektorech</t>
  </si>
  <si>
    <t xml:space="preserve">Zdivo z pórobetonových tvárnic hladkých přes P5  550 kg/m3 na tenkovrstvou maltu tl 200 mm - specifikace dle PD </t>
  </si>
  <si>
    <t>2*(1,65+0,75)*1"pro střešní výlez</t>
  </si>
  <si>
    <t>3*3*0,25*0,5"Z04</t>
  </si>
  <si>
    <t>2*11*0,25*0,5"Z06,05</t>
  </si>
  <si>
    <t>2,64*0,3*0,3*2"boční zídky rampy - uvažováno na celou výšku rampy z důvodu seřezávání</t>
  </si>
  <si>
    <t>819329549</t>
  </si>
  <si>
    <t>1,6*2*18,8/1000"mč116</t>
  </si>
  <si>
    <t>340271011</t>
  </si>
  <si>
    <t>Zazdívka otvorů v příčkách nebo stěnách pl přes 0,25 do 1 m2 tvárnicemi pórobetonovými tl 75 mm</t>
  </si>
  <si>
    <t>-1288624561</t>
  </si>
  <si>
    <t>0,8*0,44"mč214</t>
  </si>
  <si>
    <t>0,45*2,05"mč229</t>
  </si>
  <si>
    <t>340271015</t>
  </si>
  <si>
    <t>Zazdívka otvorů v příčkách nebo stěnách plochy do 4 m2 tvárnicemi pórobetonovými tl 75 mm</t>
  </si>
  <si>
    <t>1335731475</t>
  </si>
  <si>
    <t>0,9*2,05*2"mč108</t>
  </si>
  <si>
    <t>0,9*2,05"mč106</t>
  </si>
  <si>
    <t>340271041</t>
  </si>
  <si>
    <t>Zazdívka otvorů v příčkách nebo stěnách pl přes 0,25 do 1 m2 tvárnicemi pórobetonovými tl 150 mm</t>
  </si>
  <si>
    <t>-248216253</t>
  </si>
  <si>
    <t>2,05*2-0,8*1,97*2"mezi mč122x120</t>
  </si>
  <si>
    <t>340271045</t>
  </si>
  <si>
    <t>Zazdívka otvorů v příčkách nebo stěnách pl přes 1 do 4 m2 tvárnicemi pórobetonovými tl 150 mm</t>
  </si>
  <si>
    <t>1832025724</t>
  </si>
  <si>
    <t>0,9*2"mč126</t>
  </si>
  <si>
    <t>0,9*1,98"mč125</t>
  </si>
  <si>
    <t>0,9*2"mč102</t>
  </si>
  <si>
    <t>0,9*2"mč103</t>
  </si>
  <si>
    <t>0,9*2"mč113</t>
  </si>
  <si>
    <t>0,9*2,05"mč212</t>
  </si>
  <si>
    <t>0,73*2,02"mč211</t>
  </si>
  <si>
    <t>0,9*2"mč229</t>
  </si>
  <si>
    <t>342272215</t>
  </si>
  <si>
    <t>Příčka z pórobetonových hladkých tvárnic na tenkovrstvou maltu tl 75 mm</t>
  </si>
  <si>
    <t>-1524571330</t>
  </si>
  <si>
    <t>2,65*1,9-0,9*2"mč125</t>
  </si>
  <si>
    <t>342272225</t>
  </si>
  <si>
    <t>Příčka z pórobetonových hladkých tvárnic na tenkovrstvou maltu tl 100 mm</t>
  </si>
  <si>
    <t>-1065082662</t>
  </si>
  <si>
    <t>1,89*2,65-0,7*1,97"mč106</t>
  </si>
  <si>
    <t>2,65*(4,05+1,5)-0,8*2*2"mč143</t>
  </si>
  <si>
    <t>2,08*2,65"mč121</t>
  </si>
  <si>
    <t>2,65*1,89-0,9*2"mč120</t>
  </si>
  <si>
    <t>2,65*2,03"mč122</t>
  </si>
  <si>
    <t>2,65*2,08"mč133</t>
  </si>
  <si>
    <t>2,65*(1,3+0,55)"mč138</t>
  </si>
  <si>
    <t>2,65*(1,3+0,55)"mč206</t>
  </si>
  <si>
    <t>-2076180912</t>
  </si>
  <si>
    <t>2,65*(4,8+1,9)"mč139</t>
  </si>
  <si>
    <t>2,65*(4,8+1,9)"mč226</t>
  </si>
  <si>
    <t>2,65*(4,8+1,9)"mč207</t>
  </si>
  <si>
    <t>1,05*2,65"mč214</t>
  </si>
  <si>
    <t xml:space="preserve">2,6*0,95*5"parapet - 1NP  - 143,113,135,136</t>
  </si>
  <si>
    <t>2,5*2,65"stěna mč115</t>
  </si>
  <si>
    <t>3,9*0,95*6+3,75*2*0,95"parapety 2NP</t>
  </si>
  <si>
    <t>2,65*5+2*5"2NP</t>
  </si>
  <si>
    <t>2,65*18+2*16"1NP</t>
  </si>
  <si>
    <t>346244381R</t>
  </si>
  <si>
    <t>Plentování jednostranné v do 200 mm válcovaných nosníků cihlami - protipořární omítkou</t>
  </si>
  <si>
    <t>0,2*2*1,6*2+2,19*2*0,2+5,3*0,15*2"nové ocelové překlady 1NP</t>
  </si>
  <si>
    <t>411388621</t>
  </si>
  <si>
    <t xml:space="preserve">Zabetonování otvorů ve stropech nebo v klenbách  včetně lešení, bednění, odbednění a výztuže (materiál v ceně) ze suchých směsí, tl. do 150 mm ve stropech železobetonových, tvárnicových a prefabrikovaných plochy do 0,25 m2</t>
  </si>
  <si>
    <t>-1170886482</t>
  </si>
  <si>
    <t>1"pro úpravu výlezu na střechu</t>
  </si>
  <si>
    <t>413232221</t>
  </si>
  <si>
    <t>Zazdívka zhlaví válcovaných nosníků v přes 150 do 300 mm</t>
  </si>
  <si>
    <t>1715589904</t>
  </si>
  <si>
    <t>8"1NP</t>
  </si>
  <si>
    <t>1587533087</t>
  </si>
  <si>
    <t>3*3*(0,25*0,5)*0,05"Z04</t>
  </si>
  <si>
    <t>2*11*(0,25*0,5)*0,05"Z06,05</t>
  </si>
  <si>
    <t>Součet"podezdívka VZT na střeše</t>
  </si>
  <si>
    <t>3*3*2*(0,25+0,5)*0,05"Z04</t>
  </si>
  <si>
    <t>2*11*2*(0,25+0,5)*0,05"Z06,05</t>
  </si>
  <si>
    <t>451572111</t>
  </si>
  <si>
    <t>Lože pod potrubí otevřený výkop z kameniva drobného těženého</t>
  </si>
  <si>
    <t>1778321058</t>
  </si>
  <si>
    <t>0,1*(9,5*0,3+8*0,3+6*0,3+6*1*0,3+0,3*1,5+5,5*0,3+7,5*0,3)-10,5*0,3*0,1"lože LK</t>
  </si>
  <si>
    <t>564750011</t>
  </si>
  <si>
    <t>Podklad z kameniva hrubého drceného vel. 8-16 mm tl 150 mm</t>
  </si>
  <si>
    <t>1691763035</t>
  </si>
  <si>
    <t xml:space="preserve">3,7*9*2+2*2"Pzp 1  - vstupy do objektu</t>
  </si>
  <si>
    <t>((14,05+51,15*2+1,3*2+1,3)-3,7*2)*0,3" nový okapní chodník</t>
  </si>
  <si>
    <t>596211110</t>
  </si>
  <si>
    <t>Kladení zámkové dlažby komunikací pro pěší tl 60 mm skupiny A pl do 50 m2</t>
  </si>
  <si>
    <t>-588080677</t>
  </si>
  <si>
    <t>59245016</t>
  </si>
  <si>
    <t>dlažba tvar čtverec betonová 100x100x60mm přírodní</t>
  </si>
  <si>
    <t>-10359350</t>
  </si>
  <si>
    <t>70,6*1,02 'Přepočtené koeficientem množství</t>
  </si>
  <si>
    <t>596811222</t>
  </si>
  <si>
    <t>Kladení betonové dlažby komunikací pro pěší do lože z kameniva velikosti přes 0,09 do 0,25 m2 pl přes 100 do 300 m2 - bude použita stávající očištěná</t>
  </si>
  <si>
    <t>-13970616</t>
  </si>
  <si>
    <t>1361212450</t>
  </si>
  <si>
    <t>-479617136</t>
  </si>
  <si>
    <t>33,855*1,03 'Přepočtené koeficientem množství</t>
  </si>
  <si>
    <t>596841120</t>
  </si>
  <si>
    <t>Kladení betonové dlažby komunikací pro pěší do lože z cement malty velikosti pl do 50 m2</t>
  </si>
  <si>
    <t>-7444617</t>
  </si>
  <si>
    <t>3,75*1,5*2"dle skladby Pzp 1a - vstupy do objektu</t>
  </si>
  <si>
    <t>-920229289</t>
  </si>
  <si>
    <t>11,25*1,02 'Přepočtené koeficientem množství</t>
  </si>
  <si>
    <t>2066459375</t>
  </si>
  <si>
    <t>571,3*2"místnosti 1NP + schodišťová ramena a podesty</t>
  </si>
  <si>
    <t>(543,9-6,3*3+21,3*3)*2"místosti 2np + stropy nad schodištěm</t>
  </si>
  <si>
    <t xml:space="preserve">Mezisoučet"stropy  - pod perlinku a pod sádru</t>
  </si>
  <si>
    <t>611142001</t>
  </si>
  <si>
    <t>Potažení vnitřních stropů sklovláknitým pletivem vtlačeným do tenkovrstvé hmoty</t>
  </si>
  <si>
    <t>-1462278455</t>
  </si>
  <si>
    <t>571,3"místnosti 1NP + schodišťová ramena a podesty</t>
  </si>
  <si>
    <t>543,9-6,3*3+21,3*3"místosti 2np + stropy nad schodištěm</t>
  </si>
  <si>
    <t xml:space="preserve">Mezisoučet"stropy </t>
  </si>
  <si>
    <t>611181001</t>
  </si>
  <si>
    <t xml:space="preserve">Sádrová stěrka vnitřních povrchů  tloušťky do 3 mm bez penetrace, včetně následného přebroušení vodorovných konstrukcí stropů rovných</t>
  </si>
  <si>
    <t>-1684621795</t>
  </si>
  <si>
    <t>2,65*(4,05+6,1)*2-1,2*1,44*2-0,8*1,97*2-3,45*2,5"mč101</t>
  </si>
  <si>
    <t>2,65*(4,05+5,75)*2-0,8*1,97-1,2*1,44*3"mč102</t>
  </si>
  <si>
    <t>2,65*2*(1,89*4+2,08*2+1,72+2,035+3,705+1,55+1,6+2,3+1,75)-1,2*1,44*2-0,8*1,97*10"mč104,105,10,6,107,108,109</t>
  </si>
  <si>
    <t>5,5*2*(5,25+4,05)-0,8*1,97*6-1,2*1,44*2"mč103,205 - schodiště</t>
  </si>
  <si>
    <t>5,5*2*(5,25+4,05)-0,8*1,97*6-1,2*1,44*2"mč137,244 - schodiště</t>
  </si>
  <si>
    <t>5,5*2*(5,25+4,05)-0,8*1,97*6-1,2*1,44*2"mč126,215 - schodiště</t>
  </si>
  <si>
    <t>2,65*2*(3,915+2,56+1,5+1,59+2,36+4)-6*0,8*1,97-1,36*2,39-2,555*1,44"mč110,143,144</t>
  </si>
  <si>
    <t>2,65*2*(2,08+3,96+1,83+3,96)-0,8*1,97-0,9*1,97-1*1,98-1,2*1,44*2"mč112,118</t>
  </si>
  <si>
    <t>2,65*2*(3,825+12,45)-0,8*1,97*9"mč111</t>
  </si>
  <si>
    <t>2,65*2*(4,05+4+4,05+2,875+1,1+4,05)-2,53*1,44-1,33*2,39-0,8*1,97*4-1,405*2,39"mč113,114,115</t>
  </si>
  <si>
    <t>2,65*2*(6,05+6,1+0,8+2,08+4,12+2,08+1,3+2,03)-1,2*1,44*4-0,8*1,97*6-1,1*1,98"mč116,117,119,122</t>
  </si>
  <si>
    <t>2,65*2*(1,89*2+2,08*3+4,1+2,3+1,31+2,09+2,57)-1,2*2,5-1,2*1,44-0,8*1,97*12"mč120,121,123,124,125</t>
  </si>
  <si>
    <t>2,65*2*(4,05*4+2,75+4,05+4,05+2,08+3,7+1,15+2,73+1,5+2,38)-1,2*1,44*4-0,8*1,97*15"mč127,128,129,130,131,132,133,134</t>
  </si>
  <si>
    <t>2,65*2*(4,05*3+12,1*3)-3,9*2,05*8-3*1,44*3-2,56*1,44*3-1,36*2,39*3-0,9*1,97*4+0,15*(2,05*2+3,9)*6"mč135,136</t>
  </si>
  <si>
    <t>2,65*2*(1,3*2+4,05+0,55+4,05+6,3+0,95+0,465+4,8)-1,2*1,44*2-0,8*1,97*5"mč138,139,140</t>
  </si>
  <si>
    <t>2,65*2*(4,05+5,615+4,05+6,05)-3,45*2,5-1,2*1,44*2-0,8*1,97*4-1,2*2,15"mč141,142</t>
  </si>
  <si>
    <t>2,65*2*(4,05*3+5,45+3,92+3,74+3,92)-3,75*1,44-1,2*1,44*4-0,8*1,97*7"mč201,202,203,204</t>
  </si>
  <si>
    <t>2,65*2*(4,05*3+12,1*3)-3,9*2,05*8-3*1,44*3-3,905*1,44-0,8*1,97*4+0,15*(2,05*2+3,9)*6"mč209,210</t>
  </si>
  <si>
    <t>2,65*2*(4,05*3+12,1*3)-3,9*2,05*8-3*1,44*3-3,905*1,44-0,8*1,97*4+0,15*(2,05*2+3,9)*6"mč222,223</t>
  </si>
  <si>
    <t>2,65*2*(1,3*2+4,05+0,55+4,05+6,3+0,95+0,465+4,8)-1,2*1,44*2-0,8*1,97*5"mč207,206,208</t>
  </si>
  <si>
    <t>2,65*2*(1,3*2+4,05+0,55+4,05+6,3+0,95+0,465+4,8)-1,2*1,44*2-0,8*1,97*5"mč226,225,228</t>
  </si>
  <si>
    <t>2,65*2*(1,89+2,08+4,05+4,8+1,57+5,2)-1,2*1,44*2-0,8*1,97*4-0,9*1,97*3"mč211,212,213</t>
  </si>
  <si>
    <t>2,65*2*(4,05*3+2,08+2,85+11,8+3,96+6,2+2,1+0,8+1,05)-1,2*1,44*4-0,8*1,97*14"mč214,216,217,218,219,220,221</t>
  </si>
  <si>
    <t>2,65*2*(4,05*2+5,75+7,4)-1,2*1,44*2-3,75*1,44-0,8*1,97*3-1,15*2,15"mč230,231,232</t>
  </si>
  <si>
    <t>((1,2+1,44*2)*(9+12+11+11)+(3+2*1,44)*3+(2,39*2+1,2)+6*(3+1,44*2))*0,25"ostění kolem oken posunutých do líce fasády</t>
  </si>
  <si>
    <t>Součet"2* pod perlinku a pod lepidlo</t>
  </si>
  <si>
    <t>2659,081*2 'Přepočtené koeficientem množství</t>
  </si>
  <si>
    <t>-1653759984</t>
  </si>
  <si>
    <t>2659,081"dle panetrace</t>
  </si>
  <si>
    <t>612181001</t>
  </si>
  <si>
    <t xml:space="preserve">Sádrová stěrka vnitřních povrchů  tloušťky do 3 mm bez penetrace, včetně následného přebroušení svislých konstrukcí stěn v podlaží i na schodišti</t>
  </si>
  <si>
    <t>-1805390030</t>
  </si>
  <si>
    <t>-467,49"obklady</t>
  </si>
  <si>
    <t>612232053</t>
  </si>
  <si>
    <t>Montáž zateplení vnitřního ostění, nadpraží hl do 400 mm polystyrenovými deskami tl do 80 mm</t>
  </si>
  <si>
    <t>902305567</t>
  </si>
  <si>
    <t>(1,2+1,44*2)*(9+12+11+11)+(3+2*1,44)*3+(2,39*2+1,2)+6*(3+1,44*2)"kolem oken posunutých do líce fasády</t>
  </si>
  <si>
    <t>-1590043075</t>
  </si>
  <si>
    <t>234,34*0,275 'Přepočtené koeficientem množství</t>
  </si>
  <si>
    <t>-1866949381</t>
  </si>
  <si>
    <t>1,2*1,44*(9+12+11+11)+3,915*2,64*5+1,405*2,64+3*1,44*3+1,2*2,39+3,45*2,5+3,45*2,5+3,91*1,69*4+3,86*1,69*2+3,76*1,69*2+3*1,44*6+4,05*2,62*2</t>
  </si>
  <si>
    <t>Součet"obvodové výplně otvorů zevnitř</t>
  </si>
  <si>
    <t>621221121</t>
  </si>
  <si>
    <t>Montáž kontaktního zateplení vnějších podhledů lepením a mechanickým kotvením desek z minerální vlny s kolmou orientací do zdiva a betonu tl přes 80 do 120 mm</t>
  </si>
  <si>
    <t>397984477</t>
  </si>
  <si>
    <t>1,5*3,45*2"podhledy ve vstupech</t>
  </si>
  <si>
    <t>63151515</t>
  </si>
  <si>
    <t>deska tepelně izolační minerální kontaktních fasád kolmé vlákno λ=0,040-0,041 tl 120mm</t>
  </si>
  <si>
    <t>854651511</t>
  </si>
  <si>
    <t>10,35*1,05 'Přepočtené koeficientem množství</t>
  </si>
  <si>
    <t>621251105</t>
  </si>
  <si>
    <t xml:space="preserve">Příplatek k cenám kontaktního zateplení podhledů za zápustnou montáž a použití  použití tepelněizolačních zátek z minerální vlny</t>
  </si>
  <si>
    <t>989944747</t>
  </si>
  <si>
    <t>621325202</t>
  </si>
  <si>
    <t>Oprava vnější vápenocementové štukové omítky složitosti 1 podhledů v rozsahu přes 10 do 30 %</t>
  </si>
  <si>
    <t>-2087648855</t>
  </si>
  <si>
    <t>1,4*3,7*18"strop lodžií</t>
  </si>
  <si>
    <t>Součet"uvažováno pro plochu po zateplení, která bude následně součástí místností</t>
  </si>
  <si>
    <t>621521012</t>
  </si>
  <si>
    <t xml:space="preserve">Tenkovrstvá silikátová zatíraná omítka zrnitost 1,5 mm vnějších podhledů -  hydrofilní s regulací vlhkosti na povrchu a se zvýšenou ochranou proti mikroorganismům zrnitá, tloušťky 1,5 mm stěn (detailní specifikace v PD)</t>
  </si>
  <si>
    <t>345613413</t>
  </si>
  <si>
    <t>-792162384</t>
  </si>
  <si>
    <t>0,5*(14,05+51,15*2+1,3+2,6*1,5*4)" druhá vrstva v oblasti nad sokly</t>
  </si>
  <si>
    <t>(0,4)*(14,05+51,15*2+1,3+1,3+1,3)"soklu</t>
  </si>
  <si>
    <t xml:space="preserve">Montáž kontaktního zateplení vnějších stěn lepením a mechanickým kotvením polystyrénových desek  do betonu a zdiva tl přes 160 do 200 mmmm</t>
  </si>
  <si>
    <t>932259400</t>
  </si>
  <si>
    <t>(6,58-0,08)*(14,05+51,15*2+1,3+1,3*2)+2,6*1,5*4"plocha</t>
  </si>
  <si>
    <t>-(1,2*1,44*(9+12+11+11)+(2,4*1,44+1,2*3,9)*5+1,2*2,4+3*1,44*3+1,2*2,39+3,3*2,35+3,3*2,35+3,6*1,44*4+3,6*1,44*2+3,35*1,44*2+3*1,44*6)"otvory</t>
  </si>
  <si>
    <t>28375954</t>
  </si>
  <si>
    <t>deska EPS 70 fasádní λ=0,039 tl 200mm</t>
  </si>
  <si>
    <t>-1685578976</t>
  </si>
  <si>
    <t>-0,25*(1,2*23+3,5*11)"XS 022</t>
  </si>
  <si>
    <t>-0,2*(14,05+51,15*2+1,3+2,6*1,5*4)"XPS</t>
  </si>
  <si>
    <t>538,176*1,05 'Přepočtené koeficientem množství</t>
  </si>
  <si>
    <t>1447323397</t>
  </si>
  <si>
    <t>0,2*(14,05+51,15*2+1,3*3+2,6*1,5*4)"XPS</t>
  </si>
  <si>
    <t>27,17*1,05 'Přepočtené koeficientem množství</t>
  </si>
  <si>
    <t>28376803</t>
  </si>
  <si>
    <t>deska fenolická tepelně izolační fasádní λ=0,020 tl 50mm</t>
  </si>
  <si>
    <t>-162423511</t>
  </si>
  <si>
    <t>0,25*(1,2*23+3,5*11)"XS 022 pod žaluzie</t>
  </si>
  <si>
    <t>16,525*1,05 'Přepočtené koeficientem množství</t>
  </si>
  <si>
    <t>Montáž kontaktního zateplení vnějšího ostění, nadpraží nebo parapetu hl. špalety do 200 mm lepením desek z polystyrenu tl do 40 mm</t>
  </si>
  <si>
    <t>-795026391</t>
  </si>
  <si>
    <t>(2*1,2+1,44*2)*(9+12+11+11)+(2*3+2*1,44)*3+(2,39*2+1,2)+6*(2*3+1,44*2)</t>
  </si>
  <si>
    <t>(2*2,4+2*3,6-1,2)*5+2,4*2+1,2+(3,3+2,4*2)*2+(2*3,6+1,44*2)*4+(2*3,6+1,44*2)*2+(2*3,35+1,44*2)*2</t>
  </si>
  <si>
    <t>-1437935382</t>
  </si>
  <si>
    <t>468,78*0,22 'Přepočtené koeficientem množství</t>
  </si>
  <si>
    <t>(1,2+1,44*2)*(9+12+11+11)+(3+2*1,44)*3+(2,39*2+1,2)+6*(3+1,44*2)</t>
  </si>
  <si>
    <t>(2*2,64+3,915)*5+2,64*2+1,405+(3,45+2,5*2)*2+(3,91+1,69*2)*4+(3,86+1,69*2)*2+(3,76+1,69*2)*2</t>
  </si>
  <si>
    <t>Mezisoučet"APU vnitřní omítky</t>
  </si>
  <si>
    <t>361,82"rohy na ostění</t>
  </si>
  <si>
    <t>2,65*43"vnější rohy stěn</t>
  </si>
  <si>
    <t>Mezisoučet"rohy vnitřní</t>
  </si>
  <si>
    <t>0"vnitřní kouty - stěna x strop resp. svsilé stěna x stěna budou provedeny vmáčknutím perlinky</t>
  </si>
  <si>
    <t>361,82*1,1 'Přepočtené koeficientem množství</t>
  </si>
  <si>
    <t>-837167247</t>
  </si>
  <si>
    <t>475,77*1,1 'Přepočtené koeficientem množství</t>
  </si>
  <si>
    <t>Příplatek k cenám kontaktního zateplení vnějších stěn za zápustnou montáž a použití tepelněizolačních zátek z polystyrenu</t>
  </si>
  <si>
    <t>702292789</t>
  </si>
  <si>
    <t>(6,58-0,08)*(14,05+51,15*2+1,3)+2,6*1,5*4"plocha</t>
  </si>
  <si>
    <t>-930535778</t>
  </si>
  <si>
    <t>(2*2,4+3,6)*5+2,4*2+1,2+(3,3+2,4*2)*2+(3,6+1,44*2)*4+(3,6+1,44*2)*2+(3,35+1,44*2)*2</t>
  </si>
  <si>
    <t>(43*1,25+2,65+2,63+2,65+2,6+2,65+3*3,1+4*4+2*3,96+4*3,45+6*3,1)"dle K01-K11</t>
  </si>
  <si>
    <t>120,6"k atice</t>
  </si>
  <si>
    <t>0,2*2*(43+4+14+6)"boky parapetů do fasády</t>
  </si>
  <si>
    <t>6,5*6+2,6*4"rohová na hranách objektu</t>
  </si>
  <si>
    <t>Mezisoučet"rohová</t>
  </si>
  <si>
    <t>3,35*2"nad vstupy</t>
  </si>
  <si>
    <t>(14,05+51,15*2+1,3*3+2,6*1,5*4)"nad soklem</t>
  </si>
  <si>
    <t>(1,2*23+3,6*11)"nad žaluzií</t>
  </si>
  <si>
    <t>Mezisoučet"se skrytou okapničkou</t>
  </si>
  <si>
    <t>-1204928578</t>
  </si>
  <si>
    <t>49,4*1,05 'Přepočtené koeficientem množství</t>
  </si>
  <si>
    <t>-533427993</t>
  </si>
  <si>
    <t>349,88*1,05 'Přepočtené koeficientem množství</t>
  </si>
  <si>
    <t>profil začišťovací s výztužnou tkaninou pro parapet ETICS</t>
  </si>
  <si>
    <t>61481034</t>
  </si>
  <si>
    <t>279,95*1,05 'Přepočtené koeficientem množství</t>
  </si>
  <si>
    <t>profil začišťovací se skrytou okapnicí PVC s výztužnou tkaninou pro nadpraží ETICS</t>
  </si>
  <si>
    <t>1134268337</t>
  </si>
  <si>
    <t>209,75*1,05 'Přepočtené koeficientem množství</t>
  </si>
  <si>
    <t>622325202</t>
  </si>
  <si>
    <t>Oprava vnější vápenocementové štukové omítky složitosti 1 stěn v rozsahu přes 10 do 30 %</t>
  </si>
  <si>
    <t>444834955</t>
  </si>
  <si>
    <t>(6,58-0,08)*(14,05+51,15*2+1,3)+2,6*1,5*4+2,65*2*1,45*32"plocha včetně v místnosetch po původních lodžiích</t>
  </si>
  <si>
    <t>622331121</t>
  </si>
  <si>
    <t>Cementová omítka hladká jednovrstvá vnějších stěn nanášená ručně</t>
  </si>
  <si>
    <t>693928499</t>
  </si>
  <si>
    <t>(0,6)*(14,05+51,15*2+1,3+1,3+1,3)"v místě soklu</t>
  </si>
  <si>
    <t>-425129567</t>
  </si>
  <si>
    <t>(0,2)*(14,05+51,15*2+1,3+1,3+1,3)"v místě soklu</t>
  </si>
  <si>
    <t xml:space="preserve">Omítka tenkovrstvá silikonová vnějších ploch  probarvená včetně penetrace podkladu -  hydrofilní s regulací vlhkosti na povrchu a se zvýšenou ochranou proti mikroorganismům zrnitá, tloušťky 1,5 mm stěn (detailní specifikace v PD)</t>
  </si>
  <si>
    <t>-39478027</t>
  </si>
  <si>
    <t>(6,58-0,08)*(14,05+51,15*2+1,3*3)+2,6*1,5*4"plocha</t>
  </si>
  <si>
    <t>349,88*0,22"ostění</t>
  </si>
  <si>
    <t>624631414</t>
  </si>
  <si>
    <t>Vyplnění spár prefabrikovaných dílců těsnicím provazcem z polyetylénu tl do 50 mm</t>
  </si>
  <si>
    <t>1072326516</t>
  </si>
  <si>
    <t>12,6"mezi objektu na atice</t>
  </si>
  <si>
    <t>629135102</t>
  </si>
  <si>
    <t>Vyrovnávací vrstva pod klempířské prvky z MC š přes 150 do 300 mm</t>
  </si>
  <si>
    <t>-633724115</t>
  </si>
  <si>
    <t>2*(13,85+51,05+1,2)" spádový klín na atice</t>
  </si>
  <si>
    <t>629991011</t>
  </si>
  <si>
    <t>Zakrytí výplní otvorů a svislých ploch fólií přilepenou lepící páskou</t>
  </si>
  <si>
    <t>149411012</t>
  </si>
  <si>
    <t xml:space="preserve">(43*1,25+2,65+2,63+2,65+2,6+2,65+3*3,1+4*4+2*3,96+4*3,45+6*3,1)*0,35"parapety </t>
  </si>
  <si>
    <t>629995101</t>
  </si>
  <si>
    <t>Očištění vnějších ploch tlakovou vodou</t>
  </si>
  <si>
    <t>1860899813</t>
  </si>
  <si>
    <t>7,1*(13,89+51,09*2+1,2*2)+2,65*2*1,45*32+1,4*3,7*18"plocha včetně stropu lodžií</t>
  </si>
  <si>
    <t>-143,54-2,52-74,304"plocha bouraných otvorů</t>
  </si>
  <si>
    <t>631311115</t>
  </si>
  <si>
    <t>Mazanina tl do 80 mm z betonu prostého bez zvýšených nároků na prostředí tř. C 20/25</t>
  </si>
  <si>
    <t>986481261</t>
  </si>
  <si>
    <t>1,6*3,6*2*0,06"Pzp 1a</t>
  </si>
  <si>
    <t>631312141</t>
  </si>
  <si>
    <t>Doplnění rýh v dosavadních mazaninách betonem prostým</t>
  </si>
  <si>
    <t>-827501427</t>
  </si>
  <si>
    <t xml:space="preserve">(1,5+3+8+1+1+1+2+6+1+1+1,5+4+1+4,5+7+2+1,5+1+1)*0,6*0,05"pro kanalizaci  - podkladak</t>
  </si>
  <si>
    <t>(1,3*13+1,6*9+2,5*2*1,4)*0,05"po kolektorech</t>
  </si>
  <si>
    <t>Mezisoučet"podkladní betony</t>
  </si>
  <si>
    <t>(13*1,4+1,5*1,3)*0,18"kolektor s rušenou šachtou - směrem do silnice</t>
  </si>
  <si>
    <t>(2,5*1,7+6*1,7+0,5*2,4)*0,18"středový kolektor</t>
  </si>
  <si>
    <t>3*1,7*2*0,18"kolektor směrem do zahrady</t>
  </si>
  <si>
    <t>0,5*0,5*2*0,18"patky</t>
  </si>
  <si>
    <t xml:space="preserve">(1,5+3+8+1+1+1+2+6+1+1+1,5+4+1+4,5+7+2+1,5+1+1)*0,8*0,18"pro kanalizaci  - podlaha</t>
  </si>
  <si>
    <t>(4+3,5*2+2+1+3,5)*0,25*0,18"pro rozvody v podlaze</t>
  </si>
  <si>
    <t>Mezisoučet"podlahová mazanina</t>
  </si>
  <si>
    <t>631319173</t>
  </si>
  <si>
    <t>Příplatek k mazanině tl přes 80 do 120 mm za stržení povrchu spodní vrstvy před vložením výztuže</t>
  </si>
  <si>
    <t>-681338378</t>
  </si>
  <si>
    <t>0,691"Pzp 1</t>
  </si>
  <si>
    <t>631351101</t>
  </si>
  <si>
    <t>Zřízení bednění hran</t>
  </si>
  <si>
    <t>-1741018670</t>
  </si>
  <si>
    <t xml:space="preserve">0,05*(1,2*(9+12+11+11)+3,915*5+1,405+3*3+1,2+3,45*2+3,91*8+3*6)"srovnání parapetů  a prahů po vybourání otvorů</t>
  </si>
  <si>
    <t>631351102</t>
  </si>
  <si>
    <t>Odstranění bednění hran</t>
  </si>
  <si>
    <t>-1680531923</t>
  </si>
  <si>
    <t>631361821</t>
  </si>
  <si>
    <t>Výztuž mazanin betonářskou ocelí 10 505</t>
  </si>
  <si>
    <t>-661583335</t>
  </si>
  <si>
    <t>(13*2+1,4*2+1,5*2)/0,2*0,1"kolektor s rušenou šachtou - směrem do silnice</t>
  </si>
  <si>
    <t>(2,5*2+6*2+1,7*2+2,5*2)/0,2*0,1"středový kolektor</t>
  </si>
  <si>
    <t>(3*2+1,7*2+3*2+1,7*2)/0,2*0,1"kolektor směrem do zahrady</t>
  </si>
  <si>
    <t>(0,5*4+0,5*3)/0,2*0,1"patky</t>
  </si>
  <si>
    <t>2*(2,1+2)/0,2*0,1"pro plošinu</t>
  </si>
  <si>
    <t xml:space="preserve">(1,5+3+8+1+1+1+2+6+1+1+1,5+4+1+4,5+7+2+1,5+1+1)*2/0,2*0,1"pro kanalizaci  - podlaha</t>
  </si>
  <si>
    <t>(4+3,5*2+2+1+3,5)*2/0,2*0,1"pro rozvody v podlaze</t>
  </si>
  <si>
    <t>Součet"trnování podlahy dle pozn.vč.D1101 - 0,2m</t>
  </si>
  <si>
    <t>110,35*0,00051 'Přepočtené koeficientem množství</t>
  </si>
  <si>
    <t>1858403682</t>
  </si>
  <si>
    <t>(13*1,4+1,5*1,3)*3,03*1,3/1000"kolektor s rušenou šachtou - směrem do silnice</t>
  </si>
  <si>
    <t>(2,5*1,7+6*1,7+0,5*2,4)*3,03*1,3/1000"středový kolektor</t>
  </si>
  <si>
    <t>3*1,7*2*3,03*1,3/1000"kolektor směrem do zahrady</t>
  </si>
  <si>
    <t>0,5*0,5*2*3,03*1,3/1000"patky</t>
  </si>
  <si>
    <t xml:space="preserve">(1,5+3+8+1+1+1+2+6+1+1+1,5+4+1+4,5+7+2+1,5+1+1)*0,8*3,03*1,3/1000"pro kanalizaci  - podlaha</t>
  </si>
  <si>
    <t>(4+3,5*2+2+1+3,5)*0,25*3,03*1,3/1000"pro rozvody v podlaze</t>
  </si>
  <si>
    <t>Mezisoučet"podlahová mazanina - doplněno v rýhách</t>
  </si>
  <si>
    <t>1,6*3,6*2*4,44/1000*1,3"Pzp 1a</t>
  </si>
  <si>
    <t>632451024</t>
  </si>
  <si>
    <t>Vyrovnávací potěr tl přes 40 do 50 mm z MC 15 provedený v pásu</t>
  </si>
  <si>
    <t>-661131903</t>
  </si>
  <si>
    <t xml:space="preserve">0,25*(1,2*(9+12+11+11)+3,915*5+1,405+3*3+1,2+3,45*2+3,91*8+3*6)"srovnání parapetů  a prahů po vybourání otvorů</t>
  </si>
  <si>
    <t>(13*1,4+1,5*1,3)"kolektor s rušenou šachtou - směrem do silnice</t>
  </si>
  <si>
    <t>(2,5*1,7+6*1,7+0,5*2,4)"středový kolektor</t>
  </si>
  <si>
    <t>3*1,7*2"kolektor směrem do zahrady</t>
  </si>
  <si>
    <t>0,5*0,5*2"patky</t>
  </si>
  <si>
    <t xml:space="preserve">(1,5+3+8+1+1+1+2+6+1+1+1,5+4+1+4,5+7+2+1,5+1+1)*0,8"pro kanalizaci  - podlaha</t>
  </si>
  <si>
    <t>Součet"pro doplnění izolace v rýhách</t>
  </si>
  <si>
    <t>642942111</t>
  </si>
  <si>
    <t>Osazování zárubní nebo rámů dveřních kovových do 2,5 m2 na MC</t>
  </si>
  <si>
    <t>-343140146</t>
  </si>
  <si>
    <t>-542878626</t>
  </si>
  <si>
    <t>1"0114</t>
  </si>
  <si>
    <t>1"0115</t>
  </si>
  <si>
    <t>676882261</t>
  </si>
  <si>
    <t>1"0106</t>
  </si>
  <si>
    <t>-784989235</t>
  </si>
  <si>
    <t>1"0125</t>
  </si>
  <si>
    <t>-63358998</t>
  </si>
  <si>
    <t>1+6+26+7+24+7</t>
  </si>
  <si>
    <t>55331430</t>
  </si>
  <si>
    <t>zárubeň jednokřídlá ocelová pro dodatečnou montáž tl stěny 75-100mm rozměru 600/1970, 2100mm</t>
  </si>
  <si>
    <t>2131226790</t>
  </si>
  <si>
    <t>Poznámka k položce:_x000d_
DZUP</t>
  </si>
  <si>
    <t>1"0109</t>
  </si>
  <si>
    <t>55331431</t>
  </si>
  <si>
    <t>zárubeň jednokřídlá ocelová pro dodatečnou montáž tl stěny 75-100mm rozměru 700/1970, 2100mm</t>
  </si>
  <si>
    <t>-1131129993</t>
  </si>
  <si>
    <t>1"0105</t>
  </si>
  <si>
    <t>1"0108</t>
  </si>
  <si>
    <t>1"0117</t>
  </si>
  <si>
    <t>1"0119</t>
  </si>
  <si>
    <t>1"0132</t>
  </si>
  <si>
    <t>1"0220</t>
  </si>
  <si>
    <t>55331432</t>
  </si>
  <si>
    <t>zárubeň jednokřídlá ocelová pro dodatečnou montáž tl stěny 75-100mm rozměru 800/1970, 2100mm</t>
  </si>
  <si>
    <t>697850827</t>
  </si>
  <si>
    <t>1"0102</t>
  </si>
  <si>
    <t>1"0107</t>
  </si>
  <si>
    <t>1"0111</t>
  </si>
  <si>
    <t>1"0113</t>
  </si>
  <si>
    <t>1"0116</t>
  </si>
  <si>
    <t>1"0118</t>
  </si>
  <si>
    <t>1"0121</t>
  </si>
  <si>
    <t>1"0124</t>
  </si>
  <si>
    <t>1"0131</t>
  </si>
  <si>
    <t>1"0133</t>
  </si>
  <si>
    <t>1"0134</t>
  </si>
  <si>
    <t>1"0135</t>
  </si>
  <si>
    <t>1"0137</t>
  </si>
  <si>
    <t>1"0143</t>
  </si>
  <si>
    <t>1"0145</t>
  </si>
  <si>
    <t>1"0201</t>
  </si>
  <si>
    <t>1"0202</t>
  </si>
  <si>
    <t>1"0203</t>
  </si>
  <si>
    <t>1"0208</t>
  </si>
  <si>
    <t>1"0214</t>
  </si>
  <si>
    <t>1"0217</t>
  </si>
  <si>
    <t>1"0218</t>
  </si>
  <si>
    <t>1"0219</t>
  </si>
  <si>
    <t>1"0222</t>
  </si>
  <si>
    <t>1"0229</t>
  </si>
  <si>
    <t>1"0230</t>
  </si>
  <si>
    <t>55331433</t>
  </si>
  <si>
    <t>zárubeň jednokřídlá ocelová pro dodatečnou montáž tl stěny 75-100mm rozměru 900/1970, 2100mm</t>
  </si>
  <si>
    <t>-1692073972</t>
  </si>
  <si>
    <t>1"0112</t>
  </si>
  <si>
    <t>1"0120</t>
  </si>
  <si>
    <t>1"0126</t>
  </si>
  <si>
    <t>1"0127</t>
  </si>
  <si>
    <t>1"0129</t>
  </si>
  <si>
    <t>1"0213</t>
  </si>
  <si>
    <t>1"0223</t>
  </si>
  <si>
    <t>55331437</t>
  </si>
  <si>
    <t>zárubeň jednokřídlá ocelová pro dodatečnou montáž tl stěny 110-150mm rozměru 800/1970, 2100mm</t>
  </si>
  <si>
    <t>-653714324</t>
  </si>
  <si>
    <t>1"0101</t>
  </si>
  <si>
    <t>1"0103</t>
  </si>
  <si>
    <t>1"0104</t>
  </si>
  <si>
    <t>1"0110</t>
  </si>
  <si>
    <t>1"0122</t>
  </si>
  <si>
    <t>1"0123</t>
  </si>
  <si>
    <t>1"0138</t>
  </si>
  <si>
    <t>1"0139</t>
  </si>
  <si>
    <t>1"0141</t>
  </si>
  <si>
    <t>1"0144</t>
  </si>
  <si>
    <t>1"0204</t>
  </si>
  <si>
    <t>1"0205</t>
  </si>
  <si>
    <t>1"0206</t>
  </si>
  <si>
    <t>1"0207</t>
  </si>
  <si>
    <t>1"0209</t>
  </si>
  <si>
    <t>1"0210</t>
  </si>
  <si>
    <t>1"0211</t>
  </si>
  <si>
    <t>1"0215</t>
  </si>
  <si>
    <t>1"0221</t>
  </si>
  <si>
    <t>1"0224</t>
  </si>
  <si>
    <t>1"0225</t>
  </si>
  <si>
    <t>1"0226</t>
  </si>
  <si>
    <t>1"0227</t>
  </si>
  <si>
    <t>1"0228</t>
  </si>
  <si>
    <t>55331438</t>
  </si>
  <si>
    <t>zárubeň jednokřídlá ocelová pro dodatečnou montáž tl stěny 110-150mm rozměru 900/1970, 2100mm</t>
  </si>
  <si>
    <t>1479114219</t>
  </si>
  <si>
    <t>1"0128</t>
  </si>
  <si>
    <t>1"0130</t>
  </si>
  <si>
    <t>1"0136</t>
  </si>
  <si>
    <t>1"0140</t>
  </si>
  <si>
    <t>1"0142</t>
  </si>
  <si>
    <t>1"0212</t>
  </si>
  <si>
    <t>1"0216</t>
  </si>
  <si>
    <t>1174894339</t>
  </si>
  <si>
    <t>9*4+2+2"přístopové chodníky</t>
  </si>
  <si>
    <t>-194746641</t>
  </si>
  <si>
    <t>40*1,05 'Přepočtené koeficientem množství</t>
  </si>
  <si>
    <t>916331112</t>
  </si>
  <si>
    <t>Osazení zahradního obrubníku betonového do lože z betonu s boční opěrou</t>
  </si>
  <si>
    <t>-1366401713</t>
  </si>
  <si>
    <t>(14,05+51,15*2+1,3*2+1,3)-3,7*2" nový okapní chodník</t>
  </si>
  <si>
    <t>59217002</t>
  </si>
  <si>
    <t>obrubník betonový zahradní šedý 1000x50x200mm</t>
  </si>
  <si>
    <t>-1375115095</t>
  </si>
  <si>
    <t>112,85*1,03 'Přepočtené koeficientem množství</t>
  </si>
  <si>
    <t>916R01</t>
  </si>
  <si>
    <t>Demontáž pískoviště pro další zpětnou montáž + likvidace písku na řízené skládce + nový písek po opětovné montáži</t>
  </si>
  <si>
    <t>-1431461805</t>
  </si>
  <si>
    <t>935113112</t>
  </si>
  <si>
    <t>Osazení odvodňovacího polymerbetonového žlabu s krycím roštem šířky přes 200 mm</t>
  </si>
  <si>
    <t>776103532</t>
  </si>
  <si>
    <t>4"dle ozn.E11 - vana z polymerbetonu</t>
  </si>
  <si>
    <t>5922700R</t>
  </si>
  <si>
    <t xml:space="preserve"> polymerbetonová vanička vstupní rohože dle ozn.E09</t>
  </si>
  <si>
    <t>-1717618708</t>
  </si>
  <si>
    <t>Montáž lešení řadového rámového těžkého zatížení do 300 kg/m2 š přes 0,9 do 1,2 m v do 10 m</t>
  </si>
  <si>
    <t>-1517909466</t>
  </si>
  <si>
    <t>2*(14,05/2+1,2*2+0,45*2+51,25+1,2*2+0,45*2+1,2*2+0,4*2+1,5)*6</t>
  </si>
  <si>
    <t>Příplatek k lešení řadovému rámovému těžkému š 1,2 m v přes 10 do 25 m za první a ZKD den použití (+90dní)</t>
  </si>
  <si>
    <t>-402847178</t>
  </si>
  <si>
    <t>834,9*90 'Přepočtené koeficientem množství</t>
  </si>
  <si>
    <t>Demontáž lešení řadového rámového těžkého zatížení do 300 kg/m2 š přes 0,9 do 1,2 m v do 10 m</t>
  </si>
  <si>
    <t>1855030873</t>
  </si>
  <si>
    <t>834,9</t>
  </si>
  <si>
    <t>543,9+(1,2*2,2*2+1,6*4,05)*3"místosti 2np</t>
  </si>
  <si>
    <t>953943111</t>
  </si>
  <si>
    <t>Osazování výrobků do 1 kg/kus do vysekaných kapes zdiva</t>
  </si>
  <si>
    <t>1802895468</t>
  </si>
  <si>
    <t>3*2+3*2"držáky madla zábradlí do zdiva - dle Z03a,c</t>
  </si>
  <si>
    <t>3*2+3*2"držáky madla zábradlí do zdiva - dle Z04a,c</t>
  </si>
  <si>
    <t xml:space="preserve">3*3*3+4*3"držáky madla ke stávajícímu zábradlí Z03b,04b </t>
  </si>
  <si>
    <t xml:space="preserve">Součet" </t>
  </si>
  <si>
    <t>59660</t>
  </si>
  <si>
    <t>držák madla zábradlí - nerez</t>
  </si>
  <si>
    <t>1512400827</t>
  </si>
  <si>
    <t>1565958323</t>
  </si>
  <si>
    <t>1929217723</t>
  </si>
  <si>
    <t>953991311</t>
  </si>
  <si>
    <t>Dodání a osazení natloukacích hmoždinek profilu 6 až 8 mm do zdiva ze ŽB</t>
  </si>
  <si>
    <t>2*(13,85+51,05+1,2)/0,5*1,1*2"na atikách připevnění roštu</t>
  </si>
  <si>
    <t>582"po zaokrouhlení</t>
  </si>
  <si>
    <t>823880904</t>
  </si>
  <si>
    <t>-1445228140</t>
  </si>
  <si>
    <t>962032230</t>
  </si>
  <si>
    <t>Bourání zdiva z cihel pálených nebo vápenopískových na MV nebo MVC do 1 m3</t>
  </si>
  <si>
    <t>1146351668</t>
  </si>
  <si>
    <t>0,5*0,5*0,8"pod nástavbou VZT na střeše</t>
  </si>
  <si>
    <t>962051115</t>
  </si>
  <si>
    <t>Bourání příček ze ŽB tl do 100 mm</t>
  </si>
  <si>
    <t>1295804723</t>
  </si>
  <si>
    <t>2,65*4,05-0,8*1,97*2+2,9*2,65*2-0,8*1,97*2"mč107,105,108,106</t>
  </si>
  <si>
    <t>2,08*2,63"mč133</t>
  </si>
  <si>
    <t>4,05*2,8-0,8*1,97*2"mč106</t>
  </si>
  <si>
    <t>2*(0,6+0,9)*0,8"podezdívka stávajícího výlezu na střechu</t>
  </si>
  <si>
    <t>0,8*2,05+0,9*2,05"mč111 nařezané otvory v příčkách 1NP</t>
  </si>
  <si>
    <t xml:space="preserve">0,9*2,02"mč115 nařezané otvory v příčkách 1NP </t>
  </si>
  <si>
    <t xml:space="preserve">0,9*2,02+0,1*2,02"mč125 nařezané otvory v příčkách 1NP </t>
  </si>
  <si>
    <t xml:space="preserve">1*2,02"mč121 nařezané otvory v příčkách 1NP </t>
  </si>
  <si>
    <t xml:space="preserve">0,2*2,02"mč117 nařezané otvory v příčkách 1NP </t>
  </si>
  <si>
    <t xml:space="preserve">0,9*2,02"mč101 nařezané otvory v příčkách 1NP </t>
  </si>
  <si>
    <t xml:space="preserve">0,2*2,02"mč120 nařezané otvory v příčkách 1NP </t>
  </si>
  <si>
    <t xml:space="preserve">0,13*2"mč122 nařezané otvory v příčkách 1NP </t>
  </si>
  <si>
    <t xml:space="preserve">0,25*2,02"mš133 nařezané otvory v příčkách 1NP </t>
  </si>
  <si>
    <t xml:space="preserve">2,65*(2,08+0,355)-0,8*1,97"mč126 nařezané otvory v příčkách 1NP </t>
  </si>
  <si>
    <t>2,65*2,08-0,9*2"mč213</t>
  </si>
  <si>
    <t>0,94*2,02"mč216</t>
  </si>
  <si>
    <t>962051116</t>
  </si>
  <si>
    <t>Bourání příček ze ŽB tl do 150 mm</t>
  </si>
  <si>
    <t>-1431057753</t>
  </si>
  <si>
    <t>(1,285*2,5-0,8*1,97)*2"mč116</t>
  </si>
  <si>
    <t>1*2,02"mč124</t>
  </si>
  <si>
    <t>0,9*2,05"mč102</t>
  </si>
  <si>
    <t>+2,25*2-0,8*1,97+2,03*2,65-0,8*1,97"mč123</t>
  </si>
  <si>
    <t>5,02*2,25-3,7*2,1"mč120</t>
  </si>
  <si>
    <t>2,02*0,2"mč121</t>
  </si>
  <si>
    <t>(3,9*2,65-1,6*2,7-0,8*2,4)*6"lodžiové stěny</t>
  </si>
  <si>
    <t>(3,7*2,65-1,6*2,5-0,8*2,4)*2"lodžiové stěny</t>
  </si>
  <si>
    <t>1*2,02"mč215</t>
  </si>
  <si>
    <t>963015131</t>
  </si>
  <si>
    <t>Demontáž prefabrikovaných krycích desek kanálů, šachet nebo žump do hmotnosti 0,12 t</t>
  </si>
  <si>
    <t>30396506</t>
  </si>
  <si>
    <t>(13)/0,3"kolektor s rušenou šachtou - směrem do silnice</t>
  </si>
  <si>
    <t>(2,5+6+0,5)/0,3"středový kolektor</t>
  </si>
  <si>
    <t>3*2/0,3"kolektor směrem do zahrady</t>
  </si>
  <si>
    <t>Součet"uvažováno zastropení kolektzoru PZD desky</t>
  </si>
  <si>
    <t>965042121</t>
  </si>
  <si>
    <t>Bourání podkladů pod dlažby nebo mazanin betonových nebo z litého asfaltu tl do 100 mm pl do 1 m2</t>
  </si>
  <si>
    <t>1606771918</t>
  </si>
  <si>
    <t>0,5*0,5*2*0,05"patky</t>
  </si>
  <si>
    <t>(2,1*2)*0,05"pro plošinu</t>
  </si>
  <si>
    <t>Mezisoučet"podkladak</t>
  </si>
  <si>
    <t>1,4*3,9*6*0,05"na lodžiích 1NP</t>
  </si>
  <si>
    <t>965042141</t>
  </si>
  <si>
    <t>Bourání podkladů pod dlažby nebo mazanin betonových nebo z litého asfaltu tl do 100 mm pl přes 4 m2</t>
  </si>
  <si>
    <t>147081687</t>
  </si>
  <si>
    <t>3,75*1,4*2*0,1"ve vstupech do 1NP</t>
  </si>
  <si>
    <t>965043421</t>
  </si>
  <si>
    <t>Bourání podkladů pod dlažby betonových s potěrem nebo teracem tl do 150 mm pl do 1 m2</t>
  </si>
  <si>
    <t>569046169</t>
  </si>
  <si>
    <t>0,18*(2,1*2)"pro plošinu</t>
  </si>
  <si>
    <t>965045113</t>
  </si>
  <si>
    <t>Bourání potěrů cementových nebo pískocementových tl do 50 mm pl přes 4 m2</t>
  </si>
  <si>
    <t>609922768</t>
  </si>
  <si>
    <t>3,75*1,4*2"ve vstupech do 1NP</t>
  </si>
  <si>
    <t>965046111</t>
  </si>
  <si>
    <t>Broušení stávajících betonových podlah úběr do 3 mm</t>
  </si>
  <si>
    <t>-829408978</t>
  </si>
  <si>
    <t>21,3+9,9+3,5+1,1+5,1+1+4,4+3,3+12,2+9,5+17,1+11,3+10,5+4,5+6,6+1,7+39,2+7,5+6,6+4,7+15,6+7,3+2,5+21,3+8,7+2,4+5,7+2,8+4,5+5,7+7,7+21,3+17,3+6,8"1NP</t>
  </si>
  <si>
    <t>17,4+6,8+6,4+4,6+2,7+17,4+6,8"2NP</t>
  </si>
  <si>
    <t>Součet"zbytky lepidel po vybourané dlažbě</t>
  </si>
  <si>
    <t>965046119</t>
  </si>
  <si>
    <t>Příplatek k broušení stávajících betonových podlah za každý další 1 mm úběru</t>
  </si>
  <si>
    <t>-496594216</t>
  </si>
  <si>
    <t>965049111</t>
  </si>
  <si>
    <t>Příplatek k bourání betonových mazanin za bourání mazanin se svařovanou sítí tl do 100 mm</t>
  </si>
  <si>
    <t>1808694533</t>
  </si>
  <si>
    <t>965049112</t>
  </si>
  <si>
    <t>Příplatek k bourání betonových mazanin za bourání mazanin se svařovanou sítí tl přes 100 mm</t>
  </si>
  <si>
    <t>1589326671</t>
  </si>
  <si>
    <t>965081223</t>
  </si>
  <si>
    <t>Bourání podlah z dlaždic keramických nebo xylolitových tl přes 10 mm plochy přes 1 m2</t>
  </si>
  <si>
    <t>-14087357</t>
  </si>
  <si>
    <t>1,4*3,9*6"na lodžiích 1NP</t>
  </si>
  <si>
    <t>1,4*3,9*6+1,4*3,71*2"na lodžiích 2NP</t>
  </si>
  <si>
    <t>966080103</t>
  </si>
  <si>
    <t>Bourání kontaktního zateplení z polystyrenových desek tl přes 60 do 120 mm</t>
  </si>
  <si>
    <t>1645621328</t>
  </si>
  <si>
    <t>968072455</t>
  </si>
  <si>
    <t>Vybourání kovových dveřních zárubní pl do 2 m2</t>
  </si>
  <si>
    <t>544602444</t>
  </si>
  <si>
    <t>0,8*1,97*34+0,7*1,97+0,6*1,97"1NP</t>
  </si>
  <si>
    <t>31*0,8*1,97"2NP</t>
  </si>
  <si>
    <t>968082017</t>
  </si>
  <si>
    <t xml:space="preserve">Vybourání plastových rámů oken s křídly, dveřních zárubní, vrat  rámu oken s křídly, plochy přes 2 do 4 m2</t>
  </si>
  <si>
    <t>-2040423942</t>
  </si>
  <si>
    <t>1,2*2,1"1NP dveře ve fasádě</t>
  </si>
  <si>
    <t>968082018</t>
  </si>
  <si>
    <t xml:space="preserve">Vybourání plastových rámů oken s křídly, dveřních zárubní, vrat  rámu oken s křídly, plochy přes 4 m2</t>
  </si>
  <si>
    <t>2054034944</t>
  </si>
  <si>
    <t>3,45*2,6*2"v mč 101,143</t>
  </si>
  <si>
    <t>(2,7*1,6+0,8*2,4)*6"lodžiové stěny 1NP</t>
  </si>
  <si>
    <t>3*1,44*3"okna 1NP</t>
  </si>
  <si>
    <t>(2,7*1,6+0,8*2,4)*6"lodžiové stěny 2NP</t>
  </si>
  <si>
    <t>(2,5*1,6+0,8*2,4)*2"lodžiové stěny 2NP</t>
  </si>
  <si>
    <t>3*1,44*6"okna</t>
  </si>
  <si>
    <t xml:space="preserve">Vybourání plastových rámů oken s křídly, dveřních zárubní, vrat  rámu oken s křídly, plochy přes 1 do 2 m2</t>
  </si>
  <si>
    <t>1817699083</t>
  </si>
  <si>
    <t xml:space="preserve">0*(1,55*1,2*2+1,5*1,2*2)"ve štítě  započteno v S01</t>
  </si>
  <si>
    <t>1,2*1,44*21"1NP</t>
  </si>
  <si>
    <t>1,2*1,44*22"2NP</t>
  </si>
  <si>
    <t>971052331</t>
  </si>
  <si>
    <t>Vybourání nebo prorážení otvorů v ŽB příčkách a zdech pl do 0,09 m2 tl do 150 mm</t>
  </si>
  <si>
    <t>-1731571573</t>
  </si>
  <si>
    <t>11"prostup kanalizace do kolektoru</t>
  </si>
  <si>
    <t>972055491</t>
  </si>
  <si>
    <t>Vybourání otvorů ve stropech z ŽB prefabrikátů pl do 1 m2 tl přes 120 mm</t>
  </si>
  <si>
    <t>-1743829699</t>
  </si>
  <si>
    <t>0,65*0,75*0,12"pro výlez na střechu</t>
  </si>
  <si>
    <t>579568112</t>
  </si>
  <si>
    <t>4"ve vyříznutém otvoru pro osazení překladů mč111</t>
  </si>
  <si>
    <t>974049144</t>
  </si>
  <si>
    <t>Vysekání rýh v betonových zdech hl do 70 mm š do 150 mm - drážkovací fézou</t>
  </si>
  <si>
    <t>9465238</t>
  </si>
  <si>
    <t>5*0,7"dle včD1101</t>
  </si>
  <si>
    <t>975053151</t>
  </si>
  <si>
    <t>Víceřadové podchycení stropů pro osazení nosníků v do 3,5 m pro zatížení přes 1500 kg/m2</t>
  </si>
  <si>
    <t>-1219906833</t>
  </si>
  <si>
    <t>6,5*2*2"mč120</t>
  </si>
  <si>
    <t>2,5*2*2"mč1223,124</t>
  </si>
  <si>
    <t>975063161</t>
  </si>
  <si>
    <t>Podchycení schodů a podest oboustranně podepřených rovných v do 3,5 m pro zatížení přes 800 do 1200 kg/m2</t>
  </si>
  <si>
    <t>1307297631</t>
  </si>
  <si>
    <t>2,1*1,2"spodní rameno mč126 při provádění základů</t>
  </si>
  <si>
    <t>977131110</t>
  </si>
  <si>
    <t>Vrty příklepovými vrtáky D do 16 mm do cihelného zdiva nebo prostého betonu</t>
  </si>
  <si>
    <t>-1356442324</t>
  </si>
  <si>
    <t>Součet"pro trnování podlahy dle pozn.vč.D1101 - do hloubky 0,1m</t>
  </si>
  <si>
    <t>977151118</t>
  </si>
  <si>
    <t>Jádrové vrty diamantovými korunkami do stavebních materiálů D přes 90 do 100 mm</t>
  </si>
  <si>
    <t>777885343</t>
  </si>
  <si>
    <t>11*0,15"ZTI strop</t>
  </si>
  <si>
    <t>124*0,15"montážní prostupy pro založení řetězové pily - 1NP</t>
  </si>
  <si>
    <t>32*0,15"montážní prostupy pro založení řetězové pily - 2NP</t>
  </si>
  <si>
    <t>0,15*10"pro ZTI stropem dle vč. D1101</t>
  </si>
  <si>
    <t>0,15"VZT strop</t>
  </si>
  <si>
    <t>0,15*8"VZT střecha dle včD1103</t>
  </si>
  <si>
    <t>977151124</t>
  </si>
  <si>
    <t>Jádrové vrty diamantovými korunkami do D 180 mm do stavebních materiálů</t>
  </si>
  <si>
    <t>1609592573</t>
  </si>
  <si>
    <t xml:space="preserve">0,3"atika  - nouzový přepad</t>
  </si>
  <si>
    <t>0,08*4"VZT - stěna</t>
  </si>
  <si>
    <t>0,15"VZT střecha dle D1103</t>
  </si>
  <si>
    <t>977151125</t>
  </si>
  <si>
    <t>Jádrové vrty diamantovými korunkami do stavebních materiálů D přes 180 do 200 mm</t>
  </si>
  <si>
    <t>1409367026</t>
  </si>
  <si>
    <t>0,2*3"ZTI strop</t>
  </si>
  <si>
    <t>3*0,08"VZT stěna</t>
  </si>
  <si>
    <t>977151127</t>
  </si>
  <si>
    <t>Jádrové vrty diamantovými korunkami do stavebních materiálů D přes 225 do 250 mm</t>
  </si>
  <si>
    <t>90282037</t>
  </si>
  <si>
    <t>2*0,15"VZT střecha dle D1103</t>
  </si>
  <si>
    <t>977211111</t>
  </si>
  <si>
    <t>Řezání stěnovou pilou ŽB kcí s výztuží průměru do 16 mm hl do 200 mm</t>
  </si>
  <si>
    <t>994051379</t>
  </si>
  <si>
    <t>(0,65+0,75*2)"řezání panelu pro výlez na střechu</t>
  </si>
  <si>
    <t>2,65*2+4,05+2,9*2+2,65*2"mč107,105,108,106</t>
  </si>
  <si>
    <t>2,08+2*2,63"mč133</t>
  </si>
  <si>
    <t>0,8+0,9+4*2,05"mč111 nařezané otvory v příčkách 1NP</t>
  </si>
  <si>
    <t xml:space="preserve">0,9+2*2,02"mč115 nařezané otvory v příčkách 1NP </t>
  </si>
  <si>
    <t xml:space="preserve">0,9+2*2,02+0,1+2,02"mč125 nařezané otvory v příčkách 1NP </t>
  </si>
  <si>
    <t xml:space="preserve">1+2*2,02"mč121 nařezané otvory v příčkách 1NP </t>
  </si>
  <si>
    <t xml:space="preserve">0,2+2,02"mč117 nařezané otvory v příčkách 1NP </t>
  </si>
  <si>
    <t xml:space="preserve">0,9+2*2,02"mč101 nařezané otvory v příčkách 1NP </t>
  </si>
  <si>
    <t xml:space="preserve">0,2+2,02"mč120 nařezané otvory v příčkách 1NP </t>
  </si>
  <si>
    <t xml:space="preserve">0,13+2"mč122 nařezané otvory v příčkách 1NP </t>
  </si>
  <si>
    <t xml:space="preserve">0,25+2,02"mš133 nařezané otvory v příčkách 1NP </t>
  </si>
  <si>
    <t xml:space="preserve">2,65*2+(2,08+0,355)"mč126 nařezané otvory v příčkách 1NP </t>
  </si>
  <si>
    <t>Mezisoučet v příčkách 100mm pro změnu dispozice</t>
  </si>
  <si>
    <t>(1,285+2*2,5)*2"mč116</t>
  </si>
  <si>
    <t>1+2*2,02"mč124</t>
  </si>
  <si>
    <t>0,9+2*2,05"mč102</t>
  </si>
  <si>
    <t>+2,25*2+2+2,03+2*2,65"mč123</t>
  </si>
  <si>
    <t>5,02+2*2,25"mč120</t>
  </si>
  <si>
    <t>2,02+0,2"mč121</t>
  </si>
  <si>
    <t>(3,9+2*2,65)*6"lodžiové stěny</t>
  </si>
  <si>
    <t>Mezisoučet"ve stěnách 150mm pro změnu dispozice</t>
  </si>
  <si>
    <t>(0,5+0,15)*2*(2+2)+0,25*4+23,33+14,9+(0,21+0,3)*2*2</t>
  </si>
  <si>
    <t>Mezisoučet"pro prostupy VZT dle včD1101</t>
  </si>
  <si>
    <t>1+2*2,02"mč215</t>
  </si>
  <si>
    <t>0,73+2,02"mč211</t>
  </si>
  <si>
    <t>2,62*2+2,05"mč213</t>
  </si>
  <si>
    <t>0,45+2,05"mč230</t>
  </si>
  <si>
    <t>(3,9+2*2,65)*6+(3,7+2*2,65)*2"lodžie 2NP</t>
  </si>
  <si>
    <t>0,24+2,06"mč216</t>
  </si>
  <si>
    <t>Mezisoučet""pro prostupy VZT dle včD1103</t>
  </si>
  <si>
    <t>4,2+2*(0,68+0,25)+2*2*(0,25+0,3)</t>
  </si>
  <si>
    <t>977312112</t>
  </si>
  <si>
    <t>Řezání stávajících betonových mazanin vyztužených hl do 100 mm</t>
  </si>
  <si>
    <t>1071031230</t>
  </si>
  <si>
    <t xml:space="preserve">(1,5+3+8+1+1+1+2+6+1+1+1,5+4+1+4,5+7+2+1,5+1+1)*2"pro kanalizaci  - podkladak</t>
  </si>
  <si>
    <t>977312113</t>
  </si>
  <si>
    <t>Řezání stávajících betonových mazanin vyztužených hl do 150 mm</t>
  </si>
  <si>
    <t>-1127668728</t>
  </si>
  <si>
    <t>13*2+1,4*2+1,5*2"kolektor s rušenou šachtou - směrem do silnice</t>
  </si>
  <si>
    <t>2,5*2+6*2+1,7*2+2,5*2"středový kolektor</t>
  </si>
  <si>
    <t>3*2+1,7*2+3*2+1,7*2"kolektor směrem do zahrady</t>
  </si>
  <si>
    <t>0,5*4+0,5*3"patky</t>
  </si>
  <si>
    <t>2*(2,1+2)"pro plošinu</t>
  </si>
  <si>
    <t xml:space="preserve">(1,5+3+8+1+1+1+2+6+1+1+1,5+4+1+4,5+7+2+1,5+1+1)*2"pro kanalizaci  - podlaha</t>
  </si>
  <si>
    <t>(4+3,5*2+2+1+3,5)*2"pro rozvody v podlaze</t>
  </si>
  <si>
    <t>978035111</t>
  </si>
  <si>
    <t>Odstranění tenkovrstvé omítky tl do 2 mm obroušením v rozsahu do 10%</t>
  </si>
  <si>
    <t>903565443</t>
  </si>
  <si>
    <t>Mezisoučet"stropy (předpoklad nesoudržných)</t>
  </si>
  <si>
    <t>-921233930</t>
  </si>
  <si>
    <t>985331112</t>
  </si>
  <si>
    <t>Dodatečné vlepování betonářské výztuže D 10 mm do cementové aktivované malty včetně vyvrtání otvoru</t>
  </si>
  <si>
    <t>-1684447050</t>
  </si>
  <si>
    <t>4*0,15"pro úpravu výlezu na střechu</t>
  </si>
  <si>
    <t xml:space="preserve">4*0,15"pro napojení rampy  dle skl.P4 </t>
  </si>
  <si>
    <t>13021012</t>
  </si>
  <si>
    <t>tyč ocelová žebírková jakost BSt 500S výztuž do betonu D 10mm</t>
  </si>
  <si>
    <t>1903152173</t>
  </si>
  <si>
    <t>985331213</t>
  </si>
  <si>
    <t>Dodatečné vlepování betonářské výztuže D 12 mm do chemické malty včetně vyvrtání otvoru</t>
  </si>
  <si>
    <t>-1761224126</t>
  </si>
  <si>
    <t>4*3*0,3"do patek pod plošinou</t>
  </si>
  <si>
    <t>13021013</t>
  </si>
  <si>
    <t>tyč ocelová kruhová žebírková DIN 488 jakost B500B (10 505) výztuž do betonu D 12mm</t>
  </si>
  <si>
    <t>758793236</t>
  </si>
  <si>
    <t>Poznámka k položce:_x000d_
Hmotnost: 0,89 kg/m</t>
  </si>
  <si>
    <t>4*3*0,6"do patek pod plošinou</t>
  </si>
  <si>
    <t>7,2*0,00091 'Přepočtené koeficientem množství</t>
  </si>
  <si>
    <t>985341101</t>
  </si>
  <si>
    <t>Uhlíkové lamely pro zesílení ŽB stěn tl 1,2 mm modul pružnosti 170 kN/mm2 š 50 mm</t>
  </si>
  <si>
    <t>1562350842</t>
  </si>
  <si>
    <t>8*4,05"do schodiště vedle výlezu na střechu</t>
  </si>
  <si>
    <t>280,005*9 'Přepočtené koeficientem množství</t>
  </si>
  <si>
    <t>997013609</t>
  </si>
  <si>
    <t>Poplatek za uložení na skládce (skládkovné) stavebního odpadu ze směsí nebo oddělených frakcí betonu, cihel a keramických výrobků kód odpadu 17 01 07</t>
  </si>
  <si>
    <t>-1758498459</t>
  </si>
  <si>
    <t>280,005-95,219-74,752-12,081-3,29-2,516-42,28</t>
  </si>
  <si>
    <t>2072927136</t>
  </si>
  <si>
    <t>997013812</t>
  </si>
  <si>
    <t>Poplatek za uložení na skládce (skládkovné) stavebního odpadu na bázi sádry kód odpadu 17 08 02</t>
  </si>
  <si>
    <t>-1771704396</t>
  </si>
  <si>
    <t>-452190860</t>
  </si>
  <si>
    <t>(2,1*2)"pro plošinu</t>
  </si>
  <si>
    <t>89,9*0,0003 'Přepočtené koeficientem množství</t>
  </si>
  <si>
    <t>2137680777</t>
  </si>
  <si>
    <t>(0,8)*(14,05+51,15*2+1,3+1,3+1,3)"v místě soklu</t>
  </si>
  <si>
    <t>324728046</t>
  </si>
  <si>
    <t>Poznámka k položce:_x000d_
Spotřeba 0,3-0,4kg/m2</t>
  </si>
  <si>
    <t>96,2*0,00034 'Přepočtené koeficientem množství</t>
  </si>
  <si>
    <t>711131811</t>
  </si>
  <si>
    <t>Odstranění izolace proti zemní vlhkosti vodorovné</t>
  </si>
  <si>
    <t>-1101351568</t>
  </si>
  <si>
    <t>(13*1,6+1,7*1,4)"kolektor s rušenou šachtou - směrem do silnice</t>
  </si>
  <si>
    <t>(2,6*1,9+6*1,9+0,5*2,4)"středový kolektor</t>
  </si>
  <si>
    <t>3*1,9*2"kolektor směrem do zahrady</t>
  </si>
  <si>
    <t>0,6*0,6*2"patky</t>
  </si>
  <si>
    <t>(2,4*2,3)"pro plošinu</t>
  </si>
  <si>
    <t>62856011</t>
  </si>
  <si>
    <t>pás asfaltový natavitelný modifikovaný SBS tl 4,0mm s vložkou z hliníkové fólie, hliníkové fólie s textilií a spalitelnou PE fólií nebo jemnozrnným minerálním posypem na horním povrchu</t>
  </si>
  <si>
    <t>97,56*1,15 'Přepočtené koeficientem množství</t>
  </si>
  <si>
    <t>-1254783866</t>
  </si>
  <si>
    <t>62855001</t>
  </si>
  <si>
    <t>pás asfaltový natavitelný modifikovaný SBS tl 4,0mm s vložkou z polyesterové rohože a spalitelnou PE fólií nebo jemnozrnným minerálním posypem na horním povrchu</t>
  </si>
  <si>
    <t>-1574615100</t>
  </si>
  <si>
    <t>96,2*1,221 'Přepočtené koeficientem množství</t>
  </si>
  <si>
    <t>-222979691</t>
  </si>
  <si>
    <t>(0,5)*(14,05+51,15*2+1,3+1,3+1,3)"v místě soklu</t>
  </si>
  <si>
    <t>-1486362455</t>
  </si>
  <si>
    <t>(14,05+51,15*2+1,3+1,3+1,3)"v místě soklu</t>
  </si>
  <si>
    <t>711199095</t>
  </si>
  <si>
    <t>Příplatek k izolacím proti zemní vlhkosti za plochu do 10 m2 natěradly za studena nebo za horka</t>
  </si>
  <si>
    <t>370607333</t>
  </si>
  <si>
    <t>89,9</t>
  </si>
  <si>
    <t>712331801</t>
  </si>
  <si>
    <t>Odstranění povlakové krytiny střech do 10° z pásů uložených na sucho AIP nebo NAIP</t>
  </si>
  <si>
    <t>2111142665</t>
  </si>
  <si>
    <t>(7,965+5,495)*(51,05-0,33*2)-(33,15+0,33*2)*1,2"odstranění PE folie</t>
  </si>
  <si>
    <t>712340833</t>
  </si>
  <si>
    <t>Odstranění povlakové krytiny střech do 10° z pásů NAIP přitavených v plné ploše třívrstvé</t>
  </si>
  <si>
    <t>-305388225</t>
  </si>
  <si>
    <t>(7,965+5,495)*(51,05-0,33*2)-(33,15+0,33*2)*1,2"vodorovná stávající</t>
  </si>
  <si>
    <t>2*(7,965+5,495+51,05-0,33*2+1,2)*0,4"svislá na atikách</t>
  </si>
  <si>
    <t>712300845</t>
  </si>
  <si>
    <t>Demontáž ventilační hlavice na ploché střeše sklonu do 10°</t>
  </si>
  <si>
    <t>-394249399</t>
  </si>
  <si>
    <t>2*(7,965+5,495+51,05-0,33*2+1,2)*0,55"svislá na atikách</t>
  </si>
  <si>
    <t>2*(13,85+51,05+1,2)*0,43"vodorovná na atikách</t>
  </si>
  <si>
    <t>2*(1,65+1,15)*1"svislá na výlezu</t>
  </si>
  <si>
    <t>134,001*0,4 'Přepočtené koeficientem množství</t>
  </si>
  <si>
    <t>712341559</t>
  </si>
  <si>
    <t>Provedení povlakové krytiny střech do 10° pásy NAIP přitavením v plné ploše</t>
  </si>
  <si>
    <t>1626974447</t>
  </si>
  <si>
    <t>712341659</t>
  </si>
  <si>
    <t>Provedení povlakové krytiny střech do 10° pásy NAIP přitavením bodově</t>
  </si>
  <si>
    <t>828998361</t>
  </si>
  <si>
    <t>(13,19)*(51,05-0,33*2)-(33,15+0,33*2)*1,2"vodorovná - svaření v přesazích</t>
  </si>
  <si>
    <t>860893284</t>
  </si>
  <si>
    <t>(13,19)*(51,05-0,33*2)-(33,15+0,33*2)*1,2"vodorovná</t>
  </si>
  <si>
    <t>758,073*1,15 'Přepočtené koeficientem množství</t>
  </si>
  <si>
    <t>15"kolem záchytného systému</t>
  </si>
  <si>
    <t>7"odvětrání kanalizace</t>
  </si>
  <si>
    <t>4"VZT</t>
  </si>
  <si>
    <t>28342058</t>
  </si>
  <si>
    <t>odvětrání kanalizace ploché střechy s integrovanou manžetou z PVC DN 100</t>
  </si>
  <si>
    <t>-317013003</t>
  </si>
  <si>
    <t>7"kanalizace</t>
  </si>
  <si>
    <t>28342055</t>
  </si>
  <si>
    <t>komínek střešní odvětrávací s integrovanou manžetou z PVC DN 150</t>
  </si>
  <si>
    <t>-1721697635</t>
  </si>
  <si>
    <t>62851032</t>
  </si>
  <si>
    <t>prostup parozábranou s integrovanou manžetou z modifikovaného asfaltového pásu DN 100</t>
  </si>
  <si>
    <t>704816983</t>
  </si>
  <si>
    <t>62851033</t>
  </si>
  <si>
    <t>prostup parozábranou s integrovanou manžetou z modifikovaného asfaltového pásu DN 150</t>
  </si>
  <si>
    <t>1348353600</t>
  </si>
  <si>
    <t>712363116</t>
  </si>
  <si>
    <t>Provedení povlakové krytiny střech do 10° zaizolování prostupů kruhového průřezu D přes 300 do 500 mm</t>
  </si>
  <si>
    <t>-171590159</t>
  </si>
  <si>
    <t>-423454038</t>
  </si>
  <si>
    <t>1,73913043478261*1,15 'Přepočtené koeficientem množství</t>
  </si>
  <si>
    <t>35"kolem konstrukce pod VZT</t>
  </si>
  <si>
    <t>35*1,1 'Přepočtené koeficientem množství</t>
  </si>
  <si>
    <t>4*0,64"na výdechu VZT</t>
  </si>
  <si>
    <t>2*(7,965+5,495+51,05-0,33*2+1,2)+0,55*6" na atiky</t>
  </si>
  <si>
    <t>2*(1,65+1,15)" na výlez</t>
  </si>
  <si>
    <t>0,64*4"na výdechu VZT</t>
  </si>
  <si>
    <t>2*(7,965+5,495+51,05-0,33*2+1,2)+0,55*2+1*4+0,4*4" na atiky, výlez a VZT výdech</t>
  </si>
  <si>
    <t>2*(1,65+1,15)"na výlezu</t>
  </si>
  <si>
    <t>712363367</t>
  </si>
  <si>
    <t>Povlakové krytiny střech do 10° z tvarovaných poplastovaných lišt délky 2 m dilatační lišta rš 300 mm</t>
  </si>
  <si>
    <t>864248454</t>
  </si>
  <si>
    <t>12,6"na krčku k S02</t>
  </si>
  <si>
    <t>(132,2)*0,26"K13</t>
  </si>
  <si>
    <t>(132,2)*2"K13</t>
  </si>
  <si>
    <t>712391587</t>
  </si>
  <si>
    <t>Provedení povlakové krytiny střech do 10° přibití pásů hřebíky</t>
  </si>
  <si>
    <t>-1864386951</t>
  </si>
  <si>
    <t>31411546</t>
  </si>
  <si>
    <t>hřebík do krytiny s velkou hlavou 2,7x25mm</t>
  </si>
  <si>
    <t>-1972160345</t>
  </si>
  <si>
    <t>624,072*0,04 'Přepočtené koeficientem množství</t>
  </si>
  <si>
    <t>712463104</t>
  </si>
  <si>
    <t>Provedení povlakové krytiny střech do 30° ukotvení fólie talířovou hmoždinkou do dřevěné konstrukce</t>
  </si>
  <si>
    <t>Součet"4ks/m2</t>
  </si>
  <si>
    <t>701,227*4 'Přepočtené koeficientem množství</t>
  </si>
  <si>
    <t>2804,908/100</t>
  </si>
  <si>
    <t>28,049*1,05 'Přepočtené koeficientem množství</t>
  </si>
  <si>
    <t>30909053</t>
  </si>
  <si>
    <t>šroub samovrtný do ocelového plechu, dřeva a deskových materiálů s korozní odolností 15 cyklů šestihranná hlava, D 4,8x260mm</t>
  </si>
  <si>
    <t>701,214285714286*0,042 'Přepočtené koeficientem množství</t>
  </si>
  <si>
    <t>56280301</t>
  </si>
  <si>
    <t>teleskopická hmoždinka pro kotvení TI dl 235mm</t>
  </si>
  <si>
    <t>70121,4285714286*0,042 'Přepočtené koeficientem množství</t>
  </si>
  <si>
    <t>31,8*0,6"</t>
  </si>
  <si>
    <t>1"pojistný přepad</t>
  </si>
  <si>
    <t>přepad bezpečnostní atikový DN 50*150 s manžetou pro hydroizolaci z PVC-P a délkou odvodní trubky cca 800mm</t>
  </si>
  <si>
    <t>713120821</t>
  </si>
  <si>
    <t>Odstranění tepelné izolace podlah volně kladené z polystyrenu suchého tl do 100 mm</t>
  </si>
  <si>
    <t>-1737842070</t>
  </si>
  <si>
    <t>(4+3,5*2+2+1+3,5)*0,25"pro rozvody v podlaze</t>
  </si>
  <si>
    <t>-2054633637</t>
  </si>
  <si>
    <t>Mezisoučet"pro doplnění izolace v rýhách</t>
  </si>
  <si>
    <t>1,6*3,6*2"Pzp 1a</t>
  </si>
  <si>
    <t>28375911</t>
  </si>
  <si>
    <t>deska EPS 150 pro konstrukce s vysokým zatížením λ=0,035 tl 70mm</t>
  </si>
  <si>
    <t>1039752797</t>
  </si>
  <si>
    <t>85,7*1,15 'Přepočtené koeficientem množství</t>
  </si>
  <si>
    <t>28376416</t>
  </si>
  <si>
    <t>deska z polystyrénu XPS, hrana polodrážková a hladký povrch 300kPa tl 40mm</t>
  </si>
  <si>
    <t>11,52*1,02 'Přepočtené koeficientem množství</t>
  </si>
  <si>
    <t>Montáž izolace tepelné stěn a základů lepením celoplošně rohoží, pásů, dílců, desek včetně příplatku za lepením dvousložkovým živičným lepidlem</t>
  </si>
  <si>
    <t>995445486</t>
  </si>
  <si>
    <t>659309474</t>
  </si>
  <si>
    <t>72,15*1,05 'Přepočtené koeficientem množství</t>
  </si>
  <si>
    <t>713140813</t>
  </si>
  <si>
    <t>Odstranění tepelné izolace střech nadstřešní volně kladené z vláknitých materiálů suchých tl přes 100 mm</t>
  </si>
  <si>
    <t>-286432597</t>
  </si>
  <si>
    <t>((13,19)*(51,05-0,33*2)-(33,15+0,33*2)*1,2)"</t>
  </si>
  <si>
    <t>713141131</t>
  </si>
  <si>
    <t>Montáž izolace tepelné lepené za studena plně 1 vrstva rohoží, pásů, dílců, desek</t>
  </si>
  <si>
    <t>-1720935977</t>
  </si>
  <si>
    <t>1,25*2,7*2"P4 - dvě vrstvy</t>
  </si>
  <si>
    <t>28376105</t>
  </si>
  <si>
    <t>klín izolační z XPS spádový</t>
  </si>
  <si>
    <t>841595859</t>
  </si>
  <si>
    <t>1,5*2,7*0,15*1,05"skl.P4</t>
  </si>
  <si>
    <t>28376556</t>
  </si>
  <si>
    <t>deska polystyrénová pro snížení kročejového hluku (max. zatížení 6,5 kN/m2) tl 20mm</t>
  </si>
  <si>
    <t>2071230002</t>
  </si>
  <si>
    <t>1,5*2,7"P4</t>
  </si>
  <si>
    <t>4,05*1,1 'Přepočtené koeficientem množství</t>
  </si>
  <si>
    <t>((13,19)*(51,05-0,33*2)-(33,15+0,33*2)*1,2)"1 vsttva desek</t>
  </si>
  <si>
    <t>624,072*1,02 'Přepočtené koeficientem množství</t>
  </si>
  <si>
    <t>((13,19)*(51,05-0,33*2)-(33,15+0,33*2)*1,2)"2 vsrtva desek</t>
  </si>
  <si>
    <t>713141336</t>
  </si>
  <si>
    <t>Montáž izolace tepelné střech plochých lepené za studena nízkoexpanzní (PUR) pěnou, spádová vrstva</t>
  </si>
  <si>
    <t>526211598</t>
  </si>
  <si>
    <t>1*51"vytvoření spádu do vpustí</t>
  </si>
  <si>
    <t>28376142</t>
  </si>
  <si>
    <t>klín izolační z pěnového polystyrenu EPS 150 spád do 5%</t>
  </si>
  <si>
    <t>667252627</t>
  </si>
  <si>
    <t>0,06*51*1,02"</t>
  </si>
  <si>
    <t>713141351</t>
  </si>
  <si>
    <t>Montáž spádové izolace na zhlaví atiky šířky do 500 mm lepené za studena zplna</t>
  </si>
  <si>
    <t>2*(13,85+51,05+1,2)"vodorovná na atikách</t>
  </si>
  <si>
    <t>28375908</t>
  </si>
  <si>
    <t>deska EPS 150 do plochých střech a podlah λ=0,035 tl 40mm</t>
  </si>
  <si>
    <t>56,846*1,05 'Přepočtené koeficientem množství</t>
  </si>
  <si>
    <t>2*(7,965+5,495+51,05-0,33*2+1,2)*0,6"svislá na atikách</t>
  </si>
  <si>
    <t>83,66*1,02 'Přepočtené koeficientem množství</t>
  </si>
  <si>
    <t>713141853</t>
  </si>
  <si>
    <t>Odstranění tepelné izolace atikových klínů lepených</t>
  </si>
  <si>
    <t>-183177630</t>
  </si>
  <si>
    <t>2*(7,965+5,495+51,05-0,33*2+1,2)*0,55"u atik</t>
  </si>
  <si>
    <t>713511542</t>
  </si>
  <si>
    <t>Montáž tepelné izolace protipožárním nástřikem trámů ocelových profilu I, T, U, L na podklad opatřený pletivem, tl. 30 mm</t>
  </si>
  <si>
    <t>1342082925</t>
  </si>
  <si>
    <t>4,05*(0,35+0,62+0,3)*2"strop s úhlíkovými lamelami</t>
  </si>
  <si>
    <t>001100</t>
  </si>
  <si>
    <t>požární malta pro aplikaci nástřikem dle specifikace v PD - pytel 12kg</t>
  </si>
  <si>
    <t>1991131964</t>
  </si>
  <si>
    <t>714</t>
  </si>
  <si>
    <t>Akustická a protiotřesová opatření</t>
  </si>
  <si>
    <t>714121012</t>
  </si>
  <si>
    <t>Montáž podstropních panelů s rozšířenou zvukovou pohltivostí zavěšených na polozapuštěný rošt</t>
  </si>
  <si>
    <t>-922695840</t>
  </si>
  <si>
    <t>24,5+23,3+23,2+21,3+49,7+98,2+7,7+11,2+16+8,3+21,3+23,3+24,8"1NP</t>
  </si>
  <si>
    <t>145+5,9+9,7+22,1+6,3+23,1+48,6+98,2+9,9+6,3+9,1+8,2+7,2+7,5+97,5+48,4+6,3+23,5+23,3+12,8+16,3"2NP</t>
  </si>
  <si>
    <t>59036075</t>
  </si>
  <si>
    <t>panel akustický polozapuštěná hrana viditelný rošt š 24mm bílá tl 15mm</t>
  </si>
  <si>
    <t>-55865679</t>
  </si>
  <si>
    <t>988*1,05 'Přepočtené koeficientem množství</t>
  </si>
  <si>
    <t>714183002</t>
  </si>
  <si>
    <t>Montáž pohltivých desek na sraz volně stropů a stěn</t>
  </si>
  <si>
    <t>-950105332</t>
  </si>
  <si>
    <t>40"mč135</t>
  </si>
  <si>
    <t>6315094R</t>
  </si>
  <si>
    <t xml:space="preserve">akustická izolace na kazetový podhled tl.50mm dle specifikace v TZ  - nízkofrekveční absorbér</t>
  </si>
  <si>
    <t>220751743</t>
  </si>
  <si>
    <t>40*1,02 'Přepočtené koeficientem množství</t>
  </si>
  <si>
    <t>998714102</t>
  </si>
  <si>
    <t>Přesun hmot tonážní pro akustická a protiotřesová opatření v objektech v do 12 m</t>
  </si>
  <si>
    <t>103056341</t>
  </si>
  <si>
    <t>998714181</t>
  </si>
  <si>
    <t>Příplatek k přesunu hmot tonážní 714 prováděný bez použití mechanizace</t>
  </si>
  <si>
    <t>1329378410</t>
  </si>
  <si>
    <t>721210824</t>
  </si>
  <si>
    <t>Demontáž vpustí střešních DN 150</t>
  </si>
  <si>
    <t>-1234920226</t>
  </si>
  <si>
    <t>751398862</t>
  </si>
  <si>
    <t xml:space="preserve">Demontáž plechové podstavy pro rovné střechy  do 0,800 m2</t>
  </si>
  <si>
    <t>660328471</t>
  </si>
  <si>
    <t>1"na střeše</t>
  </si>
  <si>
    <t>751513849</t>
  </si>
  <si>
    <t>Demontáž výfukové hlavice z plechového potrubí čtyřhranné s přírubou nebo bez příruby průřezu přes 0,280 do 0,560 m2</t>
  </si>
  <si>
    <t>1375608282</t>
  </si>
  <si>
    <t>1"střecha</t>
  </si>
  <si>
    <t>17,162+0,23</t>
  </si>
  <si>
    <t>762341210</t>
  </si>
  <si>
    <t>Montáž bednění střech rovných a šikmých sklonu do 60° z hrubých prken na sraz</t>
  </si>
  <si>
    <t>144103424</t>
  </si>
  <si>
    <t>((13,19)*(51,05-0,33*2)-(33,15+0,33*2)*1,2)"skl.S2</t>
  </si>
  <si>
    <t>60516105</t>
  </si>
  <si>
    <t>řezivo borové sušené tl 30mm</t>
  </si>
  <si>
    <t>236811067</t>
  </si>
  <si>
    <t>(((13,19)*(51,05-0,33*2)-(33,15+0,33*2)*1,2))*0,025*1,1"skl.S2 -</t>
  </si>
  <si>
    <t>762341811</t>
  </si>
  <si>
    <t>Demontáž bednění střech z prken</t>
  </si>
  <si>
    <t>-497112850</t>
  </si>
  <si>
    <t xml:space="preserve">((13,19)*(51,05-0,33*2)-(33,15+0,33*2)*1,2)"bednění </t>
  </si>
  <si>
    <t>2065790600</t>
  </si>
  <si>
    <t>17,162</t>
  </si>
  <si>
    <t>2*(13,85+51,05+1,2)*0,55" na atikách</t>
  </si>
  <si>
    <t xml:space="preserve">deska mikroštěpková voděodolná tl.25mm  - 4 PD</t>
  </si>
  <si>
    <t>72,71*1,1 'Přepočtené koeficientem množství</t>
  </si>
  <si>
    <t>2*(13,85+51,05+1,2)/0,5*1,1*0,45"vodorovná na atikách</t>
  </si>
  <si>
    <t>2*(13,85+51,05+1,2)/0,5*1,1*0,45*0,04*0,04*1,1"vodorovná na atikách</t>
  </si>
  <si>
    <t>72,71</t>
  </si>
  <si>
    <t>763111419</t>
  </si>
  <si>
    <t>SDK příčka tl 100 mm profil CW+UW 50 desky 2xDF 12,5 bez izolace EI 90</t>
  </si>
  <si>
    <t>-50740335</t>
  </si>
  <si>
    <t>5,45*(2,4+1,8+2)+2,83*1,25"výtahová šachta</t>
  </si>
  <si>
    <t>763111713</t>
  </si>
  <si>
    <t>SDK příčka ukončení ve volném prostoru</t>
  </si>
  <si>
    <t>-484666802</t>
  </si>
  <si>
    <t>2,02*2+5"provedení ostění v otvoru v mč117</t>
  </si>
  <si>
    <t>763111714</t>
  </si>
  <si>
    <t>SDK příčka zalomení</t>
  </si>
  <si>
    <t>-1488965171</t>
  </si>
  <si>
    <t>5,45*2+2,83"výtahová šachta</t>
  </si>
  <si>
    <t>763111761</t>
  </si>
  <si>
    <t>Příplatek k SDK příčce s jednoduchou nosnou konstrukcí za zahuštění profilů na vzdálenost 31 mm</t>
  </si>
  <si>
    <t>1809336131</t>
  </si>
  <si>
    <t>763111821</t>
  </si>
  <si>
    <t>Demontáž SDK příčky se zdvojenou ocelovou nosnou konstrukcí opláštění dvojité</t>
  </si>
  <si>
    <t>2061600505</t>
  </si>
  <si>
    <t>2,65*0,9"mezi mč105 a 108</t>
  </si>
  <si>
    <t>2,65*(4,25+0,8+0,8+0,935)-0,7*1,97"mč.140,141</t>
  </si>
  <si>
    <t>2,62*(1,8+0,83)-0,7*1,97"mč208</t>
  </si>
  <si>
    <t>2,62*(4,2+1,8+0,83)-0,7*1,97"mč227</t>
  </si>
  <si>
    <t>763121451</t>
  </si>
  <si>
    <t>SDK stěna předsazená tl 75 mm profil CW+UW 50 desky 2xA nebo DF 12,5 bez izolace EI 30</t>
  </si>
  <si>
    <t>-2033848492</t>
  </si>
  <si>
    <t>2,65*(0,25*2+0,8)"mč208</t>
  </si>
  <si>
    <t>2,65*(0,25*2+0,8)"mč228</t>
  </si>
  <si>
    <t>1,57*2,65"mč212</t>
  </si>
  <si>
    <t>2,65*(0,6+0,4)"mč219</t>
  </si>
  <si>
    <t>2,65*(0,4+0,2)"mč229</t>
  </si>
  <si>
    <t>2,65*(0,27*2+1)"mč144</t>
  </si>
  <si>
    <t>2,65*(0,27*2+1)"mč140</t>
  </si>
  <si>
    <t>2,65*(0,15+0,7)"mč141</t>
  </si>
  <si>
    <t>763121456</t>
  </si>
  <si>
    <t>SDK stěna předsazená tl 62,5 mm profil CW+UW 50 deska 1xDFRIH2 12,5 s izolací EI 30 Rw do 15 dB</t>
  </si>
  <si>
    <t>1811004010</t>
  </si>
  <si>
    <t>2,85*2,65"mč113</t>
  </si>
  <si>
    <t>763121461</t>
  </si>
  <si>
    <t>SDK stěna předsazená tl 80 mm profil CW+UW 50 desky 2xH2 12,5 bez izolace EI 60</t>
  </si>
  <si>
    <t>-757487926</t>
  </si>
  <si>
    <t>2,65*(0,85+0,35)"sprcha mč207</t>
  </si>
  <si>
    <t>2,65*(0,85+0,35)"sprcha mč226</t>
  </si>
  <si>
    <t>2,65*(0,3+0,3)"mč208</t>
  </si>
  <si>
    <t>2,65*0,95"mč214</t>
  </si>
  <si>
    <t>2,65*(0,3+0,3)"mč225</t>
  </si>
  <si>
    <t>2,65*4,8"mč213</t>
  </si>
  <si>
    <t>2,65*(0,85+0,35)"sprcha mč139</t>
  </si>
  <si>
    <t>2,65*(2,15+0,9)"mč107</t>
  </si>
  <si>
    <t>2,65*3,96-1,1*1,98"mč118</t>
  </si>
  <si>
    <t>(2,08+2,8)*2,65"mč119</t>
  </si>
  <si>
    <t>2,65*(0,18+0,15+0,205+0,5)"mč125</t>
  </si>
  <si>
    <t>2,65*(0,3+0,3)"mč104</t>
  </si>
  <si>
    <t>763121571</t>
  </si>
  <si>
    <t>SDK stěna předsazená tl 67,5 mm profil CD+UD desky 2x DFRIH2 12,5 s izolací EI 30 Rw do 15 dB</t>
  </si>
  <si>
    <t>750361193</t>
  </si>
  <si>
    <t>(2,65*6,5-2,05*5)*2+0,25*(5+2,05*2)"mč117</t>
  </si>
  <si>
    <t>763121590</t>
  </si>
  <si>
    <t>SDK stěna předsazená pro osazení závěsného WC tl 150 - 250 mm profil CW+UW 50 desky 2xH2 12,5 bez TI</t>
  </si>
  <si>
    <t>3,82*2,65"mč139</t>
  </si>
  <si>
    <t>1,5*2,65"mč130</t>
  </si>
  <si>
    <t>2,65*2,38"mč131</t>
  </si>
  <si>
    <t>(1,89+1,6)*2,65"mč106</t>
  </si>
  <si>
    <t>(2,6+0,15)*2,65"mč115</t>
  </si>
  <si>
    <t>0,8*2,65"mč116</t>
  </si>
  <si>
    <t>3,82*2,65"mč207</t>
  </si>
  <si>
    <t>3,82*2,65"mč226</t>
  </si>
  <si>
    <t>0,8*2,65"mč217</t>
  </si>
  <si>
    <t>0,9*2,65"mč220</t>
  </si>
  <si>
    <t>763121712</t>
  </si>
  <si>
    <t>SDK stěna předsazená zalomení</t>
  </si>
  <si>
    <t>-1612057077</t>
  </si>
  <si>
    <t>2,65*2"mč208</t>
  </si>
  <si>
    <t>2,65*2"mč228</t>
  </si>
  <si>
    <t>2,65"mč219</t>
  </si>
  <si>
    <t>2,65"mč229</t>
  </si>
  <si>
    <t>2,65*2"mč144</t>
  </si>
  <si>
    <t>2,65*2"mč140</t>
  </si>
  <si>
    <t>2,65"mč141</t>
  </si>
  <si>
    <t>2,65"sprcha mč207</t>
  </si>
  <si>
    <t>2,65"sprcha mč226</t>
  </si>
  <si>
    <t>2,65"mč208</t>
  </si>
  <si>
    <t>2,65"mč214</t>
  </si>
  <si>
    <t>2,65"mč225</t>
  </si>
  <si>
    <t>2,65"sprcha mč139</t>
  </si>
  <si>
    <t>2,65*2"mč107</t>
  </si>
  <si>
    <t>2,65*2"mč125</t>
  </si>
  <si>
    <t>2,65"mč104</t>
  </si>
  <si>
    <t>763121751</t>
  </si>
  <si>
    <t>Příplatek k SDK stěně předsazené za plochu do 6 m2 jednotlivě</t>
  </si>
  <si>
    <t>481949728</t>
  </si>
  <si>
    <t>763121812</t>
  </si>
  <si>
    <t>Demontáž SDK předsazené/šachtové stěny s jednoduchou nosnou kcí opláštění dvojité</t>
  </si>
  <si>
    <t>-1611181343</t>
  </si>
  <si>
    <t>(2,65+0,15)*2,65"předstěna v mč118</t>
  </si>
  <si>
    <t>1,15*2,65"mč108</t>
  </si>
  <si>
    <t>(1,4+0,25)*2,65"mč105</t>
  </si>
  <si>
    <t>2,65*(0,39+0,35+0,39)"mč104</t>
  </si>
  <si>
    <t>0,2*5*2,65"mč124</t>
  </si>
  <si>
    <t>2,65*(0,31+0,65)"mč139</t>
  </si>
  <si>
    <t>(0,15*2+0,3)*2,65"mč140</t>
  </si>
  <si>
    <t>2,62*(0,6+0,23)"mč212</t>
  </si>
  <si>
    <t>2,65*(0,29+0,28)"mč225</t>
  </si>
  <si>
    <t>(0,4+0,965)*3,955"mč113</t>
  </si>
  <si>
    <t>763131491</t>
  </si>
  <si>
    <t>SDK podhled deska 1x akustická s izolací dvouvrstvá spodní kce profil CD+UD REI 90 Rw 60 dB</t>
  </si>
  <si>
    <t>1863081031</t>
  </si>
  <si>
    <t>9,1"mč144</t>
  </si>
  <si>
    <t>763131561</t>
  </si>
  <si>
    <t>SDK podhled desky 2xH2 12,5 bez izolace jednovrstvá spodní kce profil CD+UD EI 30</t>
  </si>
  <si>
    <t>1589682452</t>
  </si>
  <si>
    <t>(0,4+0,2+0,4+0,2)*2,42+(0,15+0,4)*2,1"mč125</t>
  </si>
  <si>
    <t>1,3*(0,4+0,4)+0,4*0,4"mč133</t>
  </si>
  <si>
    <t>1,5*(0,25+0,4)"mč130</t>
  </si>
  <si>
    <t>1,3*(0,25+0,4)"mč138</t>
  </si>
  <si>
    <t>Součet"kastlíky 1NP</t>
  </si>
  <si>
    <t>763131721</t>
  </si>
  <si>
    <t>SDK podhled skoková změna v do 0,5 m</t>
  </si>
  <si>
    <t>-1322833207</t>
  </si>
  <si>
    <t>2*2,42+2,1"mč125</t>
  </si>
  <si>
    <t>1,3"mč133</t>
  </si>
  <si>
    <t>1,5"mč130</t>
  </si>
  <si>
    <t>1,3"mč138</t>
  </si>
  <si>
    <t>3,955"mč113</t>
  </si>
  <si>
    <t>763131752</t>
  </si>
  <si>
    <t>Montáž jedné vrstvy tepelné izolace do SDK podhledu</t>
  </si>
  <si>
    <t>-1427390862</t>
  </si>
  <si>
    <t>63152096</t>
  </si>
  <si>
    <t>pás tepelně izolační univerzální λ=0,032-0,033 tl 50mm</t>
  </si>
  <si>
    <t>721065205</t>
  </si>
  <si>
    <t>9,1*1,02 'Přepočtené koeficientem množství</t>
  </si>
  <si>
    <t>763164740</t>
  </si>
  <si>
    <t>SDK obklad kcí uzavřeného tvaru š do 1,6 m desky 2xDFRIH2 12,5</t>
  </si>
  <si>
    <t>-279983091</t>
  </si>
  <si>
    <t>2,05*2"mč117 - sloupy</t>
  </si>
  <si>
    <t>763172325</t>
  </si>
  <si>
    <t>Montáž dvířek revizních jednoplášťových SDK kcí vel. 600x600 mm pro příčky a předsazené stěny</t>
  </si>
  <si>
    <t>-1009333216</t>
  </si>
  <si>
    <t>3"dle E14</t>
  </si>
  <si>
    <t>59030714R</t>
  </si>
  <si>
    <t xml:space="preserve">dvířka revizní jednokřídlá s automatickým zámkem 600x600mm včetně zrcadla  - dle E14</t>
  </si>
  <si>
    <t>-1392088875</t>
  </si>
  <si>
    <t>763181811</t>
  </si>
  <si>
    <t>Demontáž jednokřídlové kovové zárubně v do 2,75 m SDK příčka</t>
  </si>
  <si>
    <t>858675266</t>
  </si>
  <si>
    <t>1"mč141</t>
  </si>
  <si>
    <t>1"mč208</t>
  </si>
  <si>
    <t>1"mč227</t>
  </si>
  <si>
    <t>764002821</t>
  </si>
  <si>
    <t>Demontáž střešního výlezu do suti</t>
  </si>
  <si>
    <t>-214454252</t>
  </si>
  <si>
    <t>764002841</t>
  </si>
  <si>
    <t>Demontáž oplechování horních ploch zdí a nadezdívek do suti</t>
  </si>
  <si>
    <t>-66939486</t>
  </si>
  <si>
    <t>120,6</t>
  </si>
  <si>
    <t>-1206321808</t>
  </si>
  <si>
    <t>(43*1,25+2,65+2,63+2,65+2,6+2,65+3*3,1+4*4+2*3,96+4*3,45+6*3,1)</t>
  </si>
  <si>
    <t>764002861</t>
  </si>
  <si>
    <t>Demontáž oplechování říms a ozdobných prvků do suti</t>
  </si>
  <si>
    <t>-1264529888</t>
  </si>
  <si>
    <t>2*(13,89/2+51,09+1,2)"ukončující oplechování stávajícího zateplení</t>
  </si>
  <si>
    <t>764212632</t>
  </si>
  <si>
    <t>Oplechování štítu závětrnou lištou z Pz s povrchovou úpravou rš 200 mm</t>
  </si>
  <si>
    <t>-627448543</t>
  </si>
  <si>
    <t>120,6"dle K12</t>
  </si>
  <si>
    <t>Oplechování rovných parapetů celoplošně lepené z Pz s povrchovou úpravou rš 330 mm</t>
  </si>
  <si>
    <t>-2018766378</t>
  </si>
  <si>
    <t>1823764630</t>
  </si>
  <si>
    <t>510753658</t>
  </si>
  <si>
    <t>766211200</t>
  </si>
  <si>
    <t>Montáž madel schodišťových dřevených nebo verzalitových průběžných</t>
  </si>
  <si>
    <t>CS ÚRS 2021 01</t>
  </si>
  <si>
    <t>908489946</t>
  </si>
  <si>
    <t>2,4*2+10*3+2,4*2"dle ozn Z03</t>
  </si>
  <si>
    <t>2,4*2+10*3+2,4*2"dle ozn Z04</t>
  </si>
  <si>
    <t>11,05"dle Z05</t>
  </si>
  <si>
    <t>05217101</t>
  </si>
  <si>
    <t>madlo dubové D 50mm</t>
  </si>
  <si>
    <t>999798093</t>
  </si>
  <si>
    <t>90,25*1,1 'Přepočtené koeficientem množství</t>
  </si>
  <si>
    <t>766211811</t>
  </si>
  <si>
    <t>Demontáž schodišťového madla</t>
  </si>
  <si>
    <t>-364441310</t>
  </si>
  <si>
    <t>10"dle ozn Z03b</t>
  </si>
  <si>
    <t>10"dle ozn Z04b</t>
  </si>
  <si>
    <t>766421821</t>
  </si>
  <si>
    <t>Demontáž truhlářského obložení podhledů z palubek</t>
  </si>
  <si>
    <t>1069870193</t>
  </si>
  <si>
    <t>4,05*2*(0,1+0,2*2)"mč 137</t>
  </si>
  <si>
    <t>766421822</t>
  </si>
  <si>
    <t>Demontáž truhlářského obložení podhledů podkladových roštů</t>
  </si>
  <si>
    <t>-2001159029</t>
  </si>
  <si>
    <t>283084921</t>
  </si>
  <si>
    <t>30"1NP</t>
  </si>
  <si>
    <t>36"2NP</t>
  </si>
  <si>
    <t>766622131</t>
  </si>
  <si>
    <t>Montáž plastových oken plochy přes 1 m2 otevíravých v do 1,5 m s rámem do zdiva</t>
  </si>
  <si>
    <t>-2127784020</t>
  </si>
  <si>
    <t>1,2*1,44*9"dle ozn.101</t>
  </si>
  <si>
    <t>1,2*1,44*12"dle ozn.102</t>
  </si>
  <si>
    <t>1,2*1,44*11"dle ozn.201</t>
  </si>
  <si>
    <t>1,2*1,44*11"dle ozn.202</t>
  </si>
  <si>
    <t>3*1,44*3"dle ozn109</t>
  </si>
  <si>
    <t>3*1,44*6"dle ozn206</t>
  </si>
  <si>
    <t>61140052R</t>
  </si>
  <si>
    <t>okno plastové otevíravé/sklopné trojsklo - komplet dle ozn.101</t>
  </si>
  <si>
    <t>-967511811</t>
  </si>
  <si>
    <t>61140052R1</t>
  </si>
  <si>
    <t>okno plastové otevíravé/sklopné trojsklo - komplet dle ozn.102</t>
  </si>
  <si>
    <t>276067176</t>
  </si>
  <si>
    <t>61140052R2</t>
  </si>
  <si>
    <t>okno plastové otevíravé/sklopné trojsklo - komplet dle ozn.201</t>
  </si>
  <si>
    <t>1979402693</t>
  </si>
  <si>
    <t>61140052R3</t>
  </si>
  <si>
    <t>okno plastové otevíravé/sklopné trojsklo - komplet dle ozn.202</t>
  </si>
  <si>
    <t>1486056182</t>
  </si>
  <si>
    <t>61140052R4</t>
  </si>
  <si>
    <t>okno plastové otevíravé/sklopné trojsklo - komplet dle ozn.109</t>
  </si>
  <si>
    <t>1264242189</t>
  </si>
  <si>
    <t>61140052R5</t>
  </si>
  <si>
    <t>okno plastové otevíravé/sklopné trojsklo - komplet dle ozn.206</t>
  </si>
  <si>
    <t>31950582</t>
  </si>
  <si>
    <t>766622132</t>
  </si>
  <si>
    <t>Montáž plastových oken plochy přes 1 m2 otevíravých v do 2,5 m s rámem do zdiva</t>
  </si>
  <si>
    <t>-352676468</t>
  </si>
  <si>
    <t>3,91*1,69*4"203</t>
  </si>
  <si>
    <t>3,86*1,69*2"204</t>
  </si>
  <si>
    <t>3,76*1,69*2"205</t>
  </si>
  <si>
    <t>61140054R</t>
  </si>
  <si>
    <t xml:space="preserve">okno plastové otevíravé/sklopné trojsklo  - komplet dle ozn.204 včetně rozšiřovacích profilů</t>
  </si>
  <si>
    <t>-2139495598</t>
  </si>
  <si>
    <t>61140054R1</t>
  </si>
  <si>
    <t xml:space="preserve">okno plastové otevíravé/sklopné trojsklo  - komplet dle ozn.205 včetně rozšiřovacích profilů</t>
  </si>
  <si>
    <t>-1575877837</t>
  </si>
  <si>
    <t>61140054R2</t>
  </si>
  <si>
    <t>-571215008</t>
  </si>
  <si>
    <t>766622133</t>
  </si>
  <si>
    <t>Montáž plastových oken plochy přes 1 m2 otevíravých v přes 2,5 m s rámem do zdiva</t>
  </si>
  <si>
    <t>-1463258626</t>
  </si>
  <si>
    <t>1,69*(2,4+0,155)+2,94*(1,2+0,155)"103</t>
  </si>
  <si>
    <t>1,69*(2,4+0,155)+2,94*(1,2+0,155)"104</t>
  </si>
  <si>
    <t>1,69*(2,4+0,155)+2,94*(1,2+0,155)"106</t>
  </si>
  <si>
    <t>1,69*(2,4+0,155)+2,94*(1,2+0,155)"107</t>
  </si>
  <si>
    <t>1,69*(2,4+0,155)+2,94*(1,2+0,155)"108</t>
  </si>
  <si>
    <t>61140056R1</t>
  </si>
  <si>
    <t>okno plastové s dveřmi otevíravé/sklopné trojsklo - komplet dle ozn.103 včetně rošiřujících profilů</t>
  </si>
  <si>
    <t>832986107</t>
  </si>
  <si>
    <t>61140056R2</t>
  </si>
  <si>
    <t>okno plastové s dveřmi otevíravé/sklopné trojsklo - komplet dle ozn.104 včetně rošiřujících profilů</t>
  </si>
  <si>
    <t>-2103228957</t>
  </si>
  <si>
    <t>61140056R3</t>
  </si>
  <si>
    <t>okno plastové s dveřmi otevíravé/sklopné trojsklo - komplet dle ozn.106 včetně rošiřujících profilů</t>
  </si>
  <si>
    <t>1681905226</t>
  </si>
  <si>
    <t>61140056R4</t>
  </si>
  <si>
    <t>okno plastové s dveřmi otevíravé/sklopné trojsklo - komplet dle ozn.107 včetně rošiřujících profilů</t>
  </si>
  <si>
    <t>1311408834</t>
  </si>
  <si>
    <t>61140056R5</t>
  </si>
  <si>
    <t>okno plastové s dveřmi otevíravé/sklopné trojsklo - komplet dle ozn.108 včetně rošiřujících profilů</t>
  </si>
  <si>
    <t>-1728533120</t>
  </si>
  <si>
    <t>Příplatek k montáži oken za izolaci pro rovné ostění připojovací spára do 15 mm - páska (těsnící + paropropustná</t>
  </si>
  <si>
    <t>-2083236822</t>
  </si>
  <si>
    <t>1882622392</t>
  </si>
  <si>
    <t>34"1NP</t>
  </si>
  <si>
    <t>26"2NP</t>
  </si>
  <si>
    <t xml:space="preserve">dveře jednokřídlé plné - DTD výplň, HPL  - 800x1970mm včetně kování, zámku systému centrálního klíče,  madla, okopového plechu atd. - komplet dle specifikace viz.výkaz výměr</t>
  </si>
  <si>
    <t>2073534418</t>
  </si>
  <si>
    <t>1+1+1+1"0101+0102+0143+0144</t>
  </si>
  <si>
    <t>1+1+1+1+1+1+1+1"0201+0203+0204+0205+0207+0211+0226+0228</t>
  </si>
  <si>
    <t xml:space="preserve">dveře jednokřídlé plné - DTD výplň, HPL  - 800x1970mm včetně kování, zámku systému centrálního klíče, okopového plechu atd.  komplet dle specifikace viz.výkaz výměr</t>
  </si>
  <si>
    <t>1695743162</t>
  </si>
  <si>
    <t>20"0103+0104+0107+0110+0111+0113+0114+0115+0116+0118+0121+0122+0123+0124+0131+0133+134+0137+0138+0141</t>
  </si>
  <si>
    <t>10"0202+0206+0210+0214+0215+0217+0218+0221+0224+0227</t>
  </si>
  <si>
    <t xml:space="preserve">dveře jednokřídlé plné - DTD výplň, HPL  - 700x1970mm včetně kování, zámku systému centrálního klíče, okopového plechu, VZT mřížky atd. - komplet dle specifikace viz. výkaz výměr</t>
  </si>
  <si>
    <t>-2073837855</t>
  </si>
  <si>
    <t>4"0108+0106+0119+0132</t>
  </si>
  <si>
    <t>6116208R04</t>
  </si>
  <si>
    <t xml:space="preserve">dveře jednokřídlé plné - DTD výplň, HPL  - 600x1970mm včetně kování, zámku systému centrálního klíče, okopového plechu, VZT mřížky atd. - komplet dle specifikace viz. výkaz výměr</t>
  </si>
  <si>
    <t>-1082576061</t>
  </si>
  <si>
    <t xml:space="preserve">dveře jednokřídlé plné - DTD výplň, HPL  - 700x1970mm včetně kování, zámku centrální klíč, okopového plechu, atd. - komplet dle speciifikace viz.výkaz výměr</t>
  </si>
  <si>
    <t>323293424</t>
  </si>
  <si>
    <t>2"0105+0117</t>
  </si>
  <si>
    <t xml:space="preserve">dveře jednokřídlé plné - DTD výplň, HPL  - 800x1970mm včetně kování, zámku systému centrálního klíče, okopového plechu, VZT mřížky atd. - komplet dle specifikace viz. výkaz výměr</t>
  </si>
  <si>
    <t>660864672</t>
  </si>
  <si>
    <t>2"0135+0145</t>
  </si>
  <si>
    <t>4"0208+0219+0229+0222</t>
  </si>
  <si>
    <t>6116208R012</t>
  </si>
  <si>
    <t xml:space="preserve">dveře jednokřídlé 1/2 prosklené - DTD výplň, HPL  - 800x1970mm včetně kování, zámku systému centrálního klíče, okopového plechu, madla atd. - komplet dle specifikace viz. výkaz výměr</t>
  </si>
  <si>
    <t>519570736</t>
  </si>
  <si>
    <t>2"0209+0225</t>
  </si>
  <si>
    <t>6116208R013</t>
  </si>
  <si>
    <t xml:space="preserve">dveře jednokřídlé 1/1 prosklené - DTD výplň, HPL  - 800x1970mm včetně kování, zámku systému centrálního klíče, okopového plechu atd. - komplet dle specifikace viz. výkaz výměr</t>
  </si>
  <si>
    <t>-2083355221</t>
  </si>
  <si>
    <t>1801563439</t>
  </si>
  <si>
    <t>11"1NP</t>
  </si>
  <si>
    <t>4"2NP</t>
  </si>
  <si>
    <t>6116208R15</t>
  </si>
  <si>
    <t xml:space="preserve">dveře jednokřídlé plné - DTD výplň, HPL  - 900x1970mm včetně kování, zámku systému centrálního klíče, okopového plechu atd.  komplet dle specifikace viz.výkaz výměr</t>
  </si>
  <si>
    <t>753470747</t>
  </si>
  <si>
    <t>8"0112+0120+0125+0127+0128+0129+0130+0136</t>
  </si>
  <si>
    <t>4"0212+0213+0216+0223</t>
  </si>
  <si>
    <t>6116208R16</t>
  </si>
  <si>
    <t xml:space="preserve">dveře jednokřídlé plné - DTD výplň, HPL  - 900x1970mm včetně kování, zámku systému centrálního klíče, okopového plechu, VZT mřížky atd.  komplet dle specifikace viz.výkaz výměr</t>
  </si>
  <si>
    <t>-1744989200</t>
  </si>
  <si>
    <t>6116208R17</t>
  </si>
  <si>
    <t xml:space="preserve">dveře jednokřídlé plné - DTD výplň, HPL  - 900x1970mm včetně kování, zámku systému centrálního klíče, okopového plechu, madla atd.  komplet dle specifikace viz.výkaz výměr</t>
  </si>
  <si>
    <t>2143858149</t>
  </si>
  <si>
    <t>2"0140+0142</t>
  </si>
  <si>
    <t>766660411</t>
  </si>
  <si>
    <t>Montáž dveřních křídel dřevěných nebo plastových vchodových dveří včetně rámu do zdiva jednokřídlových bez nadsvětlíku</t>
  </si>
  <si>
    <t>1735637509</t>
  </si>
  <si>
    <t>61140504</t>
  </si>
  <si>
    <t xml:space="preserve">dveře jednokřídlé plastové bílé prosklené  - komplet dle ozn.105 včetně rozšiřovacích profilů</t>
  </si>
  <si>
    <t>-803186858</t>
  </si>
  <si>
    <t>Poznámka k položce:_x000d_
rám/zárubeň, kování a zámek v ceně</t>
  </si>
  <si>
    <t>766660421</t>
  </si>
  <si>
    <t>Montáž vchodových dveří jednokřídlových s nadsvětlíkem do zdiva</t>
  </si>
  <si>
    <t>1132267577</t>
  </si>
  <si>
    <t>6117320R</t>
  </si>
  <si>
    <t xml:space="preserve">dveře jednokřídlé plastové plné s nadsvětlíkem  - komplet dle ozn.110</t>
  </si>
  <si>
    <t>1435295557</t>
  </si>
  <si>
    <t>766662811</t>
  </si>
  <si>
    <t>Demontáž dveřních prahů u dveří jednokřídlových k opětovnému použití</t>
  </si>
  <si>
    <t>-351643108</t>
  </si>
  <si>
    <t>36"1NP</t>
  </si>
  <si>
    <t>33"2NP</t>
  </si>
  <si>
    <t>766691914</t>
  </si>
  <si>
    <t>Vyvěšení nebo zavěšení dřevěných křídel dveří pl do 2 m2</t>
  </si>
  <si>
    <t>-848347787</t>
  </si>
  <si>
    <t>766694112</t>
  </si>
  <si>
    <t>Montáž parapetních desek dřevěných nebo plastových š do 30 cm dl přes 1,0 do 1,6 m</t>
  </si>
  <si>
    <t>-353192976</t>
  </si>
  <si>
    <t>9+12+11+11</t>
  </si>
  <si>
    <t>Montáž parapetních desek dřevěných nebo plastových š do 30 cm dl přes 1,6 do 2,6 m</t>
  </si>
  <si>
    <t>884529784</t>
  </si>
  <si>
    <t>1+1+1+1+1</t>
  </si>
  <si>
    <t>766694114</t>
  </si>
  <si>
    <t>Montáž parapetních desek dřevěných nebo plastových š do 30 cm dl přes 2,6 do 3,6 m</t>
  </si>
  <si>
    <t>-806897709</t>
  </si>
  <si>
    <t>3+4+2+2+6</t>
  </si>
  <si>
    <t>61144402</t>
  </si>
  <si>
    <t>parapet plastový vnitřní komůrkový tl 20mm š 305mm</t>
  </si>
  <si>
    <t>-963099831</t>
  </si>
  <si>
    <t>(1,44*(21+22)+2,4*5+3*3+3,6*6+3,35*2+3*6)*1,05</t>
  </si>
  <si>
    <t>892050116</t>
  </si>
  <si>
    <t>59,0909090909091*1,1 'Přepočtené koeficientem množství</t>
  </si>
  <si>
    <t>766699611</t>
  </si>
  <si>
    <t>Montáž krytů topného tělesa dřevěných povrchově upravených</t>
  </si>
  <si>
    <t>-169340867</t>
  </si>
  <si>
    <t>0,65*(13*2+1,4+4*1,1+0,2*36)"2NP</t>
  </si>
  <si>
    <t>0,65*(32*0,2+7*1,1+1,3+2*1,4+6*2)"1NP</t>
  </si>
  <si>
    <t>6051R</t>
  </si>
  <si>
    <t>Dodávka krytů radiátoru - kompletně dle T01 - přední panely, bočnice, nožičky atd.</t>
  </si>
  <si>
    <t>1347850139</t>
  </si>
  <si>
    <t>44,98"dle T02</t>
  </si>
  <si>
    <t>76681110R</t>
  </si>
  <si>
    <t xml:space="preserve">Dodávka + montáž kuchyňské kout v mč 113 včetně dřezu,  dřezové baterie a vestavné ledničky - komplet dle T02 (následné propojení instalací v ZTI) </t>
  </si>
  <si>
    <t>1620858114</t>
  </si>
  <si>
    <t>76681110R1</t>
  </si>
  <si>
    <t xml:space="preserve">Dodávka + montáž kuchyňské kout v mč 218 včetně dřezu,  dřezové baterie - komplet dle T07 (následné propojení instalací v ZTI) </t>
  </si>
  <si>
    <t>311547941</t>
  </si>
  <si>
    <t>76681111R</t>
  </si>
  <si>
    <t xml:space="preserve">Dodávka + montáž kuchyňského koutu v mč134 včetně dřezu,  dřezové baterie - komplet dle T03  - spotřebiče započteny v interiéru (následné propojení instalaci v ZTI)</t>
  </si>
  <si>
    <t>-2058802291</t>
  </si>
  <si>
    <t>76681111R01</t>
  </si>
  <si>
    <t xml:space="preserve">Dodávka + montáž kuchyňského koutu v mč211 včetně dřezu,  dřezové baterie - komplet dle T04  - spotřebiče započteny v interiéru (následné propojení instalaci v ZTI)</t>
  </si>
  <si>
    <t>-1470837818</t>
  </si>
  <si>
    <t>76681111R02</t>
  </si>
  <si>
    <t xml:space="preserve">Dodávka + montáž kuchyňského koutu v mč221 včetně dřezu,  dřezové baterie - komplet dle T05 - spotřebiče započteny v interiéru (následné propojení instalaci v ZTI)</t>
  </si>
  <si>
    <t>429745790</t>
  </si>
  <si>
    <t xml:space="preserve">Dodávka + montáž kuchyňské linky v mč229 včetně dřezu a  dřezové baterie a vybavení spotřebiči - komplet dle T06</t>
  </si>
  <si>
    <t>551690648</t>
  </si>
  <si>
    <t>Přesun hmot tonážní pro kce truhlářské v objektech v přes 6 do 12 m</t>
  </si>
  <si>
    <t>76711-02</t>
  </si>
  <si>
    <t>Doplnění stávajícího ocelového žebříku (dodávka + montáž) včetně a celkového obroušení a nátěrů - komplet dle ozn.Z06</t>
  </si>
  <si>
    <t>59377622</t>
  </si>
  <si>
    <t>767161814</t>
  </si>
  <si>
    <t>Demontáž zábradlí rovného nerozebíratelného hmotnosti 1 m zábradlí přes 20 kg do suti</t>
  </si>
  <si>
    <t>-1263969754</t>
  </si>
  <si>
    <t>3,9*6+3,6*2"ve 2NP na lodžiích</t>
  </si>
  <si>
    <t>76722011R</t>
  </si>
  <si>
    <t>Dodávka + montáž zábradlí na bezbariérové rampě - komplet včetně povrchové úpravy - ozn.Z01a</t>
  </si>
  <si>
    <t>-119320711</t>
  </si>
  <si>
    <t>76722011R1</t>
  </si>
  <si>
    <t>Dodávka + montáž zábradlí na bezbariérové rampě - komplet včetně povrchové úpravy - ozn.Z01b</t>
  </si>
  <si>
    <t>2021816267</t>
  </si>
  <si>
    <t>767316310</t>
  </si>
  <si>
    <t>Montáž střešního bodového světlíku (výlezu na střechu) do 1 m2</t>
  </si>
  <si>
    <t>1312636681</t>
  </si>
  <si>
    <t>562453R</t>
  </si>
  <si>
    <t>dodávka výlezu na plochou střechu - komplet dle ozn. E16</t>
  </si>
  <si>
    <t>1759415184</t>
  </si>
  <si>
    <t>767531111</t>
  </si>
  <si>
    <t>Montáž vstupních kovových nebo plastových rohoží čistících zón</t>
  </si>
  <si>
    <t>-1556242855</t>
  </si>
  <si>
    <t xml:space="preserve">4*0,5"dle  E11</t>
  </si>
  <si>
    <t>69752070</t>
  </si>
  <si>
    <t>rohož vstupní provedení gumové se kartáčky - systém do polymerbetonové vaničky (vanička specifikována v díle 9)</t>
  </si>
  <si>
    <t>974212607</t>
  </si>
  <si>
    <t>2*1,02 'Přepočtené koeficientem množství</t>
  </si>
  <si>
    <t>767640114</t>
  </si>
  <si>
    <t>Montáž dveří AL jednokřídlových s pevnými bočními díly a nadsvětlíkem</t>
  </si>
  <si>
    <t>974303325</t>
  </si>
  <si>
    <t>553410R4</t>
  </si>
  <si>
    <t xml:space="preserve">vnitřníprosklená AL stěna -  - komplet dle ozn. S2.01</t>
  </si>
  <si>
    <t>-1856223172</t>
  </si>
  <si>
    <t>767640223</t>
  </si>
  <si>
    <t>Montáž dveří AL vchodových dvoukřídlových s pevným bočním dílem</t>
  </si>
  <si>
    <t>679726555</t>
  </si>
  <si>
    <t>553410R5</t>
  </si>
  <si>
    <t>vstupní prosklená AL stěna - komplet dle ozn. 1.11 včetně rozšiřujícíh profilů</t>
  </si>
  <si>
    <t>64481166</t>
  </si>
  <si>
    <t>553410R6</t>
  </si>
  <si>
    <t>vstupní prosklená AL stěna - komplet dle ozn. 1.12 včetně rozšiřujícíh profilů</t>
  </si>
  <si>
    <t>605860461</t>
  </si>
  <si>
    <t>767881128</t>
  </si>
  <si>
    <t>Montáž bodů záchytného systému do dřevěných trámových konstrukcí sevřením, kotvením</t>
  </si>
  <si>
    <t>15"dle E03</t>
  </si>
  <si>
    <t>70921357</t>
  </si>
  <si>
    <t>kotvicí bod pro tenké dřevěné konstrukce pomocí 16ti vrutů dl 500mm</t>
  </si>
  <si>
    <t>Montáž atypických zámečnických konstrukcí hm do 20 kg přes TI podložku</t>
  </si>
  <si>
    <t>(7,1*(0,85*2+1,805)+0,2*0,2*0,006*7850*3)*3"Z04</t>
  </si>
  <si>
    <t>(7,1*(0,8*2+0,76)+0,2*0,2*0,006*7850*2)*13"Z06,05</t>
  </si>
  <si>
    <t xml:space="preserve">Součet"10% prořez, svary atd. </t>
  </si>
  <si>
    <t>358,425*1,1 'Přepočtené koeficientem množství</t>
  </si>
  <si>
    <t>2837651R</t>
  </si>
  <si>
    <t>92435275</t>
  </si>
  <si>
    <t>0,2*0,2*2*3"pro Z04</t>
  </si>
  <si>
    <t>0,2*0,2*2*11"pro Z05,06</t>
  </si>
  <si>
    <t>1,12*1,05 'Přepočtené koeficientem množství</t>
  </si>
  <si>
    <t>767995113R</t>
  </si>
  <si>
    <t>Dodávka + Montáž ocelového překladů včetně sloupků a ploten</t>
  </si>
  <si>
    <t>1579637388</t>
  </si>
  <si>
    <t>2*16*5,4"U140</t>
  </si>
  <si>
    <t>18,8*2,3"IPE 180</t>
  </si>
  <si>
    <t>17,549*2,15"JAckl 120/5</t>
  </si>
  <si>
    <t>20,15*2,27*2"JACKL 140/5</t>
  </si>
  <si>
    <t>0,3*0,3*0,015*7850*3"PLOTNY</t>
  </si>
  <si>
    <t>Mezisoučet"mč 120 a123</t>
  </si>
  <si>
    <t>377,044*0,1"ztratné + spojovací materiál atd. 10%</t>
  </si>
  <si>
    <t>14,5+2,2+23,1+2,7+9,9+5,2+9,5+6,1+9,1+4,3+2,3+7,5+2+23,5+2,9"2NP</t>
  </si>
  <si>
    <t>6,3+1,65*4,05"podesta + mezipodesta</t>
  </si>
  <si>
    <t>Mezisoučet"2NP R10B</t>
  </si>
  <si>
    <t xml:space="preserve">3,5+2,9+2,8+11,7+4,4+3,3+2,4+20,3+8,3+16+4,5+11,2+1,5+8,8+2,4+5,7+2,6+4,3+8,4+5,7+7,7+2+23,2+2,8+9,9+9,1"1NP </t>
  </si>
  <si>
    <t>1,6*4,05"schodiště - spodní podesta</t>
  </si>
  <si>
    <t>Mezisoučet"1NP R10B</t>
  </si>
  <si>
    <t>39,1+7,2+8,3+4,3+2,7+2,6+7,7+4,3+5,8</t>
  </si>
  <si>
    <t>Mezisoučet"1NP R11B</t>
  </si>
  <si>
    <t>17*1,2*(0,172+0,295)" stupně</t>
  </si>
  <si>
    <t>421,91"dle vysáti</t>
  </si>
  <si>
    <t>421,91*2 'Přepočtené koeficientem množství</t>
  </si>
  <si>
    <t>771151024</t>
  </si>
  <si>
    <t>Samonivelační stěrka podlah pevnosti 30 MPa tl 10 mm</t>
  </si>
  <si>
    <t>411,63</t>
  </si>
  <si>
    <t>771274123</t>
  </si>
  <si>
    <t>Montáž obkladů stupnic z dlaždic protiskluzných keramických flexibilní lepidlo š přes 250 do 300 mm</t>
  </si>
  <si>
    <t>-96610654</t>
  </si>
  <si>
    <t>17*1,2</t>
  </si>
  <si>
    <t>59761337</t>
  </si>
  <si>
    <t>schodovka protiskluzná šířky 300x600mm</t>
  </si>
  <si>
    <t>-1646119425</t>
  </si>
  <si>
    <t>20,4*1,837 'Přepočtené koeficientem množství</t>
  </si>
  <si>
    <t>771274242</t>
  </si>
  <si>
    <t>Montáž obkladů podstupnic z dlaždic reliéfních keramických flexibilní lepidlo v přes 150 do 200 mm</t>
  </si>
  <si>
    <t>1946138527</t>
  </si>
  <si>
    <t>dlažba keramická hutná reliéfní do interiéru přes 22 do 25ks/m2</t>
  </si>
  <si>
    <t>-1602790463</t>
  </si>
  <si>
    <t>20,4*0,22 'Přepočtené koeficientem množství</t>
  </si>
  <si>
    <t>771473810</t>
  </si>
  <si>
    <t>Demontáž soklíků z dlaždic keramických lepených rovných</t>
  </si>
  <si>
    <t>1483233695</t>
  </si>
  <si>
    <t>186"1NP</t>
  </si>
  <si>
    <t>771474112</t>
  </si>
  <si>
    <t>Montáž soklů z dlaždic keramických rovných flexibilní lepidlo v do 90 mm - řezaný</t>
  </si>
  <si>
    <t>1610444136</t>
  </si>
  <si>
    <t>2*(1,72+2,08)-0,8*3"mč104</t>
  </si>
  <si>
    <t>2*(1,89+1,5)-0,8*2"mč105</t>
  </si>
  <si>
    <t>2*(2,08+5,9)-2,035-0,8*3-0,5"mč107</t>
  </si>
  <si>
    <t>2*(1,89*2+2,4+1,8)-0,8*2"mč108,109</t>
  </si>
  <si>
    <t>2*(1,59+1,5)-0,8*2"mč110</t>
  </si>
  <si>
    <t>2*(12,5+3,9)-0,8*9"mč111</t>
  </si>
  <si>
    <t>2*(2,08+4,1)-0,8"mč112</t>
  </si>
  <si>
    <t>2*(4,1+3,6)-0,8*2-2,8"mč113</t>
  </si>
  <si>
    <t>2*(1,1+4,05)-0,8*2"mč114</t>
  </si>
  <si>
    <t>2*(4,05+1,6)-0,9*3+1,6*2+4,05"mč126 včetně mezipodesty</t>
  </si>
  <si>
    <t>2*(1,89+2,3)-0,8*5"mč120</t>
  </si>
  <si>
    <t>2*(2,08+1,31)-0,8"mč121</t>
  </si>
  <si>
    <t>2*(1,89+4,05)-0,9*4"mč123</t>
  </si>
  <si>
    <t>2*(2,09+2,08)-0,9"mč124</t>
  </si>
  <si>
    <t>2*(2,57+2,05)-0,9"mč125</t>
  </si>
  <si>
    <t>2*(4,05+3,7)-0,8*4"mč127</t>
  </si>
  <si>
    <t>2*(1,15+2,08)-0,8*2"mč128</t>
  </si>
  <si>
    <t>2*(2,08+4,05)-0,8"mč132</t>
  </si>
  <si>
    <t>2*(2,75+2,08)-0,8-0,95"mč133</t>
  </si>
  <si>
    <t>2*(1,89+4,05/2)-0,8*2"mč134</t>
  </si>
  <si>
    <t>2*(1,35+1,3)-0,8"mč138</t>
  </si>
  <si>
    <t>2*(1,35+2,6)-0,8"mč140</t>
  </si>
  <si>
    <t>2*(4+2,36)-0,8"mč144</t>
  </si>
  <si>
    <t>2*(4,05+2,525)-0,8*2"mč143</t>
  </si>
  <si>
    <t>2*(3,74+4,05)-0,8"mč201</t>
  </si>
  <si>
    <t>2*(1,35+1,3)-0,8"mč206</t>
  </si>
  <si>
    <t>2*(1,35+2,6)-0,8"mč208</t>
  </si>
  <si>
    <t>2*(1,35+1,3)-0,8"mč225</t>
  </si>
  <si>
    <t>2*(1,35+2,6)-0,8"mč228</t>
  </si>
  <si>
    <t>3,1+2,08+1,03-0,8"mč214</t>
  </si>
  <si>
    <t>2*(1,89+5,25)-4,2-0,8*2"mč211</t>
  </si>
  <si>
    <t>2*(1,6+3,8)-0,8*3"mč212</t>
  </si>
  <si>
    <t>2*(2,08+4,8)-0,8*2"mč213</t>
  </si>
  <si>
    <t>1,6*2+4,05-0,9*3"mč215</t>
  </si>
  <si>
    <t>2*(4,05+3,77)-6*0,8"mč216</t>
  </si>
  <si>
    <t>2*(3,96+1,89)-3-0,8*2"mč221</t>
  </si>
  <si>
    <t>771474132</t>
  </si>
  <si>
    <t>Montáž soklů z dlaždic keramických schodišťových stupňovitých flexibilní lepidlo v přes 65 do 90 mm - řezaný</t>
  </si>
  <si>
    <t>-741680646</t>
  </si>
  <si>
    <t>2,85*2+2,5*4"schodiště</t>
  </si>
  <si>
    <t>1431057306</t>
  </si>
  <si>
    <t>92,75*0,15 'Přepočtené koeficientem množství</t>
  </si>
  <si>
    <t>59761406</t>
  </si>
  <si>
    <t>dlažba keramická glazovaná protiskluzná R10/B do interiéru přes 22 do 25ks/m2 - tl.7mm</t>
  </si>
  <si>
    <t>-1011447582</t>
  </si>
  <si>
    <t>243,175*0,15 'Přepočtené koeficientem množství</t>
  </si>
  <si>
    <t>771573810</t>
  </si>
  <si>
    <t>Demontáž podlah z dlaždic keramických lepených</t>
  </si>
  <si>
    <t>-1685363501</t>
  </si>
  <si>
    <t>771574264</t>
  </si>
  <si>
    <t>Montáž podlah keramických pro mechanické zatížení protiskluzných lepených flexibilním lepidlem přes 12 do 19 ks/m2</t>
  </si>
  <si>
    <t>1377543315</t>
  </si>
  <si>
    <t>-1801565439</t>
  </si>
  <si>
    <t>82*1,1 'Přepočtené koeficientem množství</t>
  </si>
  <si>
    <t>6,1"2NP</t>
  </si>
  <si>
    <t xml:space="preserve">20,3+8,7+5,6"1NP </t>
  </si>
  <si>
    <t>60,163*1,08 'Přepočtené koeficientem množství</t>
  </si>
  <si>
    <t>1073262365</t>
  </si>
  <si>
    <t>14,5+2,2+23,1+2,7+9,9+5,2+9,5+9,1+4,3+2,3+7,5+2+23,5+2,9"2NP</t>
  </si>
  <si>
    <t xml:space="preserve">3,5+2,9+2,8+11,7+4,4+3,3+2,4+8,3+16+4,5+11,2+1,5+2,4+2,6+4,3+8,4+5,7+7,7+2+23,2+2,8+9,9+9,1"1NP </t>
  </si>
  <si>
    <t>269,3*1,1 'Přepočtené koeficientem množství</t>
  </si>
  <si>
    <t>2,2+2,7+4,3+2,3+2+2,9"2NP</t>
  </si>
  <si>
    <t xml:space="preserve">3,5+2,9+2,8+4,4+3,3+2,4+8,3+4,5+1,5+2,4+2,6+4,3+2+2,8"1NP </t>
  </si>
  <si>
    <t>4,3+2,7+2,6+4,3</t>
  </si>
  <si>
    <t>516,3</t>
  </si>
  <si>
    <t>23,1+6,1+4,3+2,3+23,5"2NP</t>
  </si>
  <si>
    <t>2,8+11,7+11,2+1,5+39,1+7,2+8,3+4,3+2,6+57+2,6+4,3+23,2"1NP</t>
  </si>
  <si>
    <t>235,1*4 'Přepočtené koeficientem množství</t>
  </si>
  <si>
    <t>65"1NP</t>
  </si>
  <si>
    <t>40"2NP</t>
  </si>
  <si>
    <t>16"2NP</t>
  </si>
  <si>
    <t>28"1NP</t>
  </si>
  <si>
    <t>2*(1,8+1,6)"mč106</t>
  </si>
  <si>
    <t>2*(2,08+5,9)"mč107</t>
  </si>
  <si>
    <t>2*(2,725+4,05)"mč115</t>
  </si>
  <si>
    <t>2*2*(1,83+3,92)"mč118</t>
  </si>
  <si>
    <t>2*2*(4,05+0,15+1,89+6,5+0,8*2)"mč117</t>
  </si>
  <si>
    <t>2*(1,9+0,8)"mč116</t>
  </si>
  <si>
    <t>2*(2+4,12)"mč119</t>
  </si>
  <si>
    <t>2*(1,89+2,3)"mč120</t>
  </si>
  <si>
    <t>2*(2,08+2,73)"mč129</t>
  </si>
  <si>
    <t>2*(2,38+1,79)"mč131</t>
  </si>
  <si>
    <t>2*(1,75+1,5)"mč130</t>
  </si>
  <si>
    <t>2*(6,3+4,05+0,465+0,95+4,3)"mč139</t>
  </si>
  <si>
    <t>2*(6,3+4,05+0,465+0,95+4,3)"mč207</t>
  </si>
  <si>
    <t>2*(2,08+1,05+3,1)"mč214</t>
  </si>
  <si>
    <t>2*(1,705+0,8+1,705+2,1)"mč217</t>
  </si>
  <si>
    <t>2*(1,76+1,6)"mč220</t>
  </si>
  <si>
    <t>2*(6,3+4,05+0,465+0,95+4,3)"mč226</t>
  </si>
  <si>
    <t>776111116</t>
  </si>
  <si>
    <t>Odstranění zbytků lepidla z podkladu povlakových podlah broušením</t>
  </si>
  <si>
    <t>-30940736</t>
  </si>
  <si>
    <t>24,6+1,6*4,2+11,3+8,2+88,2+44,7+1,6*4,2+5,1+23,3+24,6"1NP</t>
  </si>
  <si>
    <t>1,6*4,2*3"mezipodesty</t>
  </si>
  <si>
    <t>9,6+5,9+9,7+22,1+6,3+5,3+44,7+88,2+9,9+9,5+5,8+6,3+9,1+8,3+7,5+7,5+44,7+88,2+6,3+2+3+23,3+24,6"2NP</t>
  </si>
  <si>
    <t>776111126</t>
  </si>
  <si>
    <t>Odstranění zbytků lepidla z podkladu povlakových podlah broušením schodišťových stupňů</t>
  </si>
  <si>
    <t>872219712</t>
  </si>
  <si>
    <t>17*3*1,2*(0,1725+0,295)</t>
  </si>
  <si>
    <t>24,8+23,3+98,2+49,7+23,3+24,5+21,3*3"1NP</t>
  </si>
  <si>
    <t>5,9+9,77+22,1+6,3+48,6+98,2+8,2+7,2+97,5+48,4+6,3+23,3+12,8+16,3"2NP</t>
  </si>
  <si>
    <t>776111323</t>
  </si>
  <si>
    <t>Vysátí podkladu povlakových podlah schodišťových stupňů</t>
  </si>
  <si>
    <t>-1960564968</t>
  </si>
  <si>
    <t>1,7*4,05*2"podesty mč 224,205</t>
  </si>
  <si>
    <t>40,8*(0,295+0,1725)"ramena</t>
  </si>
  <si>
    <t>718,57*2"1x pod nivelačku + 1* lepidlo pod krytinu</t>
  </si>
  <si>
    <t>776121113</t>
  </si>
  <si>
    <t>Vodou ředitelná penetrace savého podkladu povlakových podlah schodišťových stupňů</t>
  </si>
  <si>
    <t>-210405565</t>
  </si>
  <si>
    <t>776141124</t>
  </si>
  <si>
    <t>Vyrovnání podkladu povlakových podlah stěrkou pevnosti 30 MPa tl 10 mm</t>
  </si>
  <si>
    <t>Součet"10mm průměrná tloušťka pro celý objekt bude dle potřebné skutečnosti</t>
  </si>
  <si>
    <t>776141224</t>
  </si>
  <si>
    <t>Vyrovnání podkladu povlakových podlah schodišťových stupňů samonivelační stěrkou pevnosti 35 MPa tl přes 8 do 10 mm</t>
  </si>
  <si>
    <t>693805514</t>
  </si>
  <si>
    <t>40,8*(0,295)"ramena</t>
  </si>
  <si>
    <t>776143133</t>
  </si>
  <si>
    <t>Tmelení schodišťových podstupnic povlakových podlah stěrkou tl přes 5 do 8 mm</t>
  </si>
  <si>
    <t>-240045640</t>
  </si>
  <si>
    <t>40,8*(0,172)"ramena</t>
  </si>
  <si>
    <t>776144111</t>
  </si>
  <si>
    <t>Tmelení hran schodišťových povlakových podlah</t>
  </si>
  <si>
    <t>-321935441</t>
  </si>
  <si>
    <t>40,8"ramena</t>
  </si>
  <si>
    <t>776201812</t>
  </si>
  <si>
    <t>Demontáž lepených povlakových podlah s podložkou ručně</t>
  </si>
  <si>
    <t>-1173607543</t>
  </si>
  <si>
    <t>776212111</t>
  </si>
  <si>
    <t>Volné položení textilních pásů s podlepením spojů páskou</t>
  </si>
  <si>
    <t>-3828037</t>
  </si>
  <si>
    <t>2,5*4,05*2"mč101+142</t>
  </si>
  <si>
    <t>69752100</t>
  </si>
  <si>
    <t xml:space="preserve">textilní čistící koberec  - komplet dle specifikace v TZ</t>
  </si>
  <si>
    <t>63524</t>
  </si>
  <si>
    <t>20,25*1,1 'Přepočtené koeficientem množství</t>
  </si>
  <si>
    <t>48,6+98,2+97,5+48,4-5,7*6,855*2"ložnice + denní místnosti</t>
  </si>
  <si>
    <t>23,3+12,8+16,3"mč229,230,231</t>
  </si>
  <si>
    <t xml:space="preserve">98,2+49,7-5,7*7,8-4*6,7"ložnice  + denní místnost</t>
  </si>
  <si>
    <t>343,593*1,12 'Přepočtené koeficientem množství</t>
  </si>
  <si>
    <t>2106453059</t>
  </si>
  <si>
    <t>24,8+23,3+21,3+5,7*7,8+4*6,7+21,3+23,3+24,5"1NP</t>
  </si>
  <si>
    <t>5,9+9,7+22,1+6,3+5,7*6,855*2+8,2+7,2+6,3"2NP</t>
  </si>
  <si>
    <t>PVC heterogenní akustická tl 3,00mm, nášlapná vrstva 0,65mm, zátěž 34/42, otlak do 0,2mm, útlum min.17dB, hořlavost Bfl S1 s elestickou pěnovou podložkou - kompletní specifikace dle PD</t>
  </si>
  <si>
    <t>1051122820</t>
  </si>
  <si>
    <t>367,377*1,1 'Přepočtené koeficientem množství</t>
  </si>
  <si>
    <t>776301812</t>
  </si>
  <si>
    <t>Odstranění lepených podlahovin s podložkou ze schodišťových stupňů</t>
  </si>
  <si>
    <t>1300810109</t>
  </si>
  <si>
    <t>17*3*1,2</t>
  </si>
  <si>
    <t>776321111</t>
  </si>
  <si>
    <t>Montáž podlahovin z PVC na stupnice šířky do 300 mm</t>
  </si>
  <si>
    <t>-911063657</t>
  </si>
  <si>
    <t>17*2*1,2</t>
  </si>
  <si>
    <t>776321211</t>
  </si>
  <si>
    <t>Montáž podlahovin z PVC na podstupnice výšky do 200 mm</t>
  </si>
  <si>
    <t>-573715139</t>
  </si>
  <si>
    <t>-218146634</t>
  </si>
  <si>
    <t>40,8*(0,295+0,1725)*1,2</t>
  </si>
  <si>
    <t>22,889*1,1 'Přepočtené koeficientem množství</t>
  </si>
  <si>
    <t>776410811</t>
  </si>
  <si>
    <t>Odstranění soklíků a lišt pryžových nebo plastových</t>
  </si>
  <si>
    <t>767105235</t>
  </si>
  <si>
    <t>316"1NP</t>
  </si>
  <si>
    <t>285"2NP</t>
  </si>
  <si>
    <t>-1994410608</t>
  </si>
  <si>
    <t>(4,05+6,1)*2-0,8*2-1,3"mč101</t>
  </si>
  <si>
    <t>(4,05+5,75)*2-0,8"mč102</t>
  </si>
  <si>
    <t xml:space="preserve">2*(5,25+4,05)-0,8*3-1,2*1,44*2"mč103 </t>
  </si>
  <si>
    <t>2*(4,05*3+12,1*3)-3,9*8-0,9*4+0,15*8"mč135,136</t>
  </si>
  <si>
    <t xml:space="preserve">2*(5,25+4,05)-0,8*3-1,2*1,44*2"mč137 </t>
  </si>
  <si>
    <t>2*(4,05+5,615+4,05+6,05)-1,3-0,8*4-1,2"mč141,142</t>
  </si>
  <si>
    <t>2,65*2*(4,05*2+5,45+3,92+3,92)-0,8*5"mč202,203,204</t>
  </si>
  <si>
    <t>4,05+1,5*2+1,7*2+4,05"mč 205 včetně podesty</t>
  </si>
  <si>
    <t>2*(4,05*3+12,1*3)-3,9*8-0,8*4+0,15*8"mč209,210</t>
  </si>
  <si>
    <t>2*(4,05*3+12,1*3)-3,9*8-0,8*4+0,15*8"mč222,223</t>
  </si>
  <si>
    <t>2*(3,96*2+2,08+1,89)-0,8*3"mč218,219</t>
  </si>
  <si>
    <t>2*(4,05*3+5,75+7,4)-0,8*4"mč230,231,232</t>
  </si>
  <si>
    <t>776411121</t>
  </si>
  <si>
    <t>Montáž schodišťových soklíků výšky do 60 mm</t>
  </si>
  <si>
    <t>-1890075284</t>
  </si>
  <si>
    <t>2,5*4+2,9*2"na schodištích</t>
  </si>
  <si>
    <t>2060753387</t>
  </si>
  <si>
    <t>478,865+15,8</t>
  </si>
  <si>
    <t>494,665*1,1 'Přepočtené koeficientem množství</t>
  </si>
  <si>
    <t>776421312</t>
  </si>
  <si>
    <t>Montáž přechodových šroubovaných lišt</t>
  </si>
  <si>
    <t>1856512845</t>
  </si>
  <si>
    <t>11*0,9"2NP</t>
  </si>
  <si>
    <t>7*0,9"1NP</t>
  </si>
  <si>
    <t>Mezisoučet"přechody mezi dlažbou a PVC</t>
  </si>
  <si>
    <t>(5,7+6,855)*2+6,8+4+12,5"mezi kobercem a PVC v hernách</t>
  </si>
  <si>
    <t>59054100</t>
  </si>
  <si>
    <t>profil přechodový AL dle výběru architekta</t>
  </si>
  <si>
    <t>-1463912767</t>
  </si>
  <si>
    <t>64,61*1,1 'Přepočtené koeficientem množství</t>
  </si>
  <si>
    <t>776430811</t>
  </si>
  <si>
    <t>Odstranění hran schodišťových</t>
  </si>
  <si>
    <t>1349263668</t>
  </si>
  <si>
    <t>776431211</t>
  </si>
  <si>
    <t>Montáž schodišťových hran šroubovaných</t>
  </si>
  <si>
    <t>-1148990224</t>
  </si>
  <si>
    <t>28342160</t>
  </si>
  <si>
    <t>hrana schodová s lemovým ukončením z PVC 30x35x3mm</t>
  </si>
  <si>
    <t>-692723527</t>
  </si>
  <si>
    <t>40,8*1,2 'Přepočtené koeficientem množství</t>
  </si>
  <si>
    <t>777111111</t>
  </si>
  <si>
    <t>Vysátí podkladu před provedením lité podlahy</t>
  </si>
  <si>
    <t>-1615971308</t>
  </si>
  <si>
    <t>2,1*1,98+0,15*(1,98+2,1)*2"dojezd plošiny</t>
  </si>
  <si>
    <t>777131109</t>
  </si>
  <si>
    <t>Penetrační epoxidový nátěr podlahy na podklad znečištěný olejem</t>
  </si>
  <si>
    <t>1654424774</t>
  </si>
  <si>
    <t>777511143</t>
  </si>
  <si>
    <t>Krycí epoxidová stěrka tloušťky do 2 mm chemicky odolné lité podlahy</t>
  </si>
  <si>
    <t>1224775115</t>
  </si>
  <si>
    <t>Přesun hmot tonážní pro podlahy lité v objektech v přes 6 do 12 m</t>
  </si>
  <si>
    <t>-821858332</t>
  </si>
  <si>
    <t>1959470818</t>
  </si>
  <si>
    <t>2*2*(1,8+1,6)-0,7*2"mč106</t>
  </si>
  <si>
    <t>2*(1,5+0,6)"mč107</t>
  </si>
  <si>
    <t>2*2,8"mč113</t>
  </si>
  <si>
    <t>2*(2*1,65+4,05)-0,8*2"mč115</t>
  </si>
  <si>
    <t>2*2*(1,83+3,92)+0,25*1,98*2-0,9*2-0,7*0,8"mč118</t>
  </si>
  <si>
    <t>2*2*(4,05+0,15+1,89+6,5+0,8*2)-1,1*2-0,7*0,8*3-0,8*2-0,9*2+0,25*4*2*2"mč117</t>
  </si>
  <si>
    <t>2*2*(1,9+0,8)-2*0,7"mč116</t>
  </si>
  <si>
    <t>2*2*(2+4,12)-2*0,8*2"mč119</t>
  </si>
  <si>
    <t>2*2*(2,03+1,3)-2*0,8-0,7*0,8"mč122</t>
  </si>
  <si>
    <t>2*2*(2,57+2,08)-0,9*2"mč125</t>
  </si>
  <si>
    <t>2*2*(2,08+2,73)-0,7*2-0,8*0,9"mč129</t>
  </si>
  <si>
    <t>2*2*(2,38+1,79)-0,8*2-0,8*0,9"mč131</t>
  </si>
  <si>
    <t>2*2*(1,75+1,5)-0,8*2*2"mč130</t>
  </si>
  <si>
    <t>2*(1,89*2+4,05)-0,8*2-0,8*0,9"mč134</t>
  </si>
  <si>
    <t>2*2*(6,3+4,05+0,465+0,95+4,3)-0,8*2*3-0,8*0,9*2"mč139</t>
  </si>
  <si>
    <t>2*2*(6,3+4,05+0,465+0,95+4,3)-0,8*2*3-0,8*0,9*2"mč207</t>
  </si>
  <si>
    <t>2*4,2"mč211</t>
  </si>
  <si>
    <t>2*(1+1+1+0,15+1+1,96+0,4)"mč214</t>
  </si>
  <si>
    <t>2*2*(1,705+0,8+1,705+2,1)-0,7*2*2-0,8*2"mč217</t>
  </si>
  <si>
    <t>2*2*(1,76+1,6)-0,8*2"mč220</t>
  </si>
  <si>
    <t>2*(1,89*2+4,05)-0,8*2-0,8*0,9"mč221</t>
  </si>
  <si>
    <t>2*2*(6,3+4,05+0,465+0,95+4,3)-0,8*2*3-0,8*0,9*2"mč226</t>
  </si>
  <si>
    <t>0,6*1,3"mč218</t>
  </si>
  <si>
    <t>0,6*2,9"mč229</t>
  </si>
  <si>
    <t>(1+1)*2"u sprchy mč106</t>
  </si>
  <si>
    <t>(1+1)*2"u sprchy mč139</t>
  </si>
  <si>
    <t>(1+1)*2"u sprchy mč129</t>
  </si>
  <si>
    <t>(1+1+1)*2"u sprchy mč214</t>
  </si>
  <si>
    <t>(1+1)*2"u sprchy mč226</t>
  </si>
  <si>
    <t>(1+1)*2"u sprchy mč207</t>
  </si>
  <si>
    <t>Poznámka k položce:_x000d_
Spotřeba: 4,5 kg/m2/2,5 mm</t>
  </si>
  <si>
    <t>26*4 'Přepočtené koeficientem množství</t>
  </si>
  <si>
    <t>7*2" - svislé rohy sprcháčů</t>
  </si>
  <si>
    <t>2*(1,8+1,6)-0,7"mč106</t>
  </si>
  <si>
    <t>2*2+(1,5+0,6)"mč107</t>
  </si>
  <si>
    <t>2+2,8"mč113</t>
  </si>
  <si>
    <t>2+2+(2*1,65+4,05)-0,8"mč115</t>
  </si>
  <si>
    <t>2*(1,83+3,92)+2*1,98*2+1,2+1,05*2-0,9"mč118</t>
  </si>
  <si>
    <t>2*(4,05+0,15+1,89+6,5+0,8*2)-1,1+(1,2+1,05*2)*3-0,8-0,9+4*2*2"mč117</t>
  </si>
  <si>
    <t>2*(1,9+0,8)-0,7"mč116</t>
  </si>
  <si>
    <t>2*(2+4,12)-2*0,8"mč119</t>
  </si>
  <si>
    <t>2*(2,03+1,3)-0,8+(1,2+1,05*2)"mč122</t>
  </si>
  <si>
    <t>2*(2,57+2,08)-0,9"mč125</t>
  </si>
  <si>
    <t>2*(2,08+2,73)-0,7+(1,2+1,05*2)"mč129</t>
  </si>
  <si>
    <t>2*(2,38+1,79)-0,8+(1,2+1,05*2)"mč131</t>
  </si>
  <si>
    <t>2*(1,75+1,5)-0,8*2"mč130</t>
  </si>
  <si>
    <t>(1,89*2+4,05)-0,8+(1,2+1,05*2)"mč134</t>
  </si>
  <si>
    <t>2*(6,3+4,05+0,465+0,95+4,3)-0,8*3+6*2+(1,2+1,05*2)*2"mč139</t>
  </si>
  <si>
    <t>2*(6,3+4,05+0,465+0,95+4,3)-0,8*3+6*2+(1,2+1,05*2)*2"mč207</t>
  </si>
  <si>
    <t>2+4,2"mč211</t>
  </si>
  <si>
    <t>2*4+(1+1+1+0,15+1+1,96+0,4)"mč214</t>
  </si>
  <si>
    <t>2*(1,705+0,8+1,705+2,1)-0,7*2-0,8+2"mč217</t>
  </si>
  <si>
    <t>2*(1,76+1,6)-0,8+2"mč220</t>
  </si>
  <si>
    <t>(1,89*2+4,05)-0,8+(1,2+1,05*2)"mč221</t>
  </si>
  <si>
    <t>2*(6,3+4,05+0,465+0,95+4,3)-0,8*3+6*2+(1,2+1,05*2)*2"mč226</t>
  </si>
  <si>
    <t>368,41*1,1 'Přepočtené koeficientem množství</t>
  </si>
  <si>
    <t>781473810</t>
  </si>
  <si>
    <t>Demontáž obkladů z obkladaček keramických lepených</t>
  </si>
  <si>
    <t>383931203</t>
  </si>
  <si>
    <t>2*(1,47+1,62+2,65+0,5+0,2+0,3)"mč118</t>
  </si>
  <si>
    <t>2*2*(1,15+0,8+1,41+0,85)-0,8*1,97*2"mč108,105</t>
  </si>
  <si>
    <t>1,8*2*(4,05+0,15+1,89+6,5+1,6+1,3)-0,8*1,8-0,9*1,8*2-0,9*0,8*3"mč120</t>
  </si>
  <si>
    <t>1,8*2*(3,96+1,89)-0,9*1,8-0,9*0,8"mč121</t>
  </si>
  <si>
    <t>1,84*2*(0,8+2,08)-0,7*1,8"mč119</t>
  </si>
  <si>
    <t>1,8*2*(3,71+2,08)-0,9*1,8-0,8*1,8"mč122</t>
  </si>
  <si>
    <t>1,8*2*(2,32+2,03)-0,8*1,8-0,9*0,8-0,9*1,8"mč123</t>
  </si>
  <si>
    <t>2*2*(2,08+2,73)-0,8*2-0,8*0,9"mč130</t>
  </si>
  <si>
    <t>1,5*2*(1,89+1,5)-1,5*0,8*2"mč131</t>
  </si>
  <si>
    <t>1,8*2*(1,89+2,4)-0,8*1,8"mč132</t>
  </si>
  <si>
    <t>2*2*(1,89+4,05)-0,8*0,9-0,8*2*2"mč135</t>
  </si>
  <si>
    <t>2*2*(4,1+1,8)-0,7*2-0,8*0,9+2*(0,8+0,65*2)+2*(5,3+4,3+2)-0,8*0,9"mč140,141</t>
  </si>
  <si>
    <t>467,49"dle penetrace</t>
  </si>
  <si>
    <t>467,49*1,1 'Přepočtené koeficientem množství</t>
  </si>
  <si>
    <t>-875934988</t>
  </si>
  <si>
    <t>1,15*0,6*9"dle E13</t>
  </si>
  <si>
    <t>1*0,7"dle E15</t>
  </si>
  <si>
    <t>63465126</t>
  </si>
  <si>
    <t>zrcadlo nemontované čiré tl 5mm max rozměr 3210x2250mm</t>
  </si>
  <si>
    <t>1615893747</t>
  </si>
  <si>
    <t>6,91*1,1 'Přepočtené koeficientem množství</t>
  </si>
  <si>
    <t>783101201</t>
  </si>
  <si>
    <t>Hrubé obroušení podkladu truhlářských konstrukcí před provedením nátěru</t>
  </si>
  <si>
    <t>-706670879</t>
  </si>
  <si>
    <t>((90,25))*3,14*0,05</t>
  </si>
  <si>
    <t xml:space="preserve">Součet"5X PLOCHA  - VÝPOČET DLE ÚVODU KATALOGU - madlo</t>
  </si>
  <si>
    <t>14,169*5 'Přepočtené koeficientem množství</t>
  </si>
  <si>
    <t>783101203</t>
  </si>
  <si>
    <t>Jemné obroušení podkladu truhlářských konstrukcí před provedením nátěru</t>
  </si>
  <si>
    <t>-1174326877</t>
  </si>
  <si>
    <t>783101205</t>
  </si>
  <si>
    <t>Dekorativní obroušení podkladu truhlářských konstrukcí před provedením nátěru</t>
  </si>
  <si>
    <t>157870552</t>
  </si>
  <si>
    <t xml:space="preserve">Součet"5X PLOCHA  - VÝPOČET DLE ÚVODU KATALOGU - madlo dle Z03,04,05</t>
  </si>
  <si>
    <t>783113101</t>
  </si>
  <si>
    <t>Jednonásobný napouštěcí syntetický nátěr truhlářských konstrukcí</t>
  </si>
  <si>
    <t>-372525352</t>
  </si>
  <si>
    <t>70,845"MADLO</t>
  </si>
  <si>
    <t>783148211</t>
  </si>
  <si>
    <t>Lakovací dvojnásobný akryluretanový nátěr truhlářských konstrukcí s mezibroušením</t>
  </si>
  <si>
    <t>1953001965</t>
  </si>
  <si>
    <t>783213121</t>
  </si>
  <si>
    <t>Napouštěcí dvojnásobný syntetický biocidní nátěr tesařských konstrukcí zabudovaných do konstrukce</t>
  </si>
  <si>
    <t>-643633132</t>
  </si>
  <si>
    <t>13*51*0,5*2*(0,16+0,1)"spádové trámy</t>
  </si>
  <si>
    <t>783301311</t>
  </si>
  <si>
    <t>Odmaštění zámečnických konstrukcí vodou ředitelným odmašťovačem</t>
  </si>
  <si>
    <t>206574995</t>
  </si>
  <si>
    <t>1*10*3"dle Z03b</t>
  </si>
  <si>
    <t>1*10*3"dle Z04b</t>
  </si>
  <si>
    <t>Mezisoučet"stávající zábradlí - 3x dle ustanovení ÚRS</t>
  </si>
  <si>
    <t>4,2*3,8"poklopy dle Z02</t>
  </si>
  <si>
    <t>783306801</t>
  </si>
  <si>
    <t>Odstranění nátěru ze zámečnických konstrukcí obroušením</t>
  </si>
  <si>
    <t>1308865241</t>
  </si>
  <si>
    <t>35*((2*2+0,8)*(0,1+2*0,05))</t>
  </si>
  <si>
    <t>36*((2*2+0,8)*(0,15+2*0,05))</t>
  </si>
  <si>
    <t>783314203</t>
  </si>
  <si>
    <t>Základní antikorozní jednonásobný syntetický samozákladující nátěr zámečnických konstrukcí</t>
  </si>
  <si>
    <t>-322935440</t>
  </si>
  <si>
    <t>75,96*3 'Přepočtené koeficientem množství</t>
  </si>
  <si>
    <t>Mezisoučet"zárubně</t>
  </si>
  <si>
    <t>783317101</t>
  </si>
  <si>
    <t>Krycí jednonásobný syntetický standardní nátěr zámečnických konstrukcí</t>
  </si>
  <si>
    <t>-391519882</t>
  </si>
  <si>
    <t>25,32*3 'Přepočtené koeficientem množství</t>
  </si>
  <si>
    <t>784121001</t>
  </si>
  <si>
    <t>Oškrabání malby v mísnostech v do 3,80 m</t>
  </si>
  <si>
    <t>-2026271268</t>
  </si>
  <si>
    <t>784121011</t>
  </si>
  <si>
    <t>Rozmývání podkladu po oškrabání malby v místnostech výšky do 3,80 m</t>
  </si>
  <si>
    <t>-1098566080</t>
  </si>
  <si>
    <t>-571365712</t>
  </si>
  <si>
    <t>-988"odpočet akustických podhledů</t>
  </si>
  <si>
    <t>Mezisoučet"stropy a schodiště</t>
  </si>
  <si>
    <t>2,65*(4,05+6,1)*2"mč101</t>
  </si>
  <si>
    <t>2,65*(4,05+5,75)*2"mč102</t>
  </si>
  <si>
    <t>5,5*2*(5,25+4,05)"mč103,205 - schodiště</t>
  </si>
  <si>
    <t>5,5*2*(5,25+4,05)"mč137,244 - schodiště</t>
  </si>
  <si>
    <t>5,5*2*(5,25+4,05)"mč126,215 - schodiště</t>
  </si>
  <si>
    <t>2,65*2*(3,915+2,56+1,5+1,59+2,36+4)"mč110,143,144</t>
  </si>
  <si>
    <t>2,65*2*(2,08+3,96+1,83+3,96)"mč112,118</t>
  </si>
  <si>
    <t>2,65*2*(3,825+12,45)"mč111</t>
  </si>
  <si>
    <t>2,65*2*(4,05+4+4,05+2,875+1,1+4,05)"mč113,114,115</t>
  </si>
  <si>
    <t>2,65*2*(6,05+6,1+0,8+2,08+4,12+2,08+1,3+2,03)"mč116,117,119,122</t>
  </si>
  <si>
    <t>2,65*2*(1,89*2+2,08*3+4,1+2,3+1,31+2,09+2,57)"mč120,121,123,124,125</t>
  </si>
  <si>
    <t>2,65*2*(4,05*4+2,75+4,05+4,05+2,08+3,7+1,15+2,73+1,5+2,38)"mč127,128,129,130,131,132,133,134</t>
  </si>
  <si>
    <t>2,65*2*(4,05*3+12,1*3)"mč135,136</t>
  </si>
  <si>
    <t>2,65*2*(1,3*2+4,05+0,55+4,05+6,3+0,95+0,465+4,8)"mč138,139,140</t>
  </si>
  <si>
    <t>2,65*2*(4,05+5,615+4,05+6,05)"mč141,142</t>
  </si>
  <si>
    <t>2,65*2*(4,05*3+5,45+3,92+3,74+3,92)"mč201,202,203,204</t>
  </si>
  <si>
    <t>2,65*2*(4,05*3+12,1*3)"mč209,210</t>
  </si>
  <si>
    <t>2,65*2*(4,05*3+12,1*3)"mč222,223</t>
  </si>
  <si>
    <t>2,65*2*(1,3*2+4,05+0,55+4,05+6,3+0,95+0,465+4,8)"mč207,206,208</t>
  </si>
  <si>
    <t>2,65*2*(1,3*2+4,05+0,55+4,05+6,3+0,95+0,465+4,8)"mč226,225,228</t>
  </si>
  <si>
    <t>2,65*2*(1,89+2,08+4,05+4,8+1,57+5,2)"mč211,212,213</t>
  </si>
  <si>
    <t>2,65*2*(4,05*3+2,08+2,85+11,8+3,96+6,2+2,1+0,8+1,05)"mč214,216,217,218,219,220,221</t>
  </si>
  <si>
    <t>2,65*2*(4,05*2+5,75+7,4)"mč230,231,232</t>
  </si>
  <si>
    <t>(5,45*(2,4+1,8+2)+2,83*1,25)*2"výtahová šachta</t>
  </si>
  <si>
    <t>-467,49"odpočet obkladů</t>
  </si>
  <si>
    <t>4128,711"dle penetrace</t>
  </si>
  <si>
    <t>-1991714097</t>
  </si>
  <si>
    <t>26"E01</t>
  </si>
  <si>
    <t>5"dle E02a</t>
  </si>
  <si>
    <t>1"dle E02b</t>
  </si>
  <si>
    <t>1+1+1+1+1+1+1+1+1"E03a-E08b</t>
  </si>
  <si>
    <t>žaluzie Z-90 ovládaná základním motorem včetně příslušenství plochy do 2,0m2 (meteostanice součástí elektro)</t>
  </si>
  <si>
    <t>947107797</t>
  </si>
  <si>
    <t>1,2*1,44*26"E01</t>
  </si>
  <si>
    <t>55342528</t>
  </si>
  <si>
    <t>žaluzie Z-90 ovládaná základním motorem včetně příslušenství plochy do 3,5m2 (meteostanice součástí elektro)</t>
  </si>
  <si>
    <t>2003828906</t>
  </si>
  <si>
    <t>1,36*2,39*5"dle E02a</t>
  </si>
  <si>
    <t>1,33*2,39"dle E03a</t>
  </si>
  <si>
    <t>1,405*2,39"dle E04</t>
  </si>
  <si>
    <t>1,36*2,39"dle E06a</t>
  </si>
  <si>
    <t>1,335*2,39"dle E07a</t>
  </si>
  <si>
    <t>1,36*2,39"dle E08a</t>
  </si>
  <si>
    <t>55342529</t>
  </si>
  <si>
    <t>žaluzie Z-90 ovládaná základním motorem včetně příslušenství plochy do 4,0m2 (meteostanice součástí elektro)</t>
  </si>
  <si>
    <t>2119433857</t>
  </si>
  <si>
    <t>2,555*1,44"dle E02b</t>
  </si>
  <si>
    <t>2,53*1,44"dle E03b</t>
  </si>
  <si>
    <t>2,56*1,44"dle E06b</t>
  </si>
  <si>
    <t>2,525*1,44"dle E07b</t>
  </si>
  <si>
    <t>2,545*1,44"dle E08b</t>
  </si>
  <si>
    <t>1649428841</t>
  </si>
  <si>
    <t>4"E10</t>
  </si>
  <si>
    <t>2"E11</t>
  </si>
  <si>
    <t>55342531</t>
  </si>
  <si>
    <t>žaluzie Z-90 ovládaná základním motorem včetně příslušenství plochy do 6,0m2</t>
  </si>
  <si>
    <t>1553999844</t>
  </si>
  <si>
    <t>3,905*1,44"E10</t>
  </si>
  <si>
    <t>3,86*1,44"E11</t>
  </si>
  <si>
    <t>55342531R</t>
  </si>
  <si>
    <t>Příplatek za dodávku meteostanice (větrného čidla)</t>
  </si>
  <si>
    <t>-1062780275</t>
  </si>
  <si>
    <t>786623031</t>
  </si>
  <si>
    <t>Montáž krycího plechu venkovní žaluzie jakékoli šířky</t>
  </si>
  <si>
    <t>1394094177</t>
  </si>
  <si>
    <t>26"dle E01</t>
  </si>
  <si>
    <t>5+1+1+1+1+1+1+1+1+1+1+4+2"dle E02a - E11</t>
  </si>
  <si>
    <t>55342569</t>
  </si>
  <si>
    <t>plech krycí Al pro žaluzie Z-90 tl. 1,5mm lakovaný včetně bočnic a držáků plochy do 2,0m2 šířky přes 1,0m</t>
  </si>
  <si>
    <t>729903851</t>
  </si>
  <si>
    <t>55342579</t>
  </si>
  <si>
    <t>plech krycí Al pro žaluzie Z-90 tl. 1,5mm lakovaný včetně bočnic a držáků plochy do 3,5m2 šířky do 2,0m</t>
  </si>
  <si>
    <t>-1908264422</t>
  </si>
  <si>
    <t>1"dle E03a</t>
  </si>
  <si>
    <t>1"dle E04</t>
  </si>
  <si>
    <t>1"dle E06a</t>
  </si>
  <si>
    <t>1"dle E07a</t>
  </si>
  <si>
    <t>1"dle E08a</t>
  </si>
  <si>
    <t>55342585</t>
  </si>
  <si>
    <t>plech krycí Al pro žaluzie Z-90 tl. 1,5mm lakovaný včetně bočnic a držáků plochy do 4,0m2 šířky do 3,0m</t>
  </si>
  <si>
    <t>-2118330586</t>
  </si>
  <si>
    <t>1"dle E03b</t>
  </si>
  <si>
    <t>1"dle E06b</t>
  </si>
  <si>
    <t>1"dle E07b</t>
  </si>
  <si>
    <t>1"dle E08b</t>
  </si>
  <si>
    <t>55342595</t>
  </si>
  <si>
    <t>plech krycí Al pro žaluzie Z-90 tl. 1,5mm lakovaný včetně bočnic a držáků plochy do 6,0m2 šířky do 4,0m</t>
  </si>
  <si>
    <t>792362323</t>
  </si>
  <si>
    <t>2108701946</t>
  </si>
  <si>
    <t>28*2</t>
  </si>
  <si>
    <t>6*2</t>
  </si>
  <si>
    <t>1306235533</t>
  </si>
  <si>
    <t>0,2*1,44*28*2</t>
  </si>
  <si>
    <t>2,39*0,2*6*2</t>
  </si>
  <si>
    <t>21,864*1,1 'Přepočtené koeficientem množství</t>
  </si>
  <si>
    <t>786626121</t>
  </si>
  <si>
    <t>-1451259757</t>
  </si>
  <si>
    <t>1,05*1,3*(21+22)+(2,2*1,22+2*1,1)*5+1*2,2+2,7*1,25*3+3,3*1,24*4+3,3*1,24*2+3,05*1,24*2+2,7*1,24*6</t>
  </si>
  <si>
    <t>AL žaluzie horizontální interiérové manuální</t>
  </si>
  <si>
    <t>-999111307</t>
  </si>
  <si>
    <t>147,644*1,1 'Přepočtené koeficientem množství</t>
  </si>
  <si>
    <t>Přesun hmot tonážní pro stínění a čalounické úpravy v objektech v přes 6 do 12 m</t>
  </si>
  <si>
    <t>1567666882</t>
  </si>
  <si>
    <t>127116909</t>
  </si>
  <si>
    <t>33-M-01</t>
  </si>
  <si>
    <t>Dodávka + montáž plošiny - komplet dle specifikace E05</t>
  </si>
  <si>
    <t>929031442</t>
  </si>
  <si>
    <t>33-M-02</t>
  </si>
  <si>
    <t>Demontáž stávajícího výtahu včetně veškeré příslušenství a odvozu s likvidací na řízené skládce</t>
  </si>
  <si>
    <t>-1192065134</t>
  </si>
  <si>
    <t>EI - Silnoproud - SO 02 Stávající budova</t>
  </si>
  <si>
    <t>E4001</t>
  </si>
  <si>
    <t>Rozvaděč RE NM 160A/3, venkovní provedení, pilíř</t>
  </si>
  <si>
    <t>E4002</t>
  </si>
  <si>
    <t>Montáž RE</t>
  </si>
  <si>
    <t>E4003</t>
  </si>
  <si>
    <t>Rozvaděč RH1.1 dle PD</t>
  </si>
  <si>
    <t>E4004</t>
  </si>
  <si>
    <t>Montáž RH1.1</t>
  </si>
  <si>
    <t>E4005</t>
  </si>
  <si>
    <t>Rozvaděč R1.2 dle PD</t>
  </si>
  <si>
    <t>E4006</t>
  </si>
  <si>
    <t>Montáž R1.2</t>
  </si>
  <si>
    <t>E4007</t>
  </si>
  <si>
    <t>Rozvaděč R2.1 dle PD</t>
  </si>
  <si>
    <t>E4008</t>
  </si>
  <si>
    <t>Montáž R2.1</t>
  </si>
  <si>
    <t>E4009</t>
  </si>
  <si>
    <t>Rozvaděč R2.2 dle PD</t>
  </si>
  <si>
    <t>E4010</t>
  </si>
  <si>
    <t>Montáž R2.2</t>
  </si>
  <si>
    <t>E4011</t>
  </si>
  <si>
    <t>Ochranná přípojnice vč. krabice pod omítku</t>
  </si>
  <si>
    <t>E4012</t>
  </si>
  <si>
    <t>E4013</t>
  </si>
  <si>
    <t>Napojení rozvaděče výtahu RV</t>
  </si>
  <si>
    <t>E4014</t>
  </si>
  <si>
    <t>Svítidlo A, LED vestavný panel 33W/3000K, 600x600, opál</t>
  </si>
  <si>
    <t>E4015</t>
  </si>
  <si>
    <t>E4016</t>
  </si>
  <si>
    <t>Svítidlo B, LED vestavný panel 35W/3000K, 600x600, mikroprisma</t>
  </si>
  <si>
    <t>E4017</t>
  </si>
  <si>
    <t>E4018</t>
  </si>
  <si>
    <t>Svítidlo B2, LED vestavný panel 35W/3000K, 600x600, mikroprisma, stmívání DALI</t>
  </si>
  <si>
    <t>E4019</t>
  </si>
  <si>
    <t>Montáž svítidla B2</t>
  </si>
  <si>
    <t>E4020</t>
  </si>
  <si>
    <t>Svítidlo C, LED průmyslové přisazené svítidlo 40W/4000K</t>
  </si>
  <si>
    <t>E4021</t>
  </si>
  <si>
    <t>E4022</t>
  </si>
  <si>
    <t>Svítidlo D, LED průmyslové přisazené svítidlo 20W/4000K</t>
  </si>
  <si>
    <t>E4023</t>
  </si>
  <si>
    <t>Montáž svítidla D</t>
  </si>
  <si>
    <t>E4024</t>
  </si>
  <si>
    <t>Svítidlo E, LED přisazené svítidlo 36W/3000K, válcový tvar, opálový plast</t>
  </si>
  <si>
    <t>E4025</t>
  </si>
  <si>
    <t>E4026</t>
  </si>
  <si>
    <t>Svítidlo F, LED přisazené svítidlo 21W/3000K, válcový tvar, IP65, IK10, vestavené čidlo pohybu</t>
  </si>
  <si>
    <t>E4027</t>
  </si>
  <si>
    <t>E4028</t>
  </si>
  <si>
    <t>Svítidlo G, LED pásek 15-20W/m, délka 100cm, v Al profilu, zafrézované</t>
  </si>
  <si>
    <t>E4029</t>
  </si>
  <si>
    <t>E4030</t>
  </si>
  <si>
    <t>Svítidlo H, LED vestavné bodové svítidlo 5-7W/3000K, vyzařovací úhel 15°, nastavitelný sklon</t>
  </si>
  <si>
    <t>E4031</t>
  </si>
  <si>
    <t>E4032</t>
  </si>
  <si>
    <t>Svítidlo N1, LED nouzové svítidlo s piktogramem, 3W/60min, Autotest</t>
  </si>
  <si>
    <t>E4033</t>
  </si>
  <si>
    <t>E4034</t>
  </si>
  <si>
    <t>Svítidlo N2, LED vestavné LED protipanické svítidlo , hranaté, 3W/60min, Autotest</t>
  </si>
  <si>
    <t>E4035</t>
  </si>
  <si>
    <t>Montáž svítidla N2</t>
  </si>
  <si>
    <t>E4036</t>
  </si>
  <si>
    <t>E4037</t>
  </si>
  <si>
    <t>Vypínač č.1 pod omítku modulární kompl., barva bílá/šedá</t>
  </si>
  <si>
    <t>E4038</t>
  </si>
  <si>
    <t>E4039</t>
  </si>
  <si>
    <t>Vypínač č.1/0 pod omítku modulární kompl., barva bílá/šedá</t>
  </si>
  <si>
    <t>E4040</t>
  </si>
  <si>
    <t>E4041</t>
  </si>
  <si>
    <t>Vypínač č.5 pod omítku modulární kompl., barva bílá/šedá</t>
  </si>
  <si>
    <t>E4042</t>
  </si>
  <si>
    <t>Montáž vypínače č.5</t>
  </si>
  <si>
    <t>E4043</t>
  </si>
  <si>
    <t>Vypínač č.6 pod omítku modulární kompl., barva bílá/šedá</t>
  </si>
  <si>
    <t>E4044</t>
  </si>
  <si>
    <t>E4045</t>
  </si>
  <si>
    <t>Vypínač č.7 pod omítku modulární kompl., barva bílá/šedá</t>
  </si>
  <si>
    <t>E4046</t>
  </si>
  <si>
    <t>E4047</t>
  </si>
  <si>
    <t>Roletový ovladač 1/0+1/0 pod omítku modulární kompl., barva bílá/šedá</t>
  </si>
  <si>
    <t>E4048</t>
  </si>
  <si>
    <t>Montáž roletového ovladače</t>
  </si>
  <si>
    <t>E4049</t>
  </si>
  <si>
    <t>Otočný stmívač DALI se zdrojem pod omítku modulární kompl., barva bílá/šedá</t>
  </si>
  <si>
    <t>E4050</t>
  </si>
  <si>
    <t>Montáž stmívače se zdrojem</t>
  </si>
  <si>
    <t>E4051</t>
  </si>
  <si>
    <t>Otočný stmívač DALI bez zdroje pod omítku modulární kompl., barva bílá/šedá</t>
  </si>
  <si>
    <t>E4052</t>
  </si>
  <si>
    <t>Montáž stmívače bez zdroje</t>
  </si>
  <si>
    <t>E4053</t>
  </si>
  <si>
    <t>Stropní čidlo pohybu 230V/10A, bezpotencionální kontakt</t>
  </si>
  <si>
    <t>E4054</t>
  </si>
  <si>
    <t>E4055</t>
  </si>
  <si>
    <t>Vypínač průmyslový 400V/40A</t>
  </si>
  <si>
    <t>E4056</t>
  </si>
  <si>
    <t>Montáž vypínače 400V</t>
  </si>
  <si>
    <t>E4057</t>
  </si>
  <si>
    <t>Zásuvka 230V se clonkami pod omítku modulární kompl., barva bílá/šedá, IP3x</t>
  </si>
  <si>
    <t>E4058</t>
  </si>
  <si>
    <t>E4059</t>
  </si>
  <si>
    <t>Zásuvka 230V se clonkami pod omítku modulární kompl., barva bílá/šedá, krytí IP44</t>
  </si>
  <si>
    <t>E4060</t>
  </si>
  <si>
    <t>Montáž zásuvky 230V IP44</t>
  </si>
  <si>
    <t>E4061</t>
  </si>
  <si>
    <t>Zásuvka 400V/16A pod omítku vč. krabice</t>
  </si>
  <si>
    <t>E4062</t>
  </si>
  <si>
    <t>Montáž zásuvky 400V</t>
  </si>
  <si>
    <t>E4063</t>
  </si>
  <si>
    <t>E4064</t>
  </si>
  <si>
    <t>E4065</t>
  </si>
  <si>
    <t>Řídící relé pro žaluzie vestavné</t>
  </si>
  <si>
    <t>E4066</t>
  </si>
  <si>
    <t>E4067</t>
  </si>
  <si>
    <t>Oddělovací relé pro žaluzie 1/2</t>
  </si>
  <si>
    <t>E4068</t>
  </si>
  <si>
    <t>E4069</t>
  </si>
  <si>
    <t>Větrná automatika pro žaluzie, komplet</t>
  </si>
  <si>
    <t>E4070</t>
  </si>
  <si>
    <t>E4071</t>
  </si>
  <si>
    <t>Termostat mechanický pod omítku</t>
  </si>
  <si>
    <t>E4072</t>
  </si>
  <si>
    <t>E4073</t>
  </si>
  <si>
    <t>E4074</t>
  </si>
  <si>
    <t>E4075</t>
  </si>
  <si>
    <t>Krabice přístrojová UNI</t>
  </si>
  <si>
    <t>E4076</t>
  </si>
  <si>
    <t>E4077</t>
  </si>
  <si>
    <t>Napojení zařízení do 230V</t>
  </si>
  <si>
    <t>E4078</t>
  </si>
  <si>
    <t>Napojení zařízení do 400V</t>
  </si>
  <si>
    <t>E4079</t>
  </si>
  <si>
    <t>E4080</t>
  </si>
  <si>
    <t>CYKY 4x50</t>
  </si>
  <si>
    <t>E4081</t>
  </si>
  <si>
    <t>Montáž kabelu 4x50</t>
  </si>
  <si>
    <t>E4082</t>
  </si>
  <si>
    <t>CYKY 4x16</t>
  </si>
  <si>
    <t>E4083</t>
  </si>
  <si>
    <t>Montáž kabelu 4x16</t>
  </si>
  <si>
    <t>E4084</t>
  </si>
  <si>
    <t>CYKY 5x10</t>
  </si>
  <si>
    <t>E4085</t>
  </si>
  <si>
    <t>Montáž kabelu 5x10</t>
  </si>
  <si>
    <t>E4086</t>
  </si>
  <si>
    <t>E4087</t>
  </si>
  <si>
    <t>E4088</t>
  </si>
  <si>
    <t>E4089</t>
  </si>
  <si>
    <t>E4090</t>
  </si>
  <si>
    <t>E4091</t>
  </si>
  <si>
    <t>E4092</t>
  </si>
  <si>
    <t>CYKY 7x1,5</t>
  </si>
  <si>
    <t>E4093</t>
  </si>
  <si>
    <t>Montáž kabelu 7x1,5</t>
  </si>
  <si>
    <t>E4094</t>
  </si>
  <si>
    <t>E4095</t>
  </si>
  <si>
    <t>E4096</t>
  </si>
  <si>
    <t>E4097</t>
  </si>
  <si>
    <t>E4098</t>
  </si>
  <si>
    <t>CGSG 5x2,5</t>
  </si>
  <si>
    <t>E4099</t>
  </si>
  <si>
    <t>montáž kabelu CGSG 5x2,5</t>
  </si>
  <si>
    <t>E4100</t>
  </si>
  <si>
    <t>CGSG 5x4</t>
  </si>
  <si>
    <t>E4101</t>
  </si>
  <si>
    <t>montáž kabelu CGSG 5x4</t>
  </si>
  <si>
    <t>E4102</t>
  </si>
  <si>
    <t>CGSG 5x6</t>
  </si>
  <si>
    <t>E4103</t>
  </si>
  <si>
    <t>montáž kabelu CGSG 5x6</t>
  </si>
  <si>
    <t>E4104</t>
  </si>
  <si>
    <t>E4105</t>
  </si>
  <si>
    <t>Montáž kabelu JYTY 4x1</t>
  </si>
  <si>
    <t>E4106</t>
  </si>
  <si>
    <t>JYTY 2x1</t>
  </si>
  <si>
    <t>E4107</t>
  </si>
  <si>
    <t>Montáž kabelu JYTY 2x1</t>
  </si>
  <si>
    <t>E4108</t>
  </si>
  <si>
    <t>E4109</t>
  </si>
  <si>
    <t>E4110</t>
  </si>
  <si>
    <t>E4111</t>
  </si>
  <si>
    <t>E4112</t>
  </si>
  <si>
    <t>E4113</t>
  </si>
  <si>
    <t>Montáž vnitřní chráničky FX25-32</t>
  </si>
  <si>
    <t>E4114</t>
  </si>
  <si>
    <t>Chránička FX50 vnitřní</t>
  </si>
  <si>
    <t>E4115</t>
  </si>
  <si>
    <t>Montáž vnitřní chráničky FX50</t>
  </si>
  <si>
    <t>E4116</t>
  </si>
  <si>
    <t>Chránička FX80 venkovní</t>
  </si>
  <si>
    <t>E4117</t>
  </si>
  <si>
    <t>Montáž venkovní chráničky FX80</t>
  </si>
  <si>
    <t>E4118</t>
  </si>
  <si>
    <t>E4119</t>
  </si>
  <si>
    <t>E4120</t>
  </si>
  <si>
    <t>E4121</t>
  </si>
  <si>
    <t>E4122</t>
  </si>
  <si>
    <t>Kovový plný žlab s víkem 200x60mm, lakovaný, barva bílá, vč kotvení do zdi</t>
  </si>
  <si>
    <t>E4123</t>
  </si>
  <si>
    <t>Montáž kovového žlabu vč. kotvení</t>
  </si>
  <si>
    <t>E4124</t>
  </si>
  <si>
    <t>E4125</t>
  </si>
  <si>
    <t>E4126</t>
  </si>
  <si>
    <t>E4127</t>
  </si>
  <si>
    <t>E4128</t>
  </si>
  <si>
    <t>Pomocné zednické a montážní práce vč. prostupů, drážkování</t>
  </si>
  <si>
    <t>E4130</t>
  </si>
  <si>
    <t>E4131</t>
  </si>
  <si>
    <t>E4133</t>
  </si>
  <si>
    <t xml:space="preserve">SLP - Slaboproud  - SO 02 Stávající budova</t>
  </si>
  <si>
    <t>D4 - Signalizace CO2</t>
  </si>
  <si>
    <t>E5001</t>
  </si>
  <si>
    <t>E5002</t>
  </si>
  <si>
    <t>E5003</t>
  </si>
  <si>
    <t>Ústředna EZS, max 192 zón, 8 podsystémů, osazeno 32 zón, 8xPGM, IP modul pro dálkovou správu, dle TZ</t>
  </si>
  <si>
    <t>E5004</t>
  </si>
  <si>
    <t>Montáž ústředny</t>
  </si>
  <si>
    <t>E5005</t>
  </si>
  <si>
    <t>E5006</t>
  </si>
  <si>
    <t>E5007</t>
  </si>
  <si>
    <t>Komunikátor GPS/GPRS kompatibilní s pultem centrální ochrany MP Liberec</t>
  </si>
  <si>
    <t>E5008</t>
  </si>
  <si>
    <t>Montáž komunikátoru včetně nastavení komunikace na PCO</t>
  </si>
  <si>
    <t>E5009</t>
  </si>
  <si>
    <t>Klávesnice LCD</t>
  </si>
  <si>
    <t>E5010</t>
  </si>
  <si>
    <t>Montáž klávesnice</t>
  </si>
  <si>
    <t>E5011</t>
  </si>
  <si>
    <t>E5012</t>
  </si>
  <si>
    <t>E5013</t>
  </si>
  <si>
    <t>E5014</t>
  </si>
  <si>
    <t>E5015</t>
  </si>
  <si>
    <t>E5016</t>
  </si>
  <si>
    <t>E5017</t>
  </si>
  <si>
    <t>E5018</t>
  </si>
  <si>
    <t>E5019</t>
  </si>
  <si>
    <t>E5020</t>
  </si>
  <si>
    <t>E5021</t>
  </si>
  <si>
    <t>E5022</t>
  </si>
  <si>
    <t>E5023</t>
  </si>
  <si>
    <t>E5024</t>
  </si>
  <si>
    <t>E5025</t>
  </si>
  <si>
    <t>E5026</t>
  </si>
  <si>
    <t>Patch panel 24 port Cat6a</t>
  </si>
  <si>
    <t>E5027</t>
  </si>
  <si>
    <t>Motáž patch panelu vč. ukončení kabelů</t>
  </si>
  <si>
    <t>E5028</t>
  </si>
  <si>
    <t>Switch 24 port, min.4x PoE, 100/1000, 19"</t>
  </si>
  <si>
    <t>E5029</t>
  </si>
  <si>
    <t>Montáž Switche do datrového rozvaděče</t>
  </si>
  <si>
    <t>E5030</t>
  </si>
  <si>
    <t>E5031</t>
  </si>
  <si>
    <t>E5032</t>
  </si>
  <si>
    <t>E5033</t>
  </si>
  <si>
    <t>E5034</t>
  </si>
  <si>
    <t>E5035</t>
  </si>
  <si>
    <t>E5036</t>
  </si>
  <si>
    <t>Chránička vnitřní FX25</t>
  </si>
  <si>
    <t>E5037</t>
  </si>
  <si>
    <t>Montáž chráničky vnitřní FX25</t>
  </si>
  <si>
    <t>E50371</t>
  </si>
  <si>
    <t>SYKFY 10x5x0,5</t>
  </si>
  <si>
    <t>-1951343707</t>
  </si>
  <si>
    <t>E50372</t>
  </si>
  <si>
    <t>Montáž kabelu SYKFY 10</t>
  </si>
  <si>
    <t>298232261</t>
  </si>
  <si>
    <t>E50373</t>
  </si>
  <si>
    <t>SYKFY 5x5x0,5</t>
  </si>
  <si>
    <t>1775953323</t>
  </si>
  <si>
    <t>E50374</t>
  </si>
  <si>
    <t>Montáž kabelu SYKFY 5</t>
  </si>
  <si>
    <t>-455738787</t>
  </si>
  <si>
    <t>E5038</t>
  </si>
  <si>
    <t>Chránička venkovní HDPE40</t>
  </si>
  <si>
    <t>E5039</t>
  </si>
  <si>
    <t>Montáž chráničky HDPE40</t>
  </si>
  <si>
    <t>E5040</t>
  </si>
  <si>
    <t>E5041</t>
  </si>
  <si>
    <t>E5042</t>
  </si>
  <si>
    <t>Skříň MIS1D vč. 1x krone pásku, provedení pod omítku</t>
  </si>
  <si>
    <t>E5043</t>
  </si>
  <si>
    <t>Montáž skříně MIS 1D</t>
  </si>
  <si>
    <t>E5044</t>
  </si>
  <si>
    <t>Demontáž, montáž a nastavení stávající telefonní ústředny</t>
  </si>
  <si>
    <t>E5045</t>
  </si>
  <si>
    <t>E5046</t>
  </si>
  <si>
    <t>Měření kabeláže vč. protokolu</t>
  </si>
  <si>
    <t>E5047</t>
  </si>
  <si>
    <t>E5048</t>
  </si>
  <si>
    <t>E5049</t>
  </si>
  <si>
    <t>E5050</t>
  </si>
  <si>
    <t>Tablo venkovní videotelefon digitální, 4x tlačítko, montážní krabice pod omítku, rámeček, komplet</t>
  </si>
  <si>
    <t>E5051</t>
  </si>
  <si>
    <t>Montáž tabla 4 tlačítka</t>
  </si>
  <si>
    <t>E5052</t>
  </si>
  <si>
    <t>Tablo venkovní videotelefon digitální, 8x tlačítko, montážní krabice pod omítku, rámeček, komplet</t>
  </si>
  <si>
    <t>E5053</t>
  </si>
  <si>
    <t>Montáž tabla 8 tlačítek</t>
  </si>
  <si>
    <t>E5054</t>
  </si>
  <si>
    <t>Odchodové tlačítko, rozpínací kontakt, včetně krabice pod omítku</t>
  </si>
  <si>
    <t>E5055</t>
  </si>
  <si>
    <t>Montáž odchodového tlačítka</t>
  </si>
  <si>
    <t>E5056</t>
  </si>
  <si>
    <t>E5057</t>
  </si>
  <si>
    <t>E5058</t>
  </si>
  <si>
    <t>E5059</t>
  </si>
  <si>
    <t>E5060</t>
  </si>
  <si>
    <t>Signalizace CO2</t>
  </si>
  <si>
    <t>E5061</t>
  </si>
  <si>
    <t>Čidlo CO2, nastavení pod krytem, 230V, CO2 500-2000</t>
  </si>
  <si>
    <t>E5062</t>
  </si>
  <si>
    <t>Montáž čidla CO2</t>
  </si>
  <si>
    <t>E5063</t>
  </si>
  <si>
    <t>Optická signalizace CO2, 230V, barva modrá</t>
  </si>
  <si>
    <t>E5064</t>
  </si>
  <si>
    <t>Montáž signalizace CO2</t>
  </si>
  <si>
    <t>E5065</t>
  </si>
  <si>
    <t>E5066</t>
  </si>
  <si>
    <t>montáž kabelu CYKY 5x1,5</t>
  </si>
  <si>
    <t>E5067</t>
  </si>
  <si>
    <t>Plastová příchytka pro svazek kabelů</t>
  </si>
  <si>
    <t>E5068</t>
  </si>
  <si>
    <t>E5069</t>
  </si>
  <si>
    <t>Plastový žlab 40x40mm vč. kotvení</t>
  </si>
  <si>
    <t>E5070</t>
  </si>
  <si>
    <t>Montáž plastového žlabu</t>
  </si>
  <si>
    <t>E5071</t>
  </si>
  <si>
    <t>E5072</t>
  </si>
  <si>
    <t>E5073</t>
  </si>
  <si>
    <t>E5075</t>
  </si>
  <si>
    <t>E5077</t>
  </si>
  <si>
    <t xml:space="preserve">HROM - Hromosvod  - SO 02 Stávající budova</t>
  </si>
  <si>
    <t>E6001</t>
  </si>
  <si>
    <t>Jímač Al 3m</t>
  </si>
  <si>
    <t>E6002</t>
  </si>
  <si>
    <t>Montáž jímače 3m</t>
  </si>
  <si>
    <t>E6003</t>
  </si>
  <si>
    <t>Jímač AL 1,5m</t>
  </si>
  <si>
    <t>E6004</t>
  </si>
  <si>
    <t>Montáž jímače 1,5m</t>
  </si>
  <si>
    <t>E6005</t>
  </si>
  <si>
    <t>Jímač AL 2m</t>
  </si>
  <si>
    <t>E6006</t>
  </si>
  <si>
    <t>Montáž jímače 2m</t>
  </si>
  <si>
    <t>E6007</t>
  </si>
  <si>
    <t>Izlolační tyč 630mm, vč. kotvení</t>
  </si>
  <si>
    <t>E6008</t>
  </si>
  <si>
    <t>Montáž izolační tyče</t>
  </si>
  <si>
    <t>E6009</t>
  </si>
  <si>
    <t>Betonový podstavec 9kg s gumovou podložkou</t>
  </si>
  <si>
    <t>E6010</t>
  </si>
  <si>
    <t>Montáž podstavce 9kg</t>
  </si>
  <si>
    <t>E6011</t>
  </si>
  <si>
    <t>Betonový podstavec 19kg s gumovou podložkou</t>
  </si>
  <si>
    <t>E6012</t>
  </si>
  <si>
    <t>Montáž podstavce 19kg</t>
  </si>
  <si>
    <t>E6013</t>
  </si>
  <si>
    <t>E6014</t>
  </si>
  <si>
    <t>E6015</t>
  </si>
  <si>
    <t>Svod CUI 3,5m</t>
  </si>
  <si>
    <t>E6016</t>
  </si>
  <si>
    <t>Montáž svodu CUI</t>
  </si>
  <si>
    <t>E6017</t>
  </si>
  <si>
    <t>Podpěra drátu AlMgSi 8mm na omítku vč. kotvení</t>
  </si>
  <si>
    <t>E6018</t>
  </si>
  <si>
    <t>Montáž podpěry drátu na omítku</t>
  </si>
  <si>
    <t>E6019</t>
  </si>
  <si>
    <t xml:space="preserve">Podpěra svodu CUI  na omítku</t>
  </si>
  <si>
    <t>E6020</t>
  </si>
  <si>
    <t>Montáž svodu na omítku</t>
  </si>
  <si>
    <t>E6021</t>
  </si>
  <si>
    <t xml:space="preserve">Podpěra drátu AlMgSi 8mm  na plochou střechu</t>
  </si>
  <si>
    <t>E6022</t>
  </si>
  <si>
    <t>Montáž podpěry drátu na plochou střechu</t>
  </si>
  <si>
    <t>E6023</t>
  </si>
  <si>
    <t>Zkušební svorka, číslo svodu</t>
  </si>
  <si>
    <t>E6024</t>
  </si>
  <si>
    <t>Montáž zkušební svorky</t>
  </si>
  <si>
    <t>E6025</t>
  </si>
  <si>
    <t>Svorky SS, SO, SP, ST</t>
  </si>
  <si>
    <t>E6026</t>
  </si>
  <si>
    <t>Montáž svorky SS, SO, SP, ST</t>
  </si>
  <si>
    <t>E6027</t>
  </si>
  <si>
    <t>Ochranná trubka / ochrana svodu, vč. kotvení</t>
  </si>
  <si>
    <t>E6028</t>
  </si>
  <si>
    <t>Montáž ochranné trubky</t>
  </si>
  <si>
    <t>E6029</t>
  </si>
  <si>
    <t>E6030</t>
  </si>
  <si>
    <t>E6031</t>
  </si>
  <si>
    <t>E6032</t>
  </si>
  <si>
    <t>E6033</t>
  </si>
  <si>
    <t>E6034</t>
  </si>
  <si>
    <t>E6035</t>
  </si>
  <si>
    <t>E6036</t>
  </si>
  <si>
    <t>E6037</t>
  </si>
  <si>
    <t>E6038</t>
  </si>
  <si>
    <t>Zámečnícké práce</t>
  </si>
  <si>
    <t>E6039</t>
  </si>
  <si>
    <t>E6040</t>
  </si>
  <si>
    <t>E6042</t>
  </si>
  <si>
    <t>E6044</t>
  </si>
  <si>
    <t>E6045</t>
  </si>
  <si>
    <t>Výkop 80x50, včetně zásypu a hutnění</t>
  </si>
  <si>
    <t>VZT - Vzduchotechnika - SO 02 Stávající objekt</t>
  </si>
  <si>
    <t>D1 - 1-KUCHYNĚ 1.NP</t>
  </si>
  <si>
    <t xml:space="preserve">D2 - 2-SKLAD S LEDNICEMI   1.NP</t>
  </si>
  <si>
    <t xml:space="preserve">D3 - 3-ÚKLIDOVÁ KOMORA  1.NP</t>
  </si>
  <si>
    <t xml:space="preserve">D4 - 4-HYGIENICKÁ ZAŘÍZENÍ  1.-2.NP</t>
  </si>
  <si>
    <t xml:space="preserve">D5 - 5-HYGIENICKÁ ZAŘÍZENÍ  1.-2.NP (STŘED)</t>
  </si>
  <si>
    <t>D6 - 6-SUŠIČKA 1.NP-ODVOD</t>
  </si>
  <si>
    <t>D7 - 7-DEMONTÁŽE STÁVAJÍCÍCH VZT ZAŘÍZENÍ, POTRUBÍ</t>
  </si>
  <si>
    <t>D8 - 8-DOPLŇKOVÝ MATERIÁL</t>
  </si>
  <si>
    <t>D9 - 9-Pomocné, přípravné a závěrečné vzduchotechnické práce</t>
  </si>
  <si>
    <t>1-KUCHYNĚ 1.NP</t>
  </si>
  <si>
    <t>1.1 - Vzduchotechnická jednotka 1800x2300x665 (VxŠxH), ve VNITŘNÍM PARAPETNÍM provedení - VIZ. PODROBNÝ POPIS V DODATKU T.Z.</t>
  </si>
  <si>
    <t>Osazení jednotky poz. 1.1 prvky regulace, čidly, zprovoznění ovládání</t>
  </si>
  <si>
    <t>Montáž VZT. jednotky 1.1</t>
  </si>
  <si>
    <t xml:space="preserve">Zaregulování  + zprovoznění systému větrání; vzt. jednotky a regulačních klapek či boxů přívodu a odvodu vzduchu; zař. č. 1</t>
  </si>
  <si>
    <t xml:space="preserve">Čidlo kouře do sání čerstvého vzduchu pro vzt poz. 1.1; například: VDK-10 - nebo výrobek srovnatelného standardu; napájí CTE 12/15 W DC;  rozpínací kontakt</t>
  </si>
  <si>
    <t>Montáž čidla kouře</t>
  </si>
  <si>
    <t>1.2 - Venkovní kondenzační jednotka CHLAZENÍ - VIZ. PODROBNÝ POPIS V DODATKU T.Z.</t>
  </si>
  <si>
    <t>Montáž jednotky chlazení 1.2</t>
  </si>
  <si>
    <t>Ocelové konzole / rám+silentbloky, pro upevnění venkovní kondenzační jednotky chlazení, vnější rozměr cca 1000x500x800mm, pod kotvící body poz. 1.2, materiál-ocel. pozink. profily+nátěr RAL; nosnost 150kg</t>
  </si>
  <si>
    <t>Montáž podpůrných konzol, rámu</t>
  </si>
  <si>
    <t xml:space="preserve">Cu potrubí pro chladírenské účely-svazek  (prům. 10 / 16 mm) - dle typu jednotky, kruhové potrubí, včetně náplně chladiva, spojovacího a montážního materiálu a materiálu na závěsy a včetně tepelné a parotěsné izolace.</t>
  </si>
  <si>
    <t>Montáž Cu potrubí</t>
  </si>
  <si>
    <t>Náplň chladiva R32 - chladící médium (1kg..dle bližší specifikace dodavatele), pro doplnění systému chlazení-viz. schema dod.</t>
  </si>
  <si>
    <t>Montáž, doplnění chladiva</t>
  </si>
  <si>
    <t xml:space="preserve">Kabeláže elektro - komunikační (Prověřit!-dle konkrétního typu jednotek - například: 5x1,5mm2),  mezi vnitřní a venkovní jednotkou. Osadit ve spolupráci s profesí elektro</t>
  </si>
  <si>
    <t>Montáž kabeláží</t>
  </si>
  <si>
    <t>1.3 - Protidešťová žaluzie PZ-AL-900x400 + RAL ....- nebo výrobek srovnatelného standardu , s ochr.sítem a upevňovacím rámem, materiál: hliníkové profily, průtočná plocha cca 0,27m2, RAL žaluzie-určí architekt projektu</t>
  </si>
  <si>
    <t>Montáž žaluzie</t>
  </si>
  <si>
    <t xml:space="preserve">1.4 - Výfuková hlavice kruhová prům. 400 mm; přírubové připojení na vzt. potrubí, materiál:  určí architekt projektu ( dle oplechování ostatních částí střechy)</t>
  </si>
  <si>
    <t>Montáž hlavice</t>
  </si>
  <si>
    <t xml:space="preserve">1.5 - Tlumič hluku v plášti 630x400;  L=1000mm  - buňkový     / odvod, výfuk /, buňka tlumiče hluku (2x)  -  G.200x625x1000 s náběhy na obou koncích</t>
  </si>
  <si>
    <t>Montáž tlumiče hluku</t>
  </si>
  <si>
    <t xml:space="preserve">1.6 - Tlumič hluku v plášti 500x400;  L=1500mm  - buňkový    / sání /, buňka tlumiče hluku (2x)  -  G.200x495x1500 s náběhy na obou koncích</t>
  </si>
  <si>
    <t xml:space="preserve">1.7 - Tlumič hluku v plášti 500x400;  L=1000mm  - buňkový    / přívod /, buňka tlumiče hluku (2x)  -  G.200x495x1000 s náběhy na obou koncích</t>
  </si>
  <si>
    <t>1.8 - Kuchyňská digestoř, zákryt - 2400x1000x výška450mm-ROVNÉ PROVEDENÍ, NÁSTĚNNÉ - NEREZ- VIZ. PODROBNÝ POPIS V DODATKU T.Z.</t>
  </si>
  <si>
    <t>Montáž digestoře</t>
  </si>
  <si>
    <t xml:space="preserve">1.9 - Uzavírací klapka s protiběž. Listy RK-630x250.S - těsná                                             včetně ovládání servopohonem  (10Nm; 24V; s pružinou); /výfuk/ - VIZ. PODROBNÝ POPIS V DODATKU T.Z.</t>
  </si>
  <si>
    <t>Montáž klapky</t>
  </si>
  <si>
    <t xml:space="preserve">1.10 - Regulační klapka s protiběž. listy 125x125.R,  ovládání ruční, s aretací polohy listu, rám-ocelový pozink. plech, profil. listy- hliník, ozub.kola - PVC</t>
  </si>
  <si>
    <t xml:space="preserve">1.11 - Regulační klapka s protiběž. listy 160x160.R,  ovládání ruční, s aretací polohy listu, rám-ocelový pozink. plech, profil. listy- hliník, ozub.kola - PVC</t>
  </si>
  <si>
    <t xml:space="preserve">1.12 - Regulační klapka s protiběž. listy 200x160.R,  ovládání ruční, s aretací polohy listu, rám-ocelový pozink. plech, profil. listy- hliník, ozub.kola - PVC</t>
  </si>
  <si>
    <t xml:space="preserve">1.13 - Obdélníková výustka pro čtyřhranné potrubí, komfortní,  280x100, 1.O - R1, odvodní, mater.: Al. profily, jednořadá s regulačním ústrojím-protiběžné listy</t>
  </si>
  <si>
    <t>Montáž výustky</t>
  </si>
  <si>
    <t xml:space="preserve">1.14 - Obdélníková výustka pro čtyřhranné potrubí, komfortní,  400x100, 1.O - R1, odvodní, mater.: Al. profily, jednořadá s regulačním ústrojím-protiběžné listy</t>
  </si>
  <si>
    <t xml:space="preserve">1.15 - Obdélníková výustka pro čtyřhranné potrubí, komfortní,  280x100, 2.O - R1, přívodní, mater.: Al. profily, dvouřadá s regulačním ústrojím-protiběžné listy</t>
  </si>
  <si>
    <t xml:space="preserve">1.16 - Obdélníková výustka pro čtyřhranné potrubí, komfortní,  400x100, 2.O - R1, přívodní, mater.: Al. profily, dvouřadá s regulačním ústrojím-protiběžné listy</t>
  </si>
  <si>
    <t xml:space="preserve">1.17 - Obdélníková výustka pro čtyřhranné potrubí, komfortní,  400x140, 2.O - R1, přívodní, mater.: Al. profily, dvouřadá s regulačním ústrojím-protiběžné listy</t>
  </si>
  <si>
    <t xml:space="preserve">Čtyřhranné vzduchotechnické potrubí sk.I - VODOTĚSNÉ - VIZ. PODROBNÝ POPIS V DODATKU T.Z.    /odvod, výfuk/</t>
  </si>
  <si>
    <t>Montáž vzt. potrubí</t>
  </si>
  <si>
    <t>Čtyřhranné vzduchotechnické potrubí sk.I, materiál ocel. pozink. plech - VIZ. PODROBNÝ POPIS V DODATKU T.Z.</t>
  </si>
  <si>
    <t xml:space="preserve">Kruhové vzt. potrubí pevné - SPIRO-VODOTĚSNÉ , materiál ocel. pozink. plech,  prům.: 400 mm, vč. spojovacího a montážního materiálu a materiálu  na závěsy s pružným uložením</t>
  </si>
  <si>
    <t xml:space="preserve">Tepelná izolace vzt. potrubí z min. vlny tl. 60mm,                             /izolace vzt. potrubí /, povrch hliniková folie, upevněná na trny ,spoje  přelepeny Al.páskou</t>
  </si>
  <si>
    <t>Montáž tep. izolace</t>
  </si>
  <si>
    <t>Protipožární izolace vzt. potrubí-odolnost 30min., Typ izolace a její upevnění na vzt. potrubí musí mít platný atest zkušebního ústavu.</t>
  </si>
  <si>
    <t>Montáž protipož. izolace</t>
  </si>
  <si>
    <t xml:space="preserve">Nátrubek s kohoutem DN 25  na dno stoupacích potrubí vzt.           včetně hadice cca 5m k připojení do zápachové uzávěrky kanalizace, včetně montáže do dna vzt potrubí, opatření pro odvod kondenzátu z potrubí vzt.</t>
  </si>
  <si>
    <t>Montáž nátrubku</t>
  </si>
  <si>
    <t xml:space="preserve">Oplechování vzt. potrubí a tepelných izolací v nadstřešní části  - VODOTĚSNÉ, materiál ocelový pozink. plech, včetně těsnícího, spojovacího a montážního materiálu</t>
  </si>
  <si>
    <t>Montáž oplechování</t>
  </si>
  <si>
    <t xml:space="preserve">Tabule pozinkovaného plechu (2x1m)  tl.=1mm pro opravy</t>
  </si>
  <si>
    <t xml:space="preserve">2-SKLAD S LEDNICEMI   1.NP</t>
  </si>
  <si>
    <t xml:space="preserve">2.1 - Diagonální ventilátor, například: ...vel. 800/200 T  - nebo výrobek srovnatelného standardu  - VIZ. PODROBNÝ POPIS V DODATKU T.Z.</t>
  </si>
  <si>
    <t>Montáž ventilátoru</t>
  </si>
  <si>
    <t xml:space="preserve">2.2 - Tlumič hluku do kruhového potrubí, například:  ….. 200 / 600 - nebo výrobek srovnatelného standardu; pro kruhové potrubí prům. 200 mm, délka tlumiče 600 mm</t>
  </si>
  <si>
    <t>Montáž tlumiče</t>
  </si>
  <si>
    <t>5.1</t>
  </si>
  <si>
    <t xml:space="preserve">2.3 - Tlumič hluku do kruhového potrubí, například:  ….. 200 / 900 - nebo výrobek srovnatelného standardu; pro kruhové potrubí prům. 200 mm, délka tlumiče 900 mm</t>
  </si>
  <si>
    <t>6.1</t>
  </si>
  <si>
    <t>7.1</t>
  </si>
  <si>
    <t>2.4 - Protidešťová žaluzie PZ-AL 800x250 s ochr.sítem a rámem + RAL ...- s ochr.sítem a upevňovacím rámem, materiál: hliníkové profily, průtočná plocha cca 0,15m2, RAL žaluzie - určí architekt projektu</t>
  </si>
  <si>
    <t>8.1</t>
  </si>
  <si>
    <t>9.1</t>
  </si>
  <si>
    <t xml:space="preserve">2.5 - Obdélníková výustka pro čtyřhranné potrubí, komfortní,  280x100, 1.O - R1, odvodní, mater.: Al. profily, jednořadá s regulačním ústrojím-protiběžné listy</t>
  </si>
  <si>
    <t>10.1</t>
  </si>
  <si>
    <t>11.1</t>
  </si>
  <si>
    <t xml:space="preserve">2.6 - Obdélníková výustka pro čtyřhranné potrubí, komfortní,  400x100, 1.O - R1, odvodní, mater.: Al. profily, jednořadá s regulačním ústrojím-protiběžné listy</t>
  </si>
  <si>
    <t>12.1</t>
  </si>
  <si>
    <t>13.1</t>
  </si>
  <si>
    <t xml:space="preserve">2.7 - Stěnová mřížka uzavřená  SMU-17,5-250x250, včetně upínacího rámečku do stěny, materiál: hliníkové profily, rozteč listů 17,5mm</t>
  </si>
  <si>
    <t>14.1</t>
  </si>
  <si>
    <t>Montáž stěnové mžížky</t>
  </si>
  <si>
    <t>15.1</t>
  </si>
  <si>
    <t xml:space="preserve">2.8 - Kruhové vzt. potrubí ohebné -HLUK TLUMÍCÍ -typ například SONO...,  prům.: 200 mm, s 25mm izolační vrstvy, parotěsné izolace, včetně spojovacího a těsnícího materiálu.</t>
  </si>
  <si>
    <t>16.1</t>
  </si>
  <si>
    <t>17.1</t>
  </si>
  <si>
    <t>18.1</t>
  </si>
  <si>
    <t>19.1</t>
  </si>
  <si>
    <t xml:space="preserve">Kruhové vzt. potrubí pevné - SPIRO-VODOTĚSNÉ , materiál ocel. pozink. plech,  prům.: 200 mm; vč. spojovacího a montážního materiálu a materiálu  na závěsy s pružným uložením</t>
  </si>
  <si>
    <t>20.1</t>
  </si>
  <si>
    <t>21.1</t>
  </si>
  <si>
    <t xml:space="preserve">Tepelné izolace vzt. potrubí z min. vlny tl. 40mm ;   /izolace vzt. potrubí výfuku/, povrch hliniková folie, zajištěna proti posunutí na potrubí, spoje  přelepeny Al.páskou</t>
  </si>
  <si>
    <t>22.1</t>
  </si>
  <si>
    <t xml:space="preserve">3-ÚKLIDOVÁ KOMORA  1.NP</t>
  </si>
  <si>
    <t xml:space="preserve">3.1 - Diagonální ventilátor, například:     …....vel. 350/125 T  - nebo výrobek srovnatelného standardu - VIZ. PODROBNÝ POPIS V DODATKU T.Z.</t>
  </si>
  <si>
    <t xml:space="preserve">3.2 - Tlumič hluku do kruhového potrubí, například:  ….. 125 / 600 - nebo výrobek srovnatelného standardu; pro kruhové potrubí prům. 125 mm, délka tlumiče 600 mm</t>
  </si>
  <si>
    <t>5.2</t>
  </si>
  <si>
    <t xml:space="preserve">3.3 - Obdélníková výustka pro čtyřhranné potrubí, komfortní,  280x100, 1.O - R1, odvodní, mater.: Al. profily, jednořadá s regulačním ústrojím-protiběžné listy</t>
  </si>
  <si>
    <t>6.2</t>
  </si>
  <si>
    <t>7.2</t>
  </si>
  <si>
    <t xml:space="preserve">3.4 - Kruhové vzt. potrubí ohebné -HLUK TLUMÍCÍ -typ například SONO...,  prům.: 125 mm; s 25mm izolační vrstvy, parotěsné izolace, včetně spojovacího a těsnícího materiálu.</t>
  </si>
  <si>
    <t>8.2</t>
  </si>
  <si>
    <t>9.2</t>
  </si>
  <si>
    <t>10.2</t>
  </si>
  <si>
    <t>11.2</t>
  </si>
  <si>
    <t xml:space="preserve">Kruhové vzt. potrubí pevné - SPIRO-VODOTĚSNÉ , materiál ocel. pozink. plech,  prům.: 125 mm, vč. spojovacího a montážního materiálu a materiálu na závěsy s pružným uložením</t>
  </si>
  <si>
    <t>12.2</t>
  </si>
  <si>
    <t>13.2</t>
  </si>
  <si>
    <t xml:space="preserve">Tepelné izolace vzt. potrubí z min. vlny tl. 40mm                            /izolace vzt. potrubí výfuku/, povrch hliniková folie, zajištěna proti posunutí na potrubí, spoje  přelepeny Al.páskou</t>
  </si>
  <si>
    <t>14.2</t>
  </si>
  <si>
    <t>Montáž tep. Izolace</t>
  </si>
  <si>
    <t xml:space="preserve">4-HYGIENICKÁ ZAŘÍZENÍ  1.-2.NP</t>
  </si>
  <si>
    <t xml:space="preserve">4.1 - Střešní ventilátor, například:   .../4-225 IP55   - nebo výrobek srovnatelného standardu  - VIZ. PODROBNÝ POPIS V DODATKU T.Z.</t>
  </si>
  <si>
    <t>3.3</t>
  </si>
  <si>
    <t xml:space="preserve">4.2 - Obdélníková výustka pro čtyřhranné potrubí, komfortní,  280x100, 1.O - R1, odvodní, mater.: Al. profily, jednořadá s regulačním ústrojím-protiběžné listy</t>
  </si>
  <si>
    <t>5.3</t>
  </si>
  <si>
    <t xml:space="preserve">4.3 - Obdélníková výustka pro čtyřhranné potrubí, komfortní,  400x100, 1.O - R1, odvodní, mater.: Al. profily, jednořadá s regulačním ústrojím-protiběžné listy</t>
  </si>
  <si>
    <t>7.3</t>
  </si>
  <si>
    <t xml:space="preserve">4.4 - Stěnová mřížka uzavřená  SMU-17,5-500x150, včetně upínacího rámečku do stěny, materiál: hliníkové profily, rozteč listů 17,5mm</t>
  </si>
  <si>
    <t>8.3</t>
  </si>
  <si>
    <t>Montáž stěnové mřížky</t>
  </si>
  <si>
    <t>9.3</t>
  </si>
  <si>
    <t xml:space="preserve">Čtyřhranné vzduchotechnické potrubí sk.I - VODOTĚSNÉ - VIZ. PODROBNÝ POPIS V DODATKU T.Z.                                  /odvod, výfuk/</t>
  </si>
  <si>
    <t>11.3</t>
  </si>
  <si>
    <t>12.3</t>
  </si>
  <si>
    <t xml:space="preserve">5-HYGIENICKÁ ZAŘÍZENÍ  1.-2.NP (STŘED)</t>
  </si>
  <si>
    <t>1.4</t>
  </si>
  <si>
    <t xml:space="preserve">5.1 - Střešní ventilátor, například: ... 800/200 IP44  - nebo výrobek srovnatelného standardu - VIZ. PODROBNÝ POPIS V DODATKU T.Z.</t>
  </si>
  <si>
    <t>3.4</t>
  </si>
  <si>
    <t xml:space="preserve">5.2 - Střešní ventilátor, například:  ..800/200 IP44  - nebo výrobek srovnatelného standardu - VIZ. PODROBNÝ POPIS V DODATKU T.Z.</t>
  </si>
  <si>
    <t>5.4</t>
  </si>
  <si>
    <t xml:space="preserve">5.3 - Obdélníková výustka pro čtyřhranné potrubí, komfortní,  280x100, 1.O - R1, odvodní, mater.: Al. profily, jednořadá s regulačním ústrojím-protiběžné listy</t>
  </si>
  <si>
    <t>7.4</t>
  </si>
  <si>
    <t xml:space="preserve">5.4 - Obdélníková výustka pro čtyřhranné potrubí, komfortní,  280x140, 1.O - R1, odvodní, mater.: Al. profily, jednořadá s regulačním ústrojím-protiběžné listy</t>
  </si>
  <si>
    <t>8.4</t>
  </si>
  <si>
    <t>9.4</t>
  </si>
  <si>
    <t xml:space="preserve">5.5 - Stěnová mřížka uzavřená  SMU-17,5-500x150, včetně upínacího rámečku do stěny, materiál: hliníkové profily, rozteč listů 17,5mm</t>
  </si>
  <si>
    <t>10.3</t>
  </si>
  <si>
    <t>11.4</t>
  </si>
  <si>
    <t>12.4</t>
  </si>
  <si>
    <t>13.3</t>
  </si>
  <si>
    <t xml:space="preserve">Kruhové vzt. potrubí pevné - SPIRO-VODOTĚSNÉ , materiál ocel. pozink. plech,  prům.: 200 mm, vč. spojovacího a montážního materiálu a materiálu  na závěsy s pružným uložením</t>
  </si>
  <si>
    <t>14.3</t>
  </si>
  <si>
    <t>15.2</t>
  </si>
  <si>
    <t xml:space="preserve">Tepelné izolace vzt. potrubí z min. vlny tl. 40mm , povrch hliniková folie, zajištěna proti posunutí na potrubí, spoje  přelepeny Al.páskou,   /izolace vzt. potrubí výfuku/</t>
  </si>
  <si>
    <t>16.2</t>
  </si>
  <si>
    <t>D6</t>
  </si>
  <si>
    <t>6-SUŠIČKA 1.NP-ODVOD</t>
  </si>
  <si>
    <t>1.5</t>
  </si>
  <si>
    <t xml:space="preserve">6.1 - Výfukový kus s úkosem 45°, kruhový,  prům. 125 mm; bez síťky ve výfuku; materiál:  určí architekt projektu ( dle oplechování ostatních částí střechy)</t>
  </si>
  <si>
    <t>Montáž výfukového kusu</t>
  </si>
  <si>
    <t>3.5</t>
  </si>
  <si>
    <t xml:space="preserve">6.2 - Nátrubek s kohoutem DN 25  na dno stoupacích potrubí vzt. včetně hadice cca 3m k připojení do zápachové uzávěrky kanalizace, včetně montáže do dna vzt potrubí, opatření pro odvod kondenzátu z potrubí vzt.</t>
  </si>
  <si>
    <t>5.5</t>
  </si>
  <si>
    <t xml:space="preserve">Kruhové vzt. potrubí pevné - SPIRO-VODOTĚSNÉ-odolnost do 130°C , materiál ocel. pozink. plech,  prům.: 125 mm, vč. spojovacího a montážního materiálu a materiálu  na závěsy s pružným uložením</t>
  </si>
  <si>
    <t>6.3</t>
  </si>
  <si>
    <t>7.5</t>
  </si>
  <si>
    <t xml:space="preserve">Tepelná izolace vzt. potrubí z min. vlny tl. 60mm,                             /izolace vzt. potrubí výfuku, interiér/, povrch hliniková folie, upevněná na trny, spoje  přelepeny Al.páskou</t>
  </si>
  <si>
    <t>8.5</t>
  </si>
  <si>
    <t>9.5</t>
  </si>
  <si>
    <t xml:space="preserve">Tepelná izolace vzt. potrubí z min. vlny tl. 100mm,                             /izolace vzt. potrubí výfuku, exteriér/, povrch hliniková folie, upevněná na trny, spoje  přelepeny Al.páskou</t>
  </si>
  <si>
    <t>10.4</t>
  </si>
  <si>
    <t>11.5</t>
  </si>
  <si>
    <t xml:space="preserve">Oplechování vzt. potrubí a tepelných izolací v nadstřešní části  -VODOTĚSNÉ, materiál-dle oplechování střechy a mat. hlavice, včetně těsnícího, spojovacího a montážního materiálu</t>
  </si>
  <si>
    <t>12.5</t>
  </si>
  <si>
    <t>D7</t>
  </si>
  <si>
    <t>7-DEMONTÁŽE STÁVAJÍCÍCH VZT ZAŘÍZENÍ, POTRUBÍ</t>
  </si>
  <si>
    <t>1.6</t>
  </si>
  <si>
    <t xml:space="preserve">7.1 - PODLAŽÍ 1.NP MŠ =   Demontáže vzt zařízení, potrubí, izolací pro původní větrání kuchyně-varny. - VIZ. PODROBNÝ POPIS V DODATKU T.Z.</t>
  </si>
  <si>
    <t xml:space="preserve">7.2 - STŘECHA OBJEKTU MŠ =   Demontáže vzt zařízení, potrubí, izolací pro původní větrání kuchyně-varny. - VIZ. PODROBNÝ POPIS V DODATKU T.Z.</t>
  </si>
  <si>
    <t>D8</t>
  </si>
  <si>
    <t>8-DOPLŇKOVÝ MATERIÁL</t>
  </si>
  <si>
    <t>1.7</t>
  </si>
  <si>
    <t>Revizní dvířka do SDK podhledu- kovová cca 500x500mm, s magnetem pro uzavření</t>
  </si>
  <si>
    <t>Montáž</t>
  </si>
  <si>
    <t>3.6</t>
  </si>
  <si>
    <t>Dveřní mřížky - kovové, cca 475x86mm, ventilační mřížka do dveřního křídla</t>
  </si>
  <si>
    <t>D9</t>
  </si>
  <si>
    <t>9-Pomocné, přípravné a závěrečné vzduchotechnické práce</t>
  </si>
  <si>
    <t>1.8</t>
  </si>
  <si>
    <t>9.1 - Náklady na dopravu VZT zařízení , Doprava vzt komponent, elementů, jednotek, ventilátorů, vzt. potrubí atd. na místo stavby</t>
  </si>
  <si>
    <t>9.2 - Pomocné konstrukce, lešení, Pro práci ve výšce podlaží do 3m , dále práce na střeše objektu</t>
  </si>
  <si>
    <t>3.7</t>
  </si>
  <si>
    <t xml:space="preserve">9.3 - Zednické výpomoci, Spolupráce na prostupech v počtu do  20-ti ks</t>
  </si>
  <si>
    <t>9.4 - Komplexní vyzkoušení, Zkoušky vzt. zařízení v délce trvání 2 N. hod.</t>
  </si>
  <si>
    <t>5.6</t>
  </si>
  <si>
    <t xml:space="preserve">9.5 - Zaregulování VZT, Zaregulování průtoku vzduchu na koncových elementech, klapkách,  v počtu do 67 ks, dále naprogramování regulace MaR pro zařízení 1.1 (varna)</t>
  </si>
  <si>
    <t>6.4</t>
  </si>
  <si>
    <t>9.6 - Zaškolení obsluhy</t>
  </si>
  <si>
    <t>7.6</t>
  </si>
  <si>
    <t>9.7 - Vypracování provozního řádu vzduchotechnického zařízení</t>
  </si>
  <si>
    <t>8.6</t>
  </si>
  <si>
    <t>9.8 - Vypracování dokumentace skutečného provedení, (2x tištěná paré, 1x nosič s PDF)</t>
  </si>
  <si>
    <t>UT - Ústřední vytápění - SO 02 Stávající objekt</t>
  </si>
  <si>
    <t xml:space="preserve">Zpracováno dle metodiky ÚRS s maximálním zatříděním položek (popisu činností) dle Třídníku stavebních konstrukcí a prací. Položky, které databáze neobsahuje, oceněny dle brutto ceníků příslušných dodavatelů.  Jsou-li ve výkazu výměr uvedeny odkazy na firmy, názvy nebo specifická označení výrobků apod., jsou takové odkazy pouze informativní a slouží pouze pro určení technické úrovně a provozních parametrů. Z zhotoviteli umožňují v souladu s §182, zákona č. 134/2016 Sb. o veřejných zakázkách použít i jiných kvalitativně a technicky obdobných zařízení, která mají podobnou nebo minimálně stejnou kvalitu, účinnost a výkon, parametry použití, ev. hlučnost (která bezpodmínečně splňuje platné hygienické normy).   Celková množství u jednotlivých položek (kusy, metry) byla odměřena a sečtena digitálně z výkresů.    Nabídková cena musí zahrnovat nejen přípravu, dodávku, dopravu a montáž, ale i veškeré související náklady, spojené s realizací, od zadání po předání stavby do užívání, včetně nákladů na koordinaci, uvedení do provozu, dokončovací práce, údržbu do doby předání, potřebné zkoušky a atesty, odstranění závad, předání dokladů o skutečném provedení, dokladů nutných pro kolaudační řízení aj. </t>
  </si>
  <si>
    <t xml:space="preserve">    727 - Zdravotechnika - požární ochrana</t>
  </si>
  <si>
    <t xml:space="preserve">    732 - Ústřední vytápění - strojovny</t>
  </si>
  <si>
    <t>HZS - Hodinové zúčtovací sazby</t>
  </si>
  <si>
    <t>VRN - Vedlejší rozpočtové náklady</t>
  </si>
  <si>
    <t xml:space="preserve">    VRN4 - Inženýrská činnost</t>
  </si>
  <si>
    <t xml:space="preserve">    VRN9 - Ostatní náklady</t>
  </si>
  <si>
    <t xml:space="preserve">Montáž izolace tepelné potrubí a ohybů tvarovkami nebo deskami  potrubními pouzdry bez povrchové úpravy (izolační materiál ve specifikaci) přilepenými v příčných a podélných spojích izolace potrubí jednovrstvá, tloušťky izolace do 25 mm</t>
  </si>
  <si>
    <t>1490460051</t>
  </si>
  <si>
    <t>28377094</t>
  </si>
  <si>
    <t>pouzdro izolační potrubní z pěnového polyetylenu 15/9mm</t>
  </si>
  <si>
    <t>1761356136</t>
  </si>
  <si>
    <t>28377106</t>
  </si>
  <si>
    <t>pouzdro izolační potrubní z pěnového polyetylenu 18/20mm</t>
  </si>
  <si>
    <t>-1565144944</t>
  </si>
  <si>
    <t>28377046</t>
  </si>
  <si>
    <t>pouzdro izolační potrubní z pěnového polyetylenu 22/25mm</t>
  </si>
  <si>
    <t>1298373488</t>
  </si>
  <si>
    <t>28377049</t>
  </si>
  <si>
    <t>pouzdro izolační potrubní z pěnového polyetylenu 28/25mm</t>
  </si>
  <si>
    <t>1202223612</t>
  </si>
  <si>
    <t>28377056</t>
  </si>
  <si>
    <t>pouzdro izolační potrubní z pěnového polyetylenu 35/25mm</t>
  </si>
  <si>
    <t>-301832514</t>
  </si>
  <si>
    <t>28377063</t>
  </si>
  <si>
    <t>pouzdro izolační potrubní z pěnového polyetylenu 45/25mm</t>
  </si>
  <si>
    <t>-532245059</t>
  </si>
  <si>
    <t xml:space="preserve">Montáž izolace tepelné potrubí a ohybů tvarovkami nebo deskami  potrubními pouzdry s povrchovou úpravou hliníkovou fólií (izolační materiál ve specifikaci) přelepenými samolepící hliníkovou páskou potrubí jednovrstvá D do 50 mm</t>
  </si>
  <si>
    <t>-32530605</t>
  </si>
  <si>
    <t>63154018</t>
  </si>
  <si>
    <t>pouzdro izolační potrubní z minerální vlny s Al fólií max. 250/100°C 54/40mm</t>
  </si>
  <si>
    <t>-102018941</t>
  </si>
  <si>
    <t>998713201</t>
  </si>
  <si>
    <t>Přesun hmot pro izolace tepelné stanovený procentní sazbou (%) z ceny vodorovná dopravní vzdálenost do 50 m v objektech výšky do 6 m</t>
  </si>
  <si>
    <t>%</t>
  </si>
  <si>
    <t>-629946991</t>
  </si>
  <si>
    <t>727</t>
  </si>
  <si>
    <t>Zdravotechnika - požární ochrana</t>
  </si>
  <si>
    <t>727111002</t>
  </si>
  <si>
    <t>Protipožární trubní ucpávky ocelového potrubí bez izolace prostup stěnou tloušťky 100 mm požární odolnost EI 120 DN 32</t>
  </si>
  <si>
    <t>-2123600214</t>
  </si>
  <si>
    <t>727111003</t>
  </si>
  <si>
    <t>Protipožární trubní ucpávky ocelového potrubí bez izolace prostup stěnou tloušťky 100 mm požární odolnost EI 120 DN 50</t>
  </si>
  <si>
    <t>7229005</t>
  </si>
  <si>
    <t>732</t>
  </si>
  <si>
    <t>Ústřední vytápění - strojovny</t>
  </si>
  <si>
    <t>732421452</t>
  </si>
  <si>
    <t>Čerpadla teplovodní závitová mokroběžná oběhová pro teplovodní vytápění (elektronicky řízená) PN 10, do 110°C DN přípojky/dopravní výška H (m) - čerpací výkon Q (m3/h) DN 32 / do 6,0 m / 4,0 m3/h</t>
  </si>
  <si>
    <t>1453865998</t>
  </si>
  <si>
    <t>732R00001</t>
  </si>
  <si>
    <t>Ovládací programovací jednotka, ekvitermní regulátor s venkovním čidlem</t>
  </si>
  <si>
    <t>834715606</t>
  </si>
  <si>
    <t>998732201</t>
  </si>
  <si>
    <t xml:space="preserve">Přesun hmot pro strojovny  stanovený procentní sazbou (%) z ceny vodorovná dopravní vzdálenost do 50 m v objektech výšky do 6 m</t>
  </si>
  <si>
    <t>127042120</t>
  </si>
  <si>
    <t>713461811</t>
  </si>
  <si>
    <t xml:space="preserve">Odstranění tepelné izolace potrubí, ohybů a armatur tvarovkami nebo deskami  potrubními pouzdry staženými drátem potrubí, tloušťka izolace do 100 mm</t>
  </si>
  <si>
    <t>1465035444</t>
  </si>
  <si>
    <t>733110806</t>
  </si>
  <si>
    <t xml:space="preserve">Demontáž potrubí z trubek ocelových závitových  DN přes 15 do 32</t>
  </si>
  <si>
    <t>-324037872</t>
  </si>
  <si>
    <t>733110808</t>
  </si>
  <si>
    <t xml:space="preserve">Demontáž potrubí z trubek ocelových závitových  DN přes 32 do 50</t>
  </si>
  <si>
    <t>1737994429</t>
  </si>
  <si>
    <t>733110810</t>
  </si>
  <si>
    <t xml:space="preserve">Demontáž potrubí z trubek ocelových závitových  DN přes 50 do 80</t>
  </si>
  <si>
    <t>1275494755</t>
  </si>
  <si>
    <t>733111108</t>
  </si>
  <si>
    <t>Potrubí z trubek ocelových závitových černých spojovaných svařováním bezešvých běžných nízkotlakých PN 16 do 115°C DN 50</t>
  </si>
  <si>
    <t>353978055</t>
  </si>
  <si>
    <t>733190108</t>
  </si>
  <si>
    <t xml:space="preserve">Zkoušky těsnosti potrubí, manžety prostupové z trubek ocelových  zkoušky těsnosti potrubí (za provozu) z trubek ocelových závitových DN 40 do 50</t>
  </si>
  <si>
    <t>997338199</t>
  </si>
  <si>
    <t>733223202</t>
  </si>
  <si>
    <t>Potrubí z trubek měděných tvrdých spojovaných tvrdým pájením Ø 15/1</t>
  </si>
  <si>
    <t>890660682</t>
  </si>
  <si>
    <t>733223203</t>
  </si>
  <si>
    <t>Potrubí z trubek měděných tvrdých spojovaných tvrdým pájením Ø 18/1</t>
  </si>
  <si>
    <t>-1876920387</t>
  </si>
  <si>
    <t>733223204</t>
  </si>
  <si>
    <t>Potrubí z trubek měděných tvrdých spojovaných tvrdým pájením Ø 22/1</t>
  </si>
  <si>
    <t>1081306585</t>
  </si>
  <si>
    <t>Potrubí z trubek měděných tvrdých spojovaných tvrdým pájením Ø 28/1,5</t>
  </si>
  <si>
    <t>-466237928</t>
  </si>
  <si>
    <t>Potrubí z trubek měděných tvrdých spojovaných tvrdým pájením Ø 35/1,5</t>
  </si>
  <si>
    <t>1651128134</t>
  </si>
  <si>
    <t>733223207</t>
  </si>
  <si>
    <t>Potrubí z trubek měděných tvrdých spojovaných tvrdým pájením Ø 42/1,5</t>
  </si>
  <si>
    <t>659089904</t>
  </si>
  <si>
    <t>733291101</t>
  </si>
  <si>
    <t xml:space="preserve">Zkoušky těsnosti potrubí z trubek měděných  Ø do 35/1,5</t>
  </si>
  <si>
    <t>-1576605657</t>
  </si>
  <si>
    <t>733291102</t>
  </si>
  <si>
    <t xml:space="preserve">Zkoušky těsnosti potrubí z trubek měděných  Ø přes 35/1,5 do 64/2,0</t>
  </si>
  <si>
    <t>614029397</t>
  </si>
  <si>
    <t>733890801</t>
  </si>
  <si>
    <t xml:space="preserve">Vnitrostaveništní přemístění vybouraných (demontovaných) hmot rozvodů potrubí  vodorovně do 100 m v objektech výšky do 6 m</t>
  </si>
  <si>
    <t>1785067182</t>
  </si>
  <si>
    <t>998733201</t>
  </si>
  <si>
    <t xml:space="preserve">Přesun hmot pro rozvody potrubí  stanovený procentní sazbou z ceny vodorovná dopravní vzdálenost do 50 m v objektech výšky do 6 m</t>
  </si>
  <si>
    <t>-1213389623</t>
  </si>
  <si>
    <t>734200822</t>
  </si>
  <si>
    <t xml:space="preserve">Demontáž armatur závitových  se dvěma závity přes 1/2 do G 1</t>
  </si>
  <si>
    <t>-1956156748</t>
  </si>
  <si>
    <t>734200824</t>
  </si>
  <si>
    <t xml:space="preserve">Demontáž armatur závitových  se dvěma závity přes 6/4 do G 2</t>
  </si>
  <si>
    <t>1531663493</t>
  </si>
  <si>
    <t>734211113</t>
  </si>
  <si>
    <t>Ventily odvzdušňovací závitové otopných těles PN 6 do 120°C G 3/8</t>
  </si>
  <si>
    <t>829999037</t>
  </si>
  <si>
    <t>734211127</t>
  </si>
  <si>
    <t>Ventily odvzdušňovací závitové automatické se zpětnou klapkou PN 14 do 120°C G 1/2</t>
  </si>
  <si>
    <t>1080580895</t>
  </si>
  <si>
    <t>734220R11</t>
  </si>
  <si>
    <t xml:space="preserve">Smyčkový vyvažovací a uzavírací ventil, úsekový/ stoupačkový, s vypouštěním, včetně měřících koncovek, G 3/4 PN 16_x000d_
</t>
  </si>
  <si>
    <t>755111686</t>
  </si>
  <si>
    <t>734220R12</t>
  </si>
  <si>
    <t xml:space="preserve">Smyčkový vyvažovací a uzavírací ventil, úsekový/ stoupačkový, s vypouštěním, včetně měřících koncovek, G 1 PN 16_x000d_
</t>
  </si>
  <si>
    <t>-1939719148</t>
  </si>
  <si>
    <t>734221552</t>
  </si>
  <si>
    <t>Ventily regulační závitové termostatické, bez hlavice ovládání PN 16 do 110°C přímé dvouregulační G 1/2</t>
  </si>
  <si>
    <t>-1930613596</t>
  </si>
  <si>
    <t>734221R02</t>
  </si>
  <si>
    <t>Ventily regulační závitové hlavice termostatické, pro ovládání ventilů PN 10 do 110°C kapalinové otopných těles, s ochranou proti odcizení (provedení pro veřejné prostory)</t>
  </si>
  <si>
    <t>153717810</t>
  </si>
  <si>
    <t>Ventily zpětné závitové PN 16 do 110°C přímé G 5/4</t>
  </si>
  <si>
    <t>1107771218</t>
  </si>
  <si>
    <t>734242416</t>
  </si>
  <si>
    <t>Ventily zpětné závitové PN 16 do 110°C přímé G 6/4</t>
  </si>
  <si>
    <t>-809924439</t>
  </si>
  <si>
    <t>734261712</t>
  </si>
  <si>
    <t>Šroubení regulační radiátorové přímé bez vypouštění G 1/2</t>
  </si>
  <si>
    <t>758512267</t>
  </si>
  <si>
    <t>734261R01</t>
  </si>
  <si>
    <t>Armatura připojovací rohová (typu HM) G 1/2 pro spodní středové připojení koupelnových těles, vč. termostatické hlavice</t>
  </si>
  <si>
    <t>1068954095</t>
  </si>
  <si>
    <t>734291123</t>
  </si>
  <si>
    <t>Ostatní armatury kohouty plnicí a vypouštěcí PN 10 do 90°C G 1/2</t>
  </si>
  <si>
    <t>-34526450</t>
  </si>
  <si>
    <t>734291245</t>
  </si>
  <si>
    <t>Ostatní armatury filtry závitové PN 16 do 130°C přímé s vnitřními závity G 1 1/4</t>
  </si>
  <si>
    <t>-1121686677</t>
  </si>
  <si>
    <t>734291246</t>
  </si>
  <si>
    <t>Ostatní armatury filtry závitové PN 16 do 130°C přímé s vnitřními závity G 1 1/2</t>
  </si>
  <si>
    <t>260252772</t>
  </si>
  <si>
    <t>734292714</t>
  </si>
  <si>
    <t>Ostatní armatury kulové kohouty PN 42 do 185°C přímé vnitřní závit G 3/4</t>
  </si>
  <si>
    <t>-1847667844</t>
  </si>
  <si>
    <t>Ostatní armatury kulové kohouty PN 42 do 185°C přímé vnitřní závit G 1</t>
  </si>
  <si>
    <t>771791385</t>
  </si>
  <si>
    <t>Ostatní armatury kulové kohouty PN 42 do 185°C přímé vnitřní závit G 1 1/4</t>
  </si>
  <si>
    <t>-809861940</t>
  </si>
  <si>
    <t>734292717</t>
  </si>
  <si>
    <t>Ostatní armatury kulové kohouty PN 42 do 185°C přímé vnitřní závit G 1 1/2</t>
  </si>
  <si>
    <t>707851535</t>
  </si>
  <si>
    <t>734295022</t>
  </si>
  <si>
    <t>Směšovací armatury otopných a chladících systémů ventily závitové PN 10 T= 120°C třícestné se servomotorem G 1</t>
  </si>
  <si>
    <t>1607134996</t>
  </si>
  <si>
    <t>Teploměry technické s pevným stonkem a jímkou zadní připojení (axiální) průměr 100 mm délka stonku 100 mm</t>
  </si>
  <si>
    <t>-1284255405</t>
  </si>
  <si>
    <t>734421R02</t>
  </si>
  <si>
    <t>Tlakoměry s pevným stonkem a zkušebním kohoutem zadní připojení (axiální) tlaku 0–6 bar průměru 63 mm</t>
  </si>
  <si>
    <t>-98629033</t>
  </si>
  <si>
    <t>734424101</t>
  </si>
  <si>
    <t>Tlakoměry kondenzační smyčky k přivaření, PN 250 do 300°C zahnuté</t>
  </si>
  <si>
    <t>408601615</t>
  </si>
  <si>
    <t>734890801</t>
  </si>
  <si>
    <t xml:space="preserve">Vnitrostaveništní přemístění vybouraných (demontovaných) hmot armatur  vodorovně do 100 m v objektech výšky do 6 m</t>
  </si>
  <si>
    <t>23641091</t>
  </si>
  <si>
    <t>998734201</t>
  </si>
  <si>
    <t xml:space="preserve">Přesun hmot pro armatury  stanovený procentní sazbou (%) z ceny vodorovná dopravní vzdálenost do 50 m v objektech výšky do 6 m</t>
  </si>
  <si>
    <t>-1295350241</t>
  </si>
  <si>
    <t>73511181R</t>
  </si>
  <si>
    <t xml:space="preserve">Demontáž otopných těles litinových  článkových</t>
  </si>
  <si>
    <t>1474454466</t>
  </si>
  <si>
    <t>735151821</t>
  </si>
  <si>
    <t>Demontáž otopných těles panelových</t>
  </si>
  <si>
    <t>913773309</t>
  </si>
  <si>
    <t>73515182R</t>
  </si>
  <si>
    <t>Demontáž dřevěných krytů radiátorů</t>
  </si>
  <si>
    <t>493542299</t>
  </si>
  <si>
    <t>735151256</t>
  </si>
  <si>
    <t>Otopná tělesa panelová jednodesková PN 1,0 MPa, T do 110°C s jednou přídavnou přestupní plochou výšky tělesa 500 mm stavební délky / výkonu 900 mm / 772 W</t>
  </si>
  <si>
    <t>-986193700</t>
  </si>
  <si>
    <t>735151259</t>
  </si>
  <si>
    <t>Otopná tělesa panelová jednodesková PN 1,0 MPa, T do 110°C s jednou přídavnou přestupní plochou výšky tělesa 500 mm stavební délky / výkonu 1200 mm / 1030 W</t>
  </si>
  <si>
    <t>-1307789093</t>
  </si>
  <si>
    <t>735151261</t>
  </si>
  <si>
    <t>Otopná tělesa panelová jednodesková PN 1,0 MPa, T do 110°C s jednou přídavnou přestupní plochou výšky tělesa 500 mm stavební délky / výkonu 1600 mm / 1373 W</t>
  </si>
  <si>
    <t>34251268</t>
  </si>
  <si>
    <t>735151462</t>
  </si>
  <si>
    <t>Otopná tělesa panelová dvoudesková PN 1,0 MPa, T do 110°C s jednou přídavnou přestupní plochou výšky tělesa 500 mm stavební délky / výkonu 1800 mm / 2011 W</t>
  </si>
  <si>
    <t>-1970395844</t>
  </si>
  <si>
    <t>735151552</t>
  </si>
  <si>
    <t>Otopná tělesa panelová dvoudesková PN 1,0 MPa, T do 110°C se dvěma přídavnými přestupními plochami výšky tělesa 500 mm stavební délky / výkonu 500 mm / 726 W</t>
  </si>
  <si>
    <t>1914021640</t>
  </si>
  <si>
    <t>735151554</t>
  </si>
  <si>
    <t>Otopná tělesa panelová dvoudesková PN 1,0 MPa, T do 110°C se dvěma přídavnými přestupními plochami výšky tělesa 500 mm stavební délky / výkonu 700 mm / 1016 W</t>
  </si>
  <si>
    <t>855826132</t>
  </si>
  <si>
    <t>735151556</t>
  </si>
  <si>
    <t>Otopná tělesa panelová dvoudesková PN 1,0 MPa, T do 110°C se dvěma přídavnými přestupními plochami výšky tělesa 500 mm stavební délky / výkonu 900 mm / 1307 W</t>
  </si>
  <si>
    <t>556932626</t>
  </si>
  <si>
    <t>735151559</t>
  </si>
  <si>
    <t>Otopná tělesa panelová dvoudesková PN 1,0 MPa, T do 110°C se dvěma přídavnými přestupními plochami výšky tělesa 500 mm stavební délky / výkonu 1200 mm / 1742 W</t>
  </si>
  <si>
    <t>-1161679384</t>
  </si>
  <si>
    <t>735151574</t>
  </si>
  <si>
    <t>Otopná tělesa panelová dvoudesková PN 1,0 MPa, T do 110°C se dvěma přídavnými přestupními plochami výšky tělesa 600 mm stavební délky / výkonu 700 mm / 1175 W</t>
  </si>
  <si>
    <t>-1402908033</t>
  </si>
  <si>
    <t>735151579</t>
  </si>
  <si>
    <t>Otopná tělesa panelová dvoudesková PN 1,0 MPa, T do 110°C se dvěma přídavnými přestupními plochami výšky tělesa 600 mm stavební délky / výkonu 1200 mm / 2015 W</t>
  </si>
  <si>
    <t>-1495619281</t>
  </si>
  <si>
    <t>735151596</t>
  </si>
  <si>
    <t>Otopná tělesa panelová dvoudesková PN 1,0 MPa, T do 110°C se dvěma přídavnými přestupními plochami výšky tělesa 900 mm stavební délky / výkonu 900 mm / 2082 W</t>
  </si>
  <si>
    <t>864960021</t>
  </si>
  <si>
    <t>735164R09</t>
  </si>
  <si>
    <t>Otopná tělesa trubková se spodním středovým připojením na stěnu výšky tělesa 1220 mm, délky 450 mm</t>
  </si>
  <si>
    <t>442147713</t>
  </si>
  <si>
    <t>735890801</t>
  </si>
  <si>
    <t xml:space="preserve">Vnitrostaveništní přemístění vybouraných (demontovaných) hmot otopných těles  vodorovně do 100 m v objektech výšky do 6 m</t>
  </si>
  <si>
    <t>-1460377394</t>
  </si>
  <si>
    <t>998735201</t>
  </si>
  <si>
    <t xml:space="preserve">Přesun hmot pro otopná tělesa  stanovený procentní sazbou (%) z ceny vodorovná dopravní vzdálenost do 50 m v objektech výšky do 6 m</t>
  </si>
  <si>
    <t>-1964153678</t>
  </si>
  <si>
    <t>783614551</t>
  </si>
  <si>
    <t>Základní nátěr armatur a kovových potrubí jednonásobný potrubí do DN 50 mm syntetický</t>
  </si>
  <si>
    <t>-1019397341</t>
  </si>
  <si>
    <t>HZS</t>
  </si>
  <si>
    <t>Hodinové zúčtovací sazby</t>
  </si>
  <si>
    <t>HZS2491</t>
  </si>
  <si>
    <t xml:space="preserve">Hodinové zúčtovací sazby profesí PSV  zednické výpomoci a pomocné práce PSV dělník zednických výpomocí</t>
  </si>
  <si>
    <t>-937665894</t>
  </si>
  <si>
    <t>Poznámka k položce:_x000d_
sekání drážek a prostupů, hrubé zapravení</t>
  </si>
  <si>
    <t>Vedlejší rozpočtové náklady</t>
  </si>
  <si>
    <t>VRN4</t>
  </si>
  <si>
    <t>Inženýrská činnost</t>
  </si>
  <si>
    <t>043114R00</t>
  </si>
  <si>
    <t>Orientační štítky na potrubní větve a hlavní zařízení kotelny</t>
  </si>
  <si>
    <t>335162156</t>
  </si>
  <si>
    <t>043114R03</t>
  </si>
  <si>
    <t xml:space="preserve">Zkoušky topné, zaregulování, uvedení do provozu, zaškolení obsluhy, vypuštění, napuštění soustavy_x000d_
Vyregulování topného systému včetně vyregulování stoupaček  				_x000d_
Příprava na komplexní zkoušky a provedení komplexních zkoušek_x000d_
Odstavení původního systému</t>
  </si>
  <si>
    <t>996750857</t>
  </si>
  <si>
    <t>043114R20</t>
  </si>
  <si>
    <t>Uzemňovací propojení potrubních rozvodů</t>
  </si>
  <si>
    <t>-416246262</t>
  </si>
  <si>
    <t>043114R22</t>
  </si>
  <si>
    <t>Místní provozní řád a provozní deník</t>
  </si>
  <si>
    <t>1347773820</t>
  </si>
  <si>
    <t>VRN9</t>
  </si>
  <si>
    <t>Ostatní náklady</t>
  </si>
  <si>
    <t>091003R01</t>
  </si>
  <si>
    <t>Odvoz a likvidace odpadu, odvoz na skládku nebo do technických služeb, skládkovné, poplatky</t>
  </si>
  <si>
    <t>-1100179877</t>
  </si>
  <si>
    <t>091003R03</t>
  </si>
  <si>
    <t xml:space="preserve">Lešení pro montáž potrubních rozvodů pod stropem, pomocné a ochranné konstrukce _x000d_
včetně dopravy, montáže, demontáže a náklady spojené s pronájmem_x000d_
</t>
  </si>
  <si>
    <t>-583504079</t>
  </si>
  <si>
    <t>ZTIa - Ležatá kanalizace</t>
  </si>
  <si>
    <t>132254102</t>
  </si>
  <si>
    <t>Hloubení rýh zapažených š do 800 mm v hornině třídy těžitelnosti I, skupiny 3 objem do 50 m3 strojně</t>
  </si>
  <si>
    <t>-301041200</t>
  </si>
  <si>
    <t>15*0,8*1,5</t>
  </si>
  <si>
    <t>1896163342</t>
  </si>
  <si>
    <t>2*15*1,5</t>
  </si>
  <si>
    <t>65367203</t>
  </si>
  <si>
    <t>2022431349</t>
  </si>
  <si>
    <t>1,2+4,8</t>
  </si>
  <si>
    <t>-350417849</t>
  </si>
  <si>
    <t>-584879966</t>
  </si>
  <si>
    <t>1653802820</t>
  </si>
  <si>
    <t>6*1,6</t>
  </si>
  <si>
    <t>-1190512397</t>
  </si>
  <si>
    <t>15*0,8*0,1</t>
  </si>
  <si>
    <t>-2008119135</t>
  </si>
  <si>
    <t>15*0,8*0,4</t>
  </si>
  <si>
    <t>-479746665</t>
  </si>
  <si>
    <t>4,8*2,1</t>
  </si>
  <si>
    <t>255776161</t>
  </si>
  <si>
    <t>15*0,8*1</t>
  </si>
  <si>
    <t>-800745895</t>
  </si>
  <si>
    <t>-790682023</t>
  </si>
  <si>
    <t>721211621</t>
  </si>
  <si>
    <t>Vtok dvorní se svislým odtokem a izolační přírubou DN 110/160 mříž litina 226x226</t>
  </si>
  <si>
    <t>778939802</t>
  </si>
  <si>
    <t>1008726395</t>
  </si>
  <si>
    <t>0,3*0,3*0,3*1 "obetonování 1 ks kolena</t>
  </si>
  <si>
    <t>-239532467</t>
  </si>
  <si>
    <t>0,3*0,3*4*1 "obetonování 1 ks kolena</t>
  </si>
  <si>
    <t>1958634130</t>
  </si>
  <si>
    <t>1551258312</t>
  </si>
  <si>
    <t>1414952287</t>
  </si>
  <si>
    <t>-525649401</t>
  </si>
  <si>
    <t>-376180379</t>
  </si>
  <si>
    <t>R-poožka</t>
  </si>
  <si>
    <t>1668698097</t>
  </si>
  <si>
    <t>ZTIb - ZTI část I (zařizovací předměty dle PD interiéru)</t>
  </si>
  <si>
    <t xml:space="preserve">      725 - Zdravotechnika - zařizovací předměty (dle PD interiéru)</t>
  </si>
  <si>
    <t xml:space="preserve">        725R0 - WC</t>
  </si>
  <si>
    <t xml:space="preserve">        725R1 - WC1</t>
  </si>
  <si>
    <t xml:space="preserve">        725R2 - WC2</t>
  </si>
  <si>
    <t xml:space="preserve">        725R3 - U</t>
  </si>
  <si>
    <t xml:space="preserve">        725R4 - Um1</t>
  </si>
  <si>
    <t xml:space="preserve">        725R5 - Um2</t>
  </si>
  <si>
    <t xml:space="preserve">        725R6 - VL</t>
  </si>
  <si>
    <t xml:space="preserve">        725R7 - SK</t>
  </si>
  <si>
    <t xml:space="preserve">        725R8 - D</t>
  </si>
  <si>
    <t xml:space="preserve">        OST - Ostatní</t>
  </si>
  <si>
    <t>748312114</t>
  </si>
  <si>
    <t>1893216468</t>
  </si>
  <si>
    <t>-1999217869</t>
  </si>
  <si>
    <t>721174042R</t>
  </si>
  <si>
    <t>Potrubí kanalizační z PP zavěšené DN 40</t>
  </si>
  <si>
    <t>-1204196030</t>
  </si>
  <si>
    <t>721174043R</t>
  </si>
  <si>
    <t>Potrubí kanalizační z PP zavěšené DN 50</t>
  </si>
  <si>
    <t>110562993</t>
  </si>
  <si>
    <t>1991925772</t>
  </si>
  <si>
    <t>Poznámka k položce:_x000d_
Izolace potrubí nad podhledem</t>
  </si>
  <si>
    <t>-473338624</t>
  </si>
  <si>
    <t>-277050110</t>
  </si>
  <si>
    <t>78564427</t>
  </si>
  <si>
    <t>721171905</t>
  </si>
  <si>
    <t>Potrubí z PP vsazení odbočky do hrdla DN 110</t>
  </si>
  <si>
    <t>1420046611</t>
  </si>
  <si>
    <t>Poznámka k položce:_x000d_
Napojení nové kanalizace DN110 na stávající kanalizační stoupačku DN110 - 1 ks_x000d_
Napojení nové kanalizace DN50 na stávající kanalizační stoupačku DN110 - 1 ks</t>
  </si>
  <si>
    <t>721171913</t>
  </si>
  <si>
    <t>Potrubí z PP propojení potrubí DN 50</t>
  </si>
  <si>
    <t>-930218140</t>
  </si>
  <si>
    <t>Poznámka k položce:_x000d_
Napojení nových umývadel na stávající připojovací potrubí - 2 ks</t>
  </si>
  <si>
    <t>721171915</t>
  </si>
  <si>
    <t>Potrubí z PP propojení potrubí DN 110</t>
  </si>
  <si>
    <t>-1173323783</t>
  </si>
  <si>
    <t>Poznámka k položce:_x000d_
Napojení nových WC na stávající připojovací potrubí - 2 ks</t>
  </si>
  <si>
    <t>111587833</t>
  </si>
  <si>
    <t>721174000R13</t>
  </si>
  <si>
    <t>Prostup ŽB panelem pro potrubí DN110 a jeho opětovné zapravení</t>
  </si>
  <si>
    <t>1539012006</t>
  </si>
  <si>
    <t>721174000R12</t>
  </si>
  <si>
    <t>Prostup příčko pro potrubí DN50 a jeho opětovné zapravení</t>
  </si>
  <si>
    <t>1437118586</t>
  </si>
  <si>
    <t>721174000R11</t>
  </si>
  <si>
    <t>Prostup stropem pro potrubí DN 40 a jeho opětovné zapravení</t>
  </si>
  <si>
    <t>1801393349</t>
  </si>
  <si>
    <t>721174000R10</t>
  </si>
  <si>
    <t>Prostup stropem pro potrubí DN 50 a jeho opětovné zapravení</t>
  </si>
  <si>
    <t>-1513402150</t>
  </si>
  <si>
    <t>686249459</t>
  </si>
  <si>
    <t>1841589901</t>
  </si>
  <si>
    <t>-254528290</t>
  </si>
  <si>
    <t>1015270064</t>
  </si>
  <si>
    <t>-1592772815</t>
  </si>
  <si>
    <t>1479564980</t>
  </si>
  <si>
    <t>-597072096</t>
  </si>
  <si>
    <t>-1366850213</t>
  </si>
  <si>
    <t>590495303</t>
  </si>
  <si>
    <t>-936666425</t>
  </si>
  <si>
    <t>-355781182</t>
  </si>
  <si>
    <t>840930153</t>
  </si>
  <si>
    <t>-1080833006</t>
  </si>
  <si>
    <t>1918067996</t>
  </si>
  <si>
    <t>1453074869</t>
  </si>
  <si>
    <t>-632984040</t>
  </si>
  <si>
    <t>-641859759</t>
  </si>
  <si>
    <t>-895910447</t>
  </si>
  <si>
    <t>245022312</t>
  </si>
  <si>
    <t>-1806542921</t>
  </si>
  <si>
    <t>-474128798</t>
  </si>
  <si>
    <t>803045421</t>
  </si>
  <si>
    <t>725R0</t>
  </si>
  <si>
    <t>WC</t>
  </si>
  <si>
    <t>282642932</t>
  </si>
  <si>
    <t>-578228705</t>
  </si>
  <si>
    <t>-896315462</t>
  </si>
  <si>
    <t>-187726442</t>
  </si>
  <si>
    <t>-1055540268</t>
  </si>
  <si>
    <t>1703139404</t>
  </si>
  <si>
    <t>U</t>
  </si>
  <si>
    <t>725211703</t>
  </si>
  <si>
    <t>Umývátko keramické bílé stěnové šířky 450 mm připevněné na stěnu šrouby</t>
  </si>
  <si>
    <t>1442968216</t>
  </si>
  <si>
    <t>1805865343</t>
  </si>
  <si>
    <t>465151902</t>
  </si>
  <si>
    <t>444884995</t>
  </si>
  <si>
    <t>310509916</t>
  </si>
  <si>
    <t>858484037</t>
  </si>
  <si>
    <t>-2034737391</t>
  </si>
  <si>
    <t>725211703R1</t>
  </si>
  <si>
    <t>Umyvadlo keramické pro děti 2-3 roky, bílé stěnové šířky 500 mm připevněné na stěnu šrouby</t>
  </si>
  <si>
    <t>-1678556578</t>
  </si>
  <si>
    <t>-1229042412</t>
  </si>
  <si>
    <t>2086062759</t>
  </si>
  <si>
    <t>431793907</t>
  </si>
  <si>
    <t>532597043</t>
  </si>
  <si>
    <t>-1996789150</t>
  </si>
  <si>
    <t>421573295</t>
  </si>
  <si>
    <t>725211703R2</t>
  </si>
  <si>
    <t>Umyvadlo keramické pro děti 3-7 let, bílé stěnové šířky 500 mm připevněné na stěnu šrouby</t>
  </si>
  <si>
    <t>1879093416</t>
  </si>
  <si>
    <t>986928422</t>
  </si>
  <si>
    <t>790502699</t>
  </si>
  <si>
    <t>-1486287460</t>
  </si>
  <si>
    <t>940313923</t>
  </si>
  <si>
    <t>1989130962</t>
  </si>
  <si>
    <t>-1861061740</t>
  </si>
  <si>
    <t>-147444501</t>
  </si>
  <si>
    <t>398553833</t>
  </si>
  <si>
    <t>-503941193</t>
  </si>
  <si>
    <t>1124276300</t>
  </si>
  <si>
    <t>-1928598890</t>
  </si>
  <si>
    <t>420665965</t>
  </si>
  <si>
    <t>-288317073</t>
  </si>
  <si>
    <t>1754260907</t>
  </si>
  <si>
    <t>-218425566</t>
  </si>
  <si>
    <t>-1665583555</t>
  </si>
  <si>
    <t>1313463228</t>
  </si>
  <si>
    <t>2112006004</t>
  </si>
  <si>
    <t>692942020</t>
  </si>
  <si>
    <t>721174000R9</t>
  </si>
  <si>
    <t>Prostupy stropy a jejich opětovné zapravení</t>
  </si>
  <si>
    <t>-1716864753</t>
  </si>
  <si>
    <t>722131916R1</t>
  </si>
  <si>
    <t>Napojení nového potrubí na stávající rozvody TV a SV</t>
  </si>
  <si>
    <t>-1059014556</t>
  </si>
  <si>
    <t>481196930</t>
  </si>
  <si>
    <t>1399862496</t>
  </si>
  <si>
    <t>-1504897583</t>
  </si>
  <si>
    <t>ZTIc - ZTI část II (zařizovací předměty dle PD interiéru)</t>
  </si>
  <si>
    <t>Ing. Michal Vodňanský</t>
  </si>
  <si>
    <t xml:space="preserve">    725 - Zdravotechnika - zařizovací předměty ( dle PD interiéru) </t>
  </si>
  <si>
    <t xml:space="preserve">    726 - Zdravotechnika - předstěnové instalace</t>
  </si>
  <si>
    <t>OST - Ostatní</t>
  </si>
  <si>
    <t>721110806</t>
  </si>
  <si>
    <t>Demontáž potrubí kameninové DN přes 100 do 200</t>
  </si>
  <si>
    <t>1747182878</t>
  </si>
  <si>
    <t>721110952</t>
  </si>
  <si>
    <t>Potrubí kameninové vsazení odbočky DN 125</t>
  </si>
  <si>
    <t>1924795465</t>
  </si>
  <si>
    <t>721110953</t>
  </si>
  <si>
    <t>Potrubí kameninové vsazení odbočky DN 150</t>
  </si>
  <si>
    <t>2114011347</t>
  </si>
  <si>
    <t>721110954</t>
  </si>
  <si>
    <t>Potrubí kameninové vsazení odbočky DN 200</t>
  </si>
  <si>
    <t>2024501227</t>
  </si>
  <si>
    <t>721110962</t>
  </si>
  <si>
    <t>Potrubí kameninové propojení potrubí DN 125</t>
  </si>
  <si>
    <t>1698498868</t>
  </si>
  <si>
    <t>721110963</t>
  </si>
  <si>
    <t>Potrubí kameninové propojení potrubí DN 150</t>
  </si>
  <si>
    <t>-1957341136</t>
  </si>
  <si>
    <t>721140802</t>
  </si>
  <si>
    <t>Demontáž potrubí litinové DN do 100</t>
  </si>
  <si>
    <t>-762914932</t>
  </si>
  <si>
    <t>721140806</t>
  </si>
  <si>
    <t>Demontáž potrubí litinové DN přes 100 do 200</t>
  </si>
  <si>
    <t>-1026109571</t>
  </si>
  <si>
    <t>-1584044145</t>
  </si>
  <si>
    <t>721173316</t>
  </si>
  <si>
    <t>Potrubí kanalizační z PVC SN 4 dešťové DN 125</t>
  </si>
  <si>
    <t>1460856027</t>
  </si>
  <si>
    <t>1810302768</t>
  </si>
  <si>
    <t>-1032109050</t>
  </si>
  <si>
    <t>1255203318</t>
  </si>
  <si>
    <t>721174024</t>
  </si>
  <si>
    <t>Potrubí kanalizační z PP odpadní DN 75</t>
  </si>
  <si>
    <t>1677361068</t>
  </si>
  <si>
    <t>721174025</t>
  </si>
  <si>
    <t>Potrubí kanalizační z PP odpadní DN 110</t>
  </si>
  <si>
    <t>-2001330291</t>
  </si>
  <si>
    <t>-370210985</t>
  </si>
  <si>
    <t>-1531342977</t>
  </si>
  <si>
    <t>1076944120</t>
  </si>
  <si>
    <t>721174055</t>
  </si>
  <si>
    <t>Potrubí kanalizační z PP dešťové DN 110</t>
  </si>
  <si>
    <t>654983231</t>
  </si>
  <si>
    <t>721174099</t>
  </si>
  <si>
    <t>Potrubí kanalizační z PP dešťové DN 110 - izolace tepelná z minerální vlny 20 mm s hliníkovou folií - dodávka a montáž</t>
  </si>
  <si>
    <t>-1101786555</t>
  </si>
  <si>
    <t>721194104</t>
  </si>
  <si>
    <t>Vyvedení a upevnění odpadních výpustek DN 40</t>
  </si>
  <si>
    <t>-407737995</t>
  </si>
  <si>
    <t>721194105</t>
  </si>
  <si>
    <t>Vyvedení a upevnění odpadních výpustek DN 50</t>
  </si>
  <si>
    <t>481692821</t>
  </si>
  <si>
    <t>721194109</t>
  </si>
  <si>
    <t>Vyvedení a upevnění odpadních výpustek DN 110</t>
  </si>
  <si>
    <t>-2125798882</t>
  </si>
  <si>
    <t>721211429</t>
  </si>
  <si>
    <t>Vpusť podlahová se svislým odtokem DN 50/75/110 mřížka nerez 115x115 s automat. vztlakovýn uzávěrem</t>
  </si>
  <si>
    <t>-1878742734</t>
  </si>
  <si>
    <t>721211697</t>
  </si>
  <si>
    <t>Montáž záchytných celonerezových van</t>
  </si>
  <si>
    <t>-1339293152</t>
  </si>
  <si>
    <t>721211698</t>
  </si>
  <si>
    <t>Záchytná vana celonerezová tvaru L 950*800*300 mm s protisklizovou mříží, vpust jednostupňová, přivařená ke žlabu, odtok svislý DN 100, výplň hran tmelem</t>
  </si>
  <si>
    <t>821402143</t>
  </si>
  <si>
    <t>721211699</t>
  </si>
  <si>
    <t>Záchytná vana celonerezová 600*400 mm s protisklizovou mříží, vpust jednostupňová, přivařená ke žlabu, odtok svislý DN 70, výplň hran tmelem</t>
  </si>
  <si>
    <t>-1764582139</t>
  </si>
  <si>
    <t>721226512</t>
  </si>
  <si>
    <t>Zápachová uzávěrka podomítková pro pračku a myčku DN 50</t>
  </si>
  <si>
    <t>838628843</t>
  </si>
  <si>
    <t>721226528</t>
  </si>
  <si>
    <t>Zápachová uzávěrka podomítková kondenzační DN 32</t>
  </si>
  <si>
    <t>750473434</t>
  </si>
  <si>
    <t>-433193799</t>
  </si>
  <si>
    <t>Přivzdušňovací ventil odpadních potrubí DN 110</t>
  </si>
  <si>
    <t>254949072</t>
  </si>
  <si>
    <t>Zkouška těsnosti potrubí kanalizace vodou DN do 125</t>
  </si>
  <si>
    <t>1401335429</t>
  </si>
  <si>
    <t>721290821</t>
  </si>
  <si>
    <t>Přemístění vnitrostaveništní demontovaných hmot vnitřní kanalizace v objektech v do 6 m</t>
  </si>
  <si>
    <t>860244379</t>
  </si>
  <si>
    <t>-1439777801</t>
  </si>
  <si>
    <t>722130801</t>
  </si>
  <si>
    <t>Demontáž potrubí ocelové pozinkované závitové DN do 25</t>
  </si>
  <si>
    <t>1256660697</t>
  </si>
  <si>
    <t>722130802</t>
  </si>
  <si>
    <t>Demontáž potrubí ocelové pozinkované závitové DN přes 25 do 40</t>
  </si>
  <si>
    <t>1992483594</t>
  </si>
  <si>
    <t>722130803</t>
  </si>
  <si>
    <t>Demontáž potrubí ocelové pozinkované závitové DN přes 40 do 50</t>
  </si>
  <si>
    <t>751581999</t>
  </si>
  <si>
    <t>722174091</t>
  </si>
  <si>
    <t xml:space="preserve">Potrubí vodovodní plastové PP-RCT svar polyfúze  D 16</t>
  </si>
  <si>
    <t>-106790698</t>
  </si>
  <si>
    <t>722174092</t>
  </si>
  <si>
    <t xml:space="preserve">Potrubí vodovodní plastové PP-RCT svar polyfúze  D 20</t>
  </si>
  <si>
    <t>-882696594</t>
  </si>
  <si>
    <t>722174093</t>
  </si>
  <si>
    <t xml:space="preserve">Potrubí vodovodní plastové PP-RCT svar polyfúze  D 25</t>
  </si>
  <si>
    <t>-1810977145</t>
  </si>
  <si>
    <t>722174094</t>
  </si>
  <si>
    <t xml:space="preserve">Potrubí vodovodní plastové  PP-RCT svar polyfúze  D 32</t>
  </si>
  <si>
    <t>-2102968711</t>
  </si>
  <si>
    <t>722174095</t>
  </si>
  <si>
    <t xml:space="preserve">Potrubí vodovodní plastové  PP-RCT svar polyfúze  D 40</t>
  </si>
  <si>
    <t>575204948</t>
  </si>
  <si>
    <t>722174096</t>
  </si>
  <si>
    <t xml:space="preserve">Potrubí vodovodní plastové  PP-RCT svar polyfúze  D 50</t>
  </si>
  <si>
    <t>-420168042</t>
  </si>
  <si>
    <t>722174097</t>
  </si>
  <si>
    <t xml:space="preserve">Potrubí vodovodní plastové  PP-RCT svar polyfúze  D 63</t>
  </si>
  <si>
    <t>1955426602</t>
  </si>
  <si>
    <t>722175092</t>
  </si>
  <si>
    <t xml:space="preserve">Potrubí vodovodní plastové PP-RCT svar polyfúze D 20 vyztužené  čedičovými vlákny</t>
  </si>
  <si>
    <t>1775923214</t>
  </si>
  <si>
    <t>722175093</t>
  </si>
  <si>
    <t xml:space="preserve">Potrubí vodovodní plastové PP-RCT svar polyfúze D 25 vyztužené  čedičovými vlákny</t>
  </si>
  <si>
    <t>737464026</t>
  </si>
  <si>
    <t>722175094</t>
  </si>
  <si>
    <t xml:space="preserve">Potrubí vodovodní plastové PP-RCT svar polyfúze D 32 vyztužené  čedičovými vlákny</t>
  </si>
  <si>
    <t>-203218266</t>
  </si>
  <si>
    <t>722175095</t>
  </si>
  <si>
    <t xml:space="preserve">Potrubí vodovodní plastové PP-RCT svar polyfúze D 40 vyztužené  čedičovými vlákny</t>
  </si>
  <si>
    <t>-724869683</t>
  </si>
  <si>
    <t>722175096</t>
  </si>
  <si>
    <t xml:space="preserve">Potrubí vodovodní plastové PP-RCT svar polyfúze D 50 vyztužené  čedičovými vlákny</t>
  </si>
  <si>
    <t>-1891401681</t>
  </si>
  <si>
    <t>722181211</t>
  </si>
  <si>
    <t>Ochrana vodovodního potrubí přilepenými termoizolačními trubicemi z PE tl do 6 mm DN do 22 mm</t>
  </si>
  <si>
    <t>717105445</t>
  </si>
  <si>
    <t>722181212</t>
  </si>
  <si>
    <t>Ochrana vodovodního potrubí přilepenými termoizolačními trubicemi z PE tl do 6 mm DN přes 22 do 32 mm</t>
  </si>
  <si>
    <t>-862673395</t>
  </si>
  <si>
    <t>722181221</t>
  </si>
  <si>
    <t>Ochrana vodovodního potrubí přilepenými termoizolačními trubicemi z PE tl přes 6 do 9 mm DN do 22 mm</t>
  </si>
  <si>
    <t>-256534283</t>
  </si>
  <si>
    <t>722181222</t>
  </si>
  <si>
    <t>Ochrana vodovodního potrubí přilepenými termoizolačními trubicemi z PE tl přes 6 do 9 mm DN přes 22 do 45 mm</t>
  </si>
  <si>
    <t>-691212810</t>
  </si>
  <si>
    <t>722181223</t>
  </si>
  <si>
    <t>Ochrana vodovodního potrubí přilepenými termoizolačními trubicemi z PE tl přes 6 do 9 mm DN přes 45 do 63 mm</t>
  </si>
  <si>
    <t>-154803933</t>
  </si>
  <si>
    <t>722181231</t>
  </si>
  <si>
    <t>Ochrana vodovodního potrubí přilepenými termoizolačními trubicemi z PE tl přes 9 do 13 mm DN do 22 mm</t>
  </si>
  <si>
    <t>-1901815514</t>
  </si>
  <si>
    <t>722181232</t>
  </si>
  <si>
    <t>Ochrana vodovodního potrubí přilepenými termoizolačními trubicemi z PE tl přes 9 do 13 mm DN přes 22 do 45 mm</t>
  </si>
  <si>
    <t>1196839746</t>
  </si>
  <si>
    <t>722181242</t>
  </si>
  <si>
    <t>Ochrana vodovodního potrubí přilepenými termoizolačními trubicemi z PE tl přes 13 do 20 mm DN přes 22 do 45 mm</t>
  </si>
  <si>
    <t>552096186</t>
  </si>
  <si>
    <t>722181253</t>
  </si>
  <si>
    <t>Ochrana vodovodního potrubí přilepenými termoizolačními trubicemi z PE tl přes 20 do 25 mm DN přes 45 do 63 mm</t>
  </si>
  <si>
    <t>-415380754</t>
  </si>
  <si>
    <t>-1985977010</t>
  </si>
  <si>
    <t>1208798146</t>
  </si>
  <si>
    <t>-249134547</t>
  </si>
  <si>
    <t>-1633782560</t>
  </si>
  <si>
    <t>722182015</t>
  </si>
  <si>
    <t>Podpůrný žlab pro potrubí D 50</t>
  </si>
  <si>
    <t>1021178198</t>
  </si>
  <si>
    <t>722190401</t>
  </si>
  <si>
    <t>Vyvedení a upevnění výpustku DN do 25</t>
  </si>
  <si>
    <t>1829375947</t>
  </si>
  <si>
    <t>722220111</t>
  </si>
  <si>
    <t>Nástěnka pro výtokový ventil G 1/2" s jedním závitem</t>
  </si>
  <si>
    <t>-265498371</t>
  </si>
  <si>
    <t>722220121</t>
  </si>
  <si>
    <t>Nástěnka pro baterii G 1/2" s jedním závitem</t>
  </si>
  <si>
    <t>pár</t>
  </si>
  <si>
    <t>1583677260</t>
  </si>
  <si>
    <t>722220862</t>
  </si>
  <si>
    <t>Demontáž armatur závitových se dvěma závity G přes 3/4 do 5/4</t>
  </si>
  <si>
    <t>838176473</t>
  </si>
  <si>
    <t>722220864</t>
  </si>
  <si>
    <t>Demontáž armatur závitových se dvěma závity G 2</t>
  </si>
  <si>
    <t>-125411582</t>
  </si>
  <si>
    <t>Kohout plnicí nebo vypouštěcí G 1/2" PN 10 s jedním závitem</t>
  </si>
  <si>
    <t>1232511221</t>
  </si>
  <si>
    <t>722231073</t>
  </si>
  <si>
    <t>Ventil zpětný mosazný G 3/4" PN 10 do 110°C se dvěma závity</t>
  </si>
  <si>
    <t>-1375935346</t>
  </si>
  <si>
    <t>722231209</t>
  </si>
  <si>
    <t>Ventil vyvažovací pro cirkulaci termostatický G 1/2</t>
  </si>
  <si>
    <t>-1943561161</t>
  </si>
  <si>
    <t>Kohout kulový přímý G 1/2" PN 42 do 185°C vnitřní závit</t>
  </si>
  <si>
    <t>693096675</t>
  </si>
  <si>
    <t>Kohout kulový přímý G 3/4" PN 42 do 185°C vnitřní závit</t>
  </si>
  <si>
    <t>1187390439</t>
  </si>
  <si>
    <t>722232045</t>
  </si>
  <si>
    <t>Kohout kulový přímý G 1" PN 42 do 185°C vnitřní závit</t>
  </si>
  <si>
    <t>1075322600</t>
  </si>
  <si>
    <t>Kohout kulový přímý G 5/4" PN 42 do 185°C vnitřní závit</t>
  </si>
  <si>
    <t>-847784528</t>
  </si>
  <si>
    <t>Kohout kulový přímý G 6/4" PN 42 do 185°C vnitřní závit</t>
  </si>
  <si>
    <t>-1284932270</t>
  </si>
  <si>
    <t>722232048</t>
  </si>
  <si>
    <t xml:space="preserve">Kohout kulový přímý  G 2" PN 42 do 185°C vnitřní závit</t>
  </si>
  <si>
    <t>1815002315</t>
  </si>
  <si>
    <t>722239102</t>
  </si>
  <si>
    <t>Montáž armatur vodovodních se dvěma závity G 3/4</t>
  </si>
  <si>
    <t>-1473512597</t>
  </si>
  <si>
    <t>55121299</t>
  </si>
  <si>
    <t xml:space="preserve">Termoskopický směšovací ventil skupinový DN 20, 3-45 l/min, zpětných klapek s havarijní funkcí při výpadku studené vody </t>
  </si>
  <si>
    <t>1959840634</t>
  </si>
  <si>
    <t>722239106</t>
  </si>
  <si>
    <t xml:space="preserve">Montáž armatur vodovodních se dvěma závity  G 2"</t>
  </si>
  <si>
    <t>619690288</t>
  </si>
  <si>
    <t>55117237-99</t>
  </si>
  <si>
    <t xml:space="preserve">Domovní filtrační stanice s redukčním ventilem DN 50, zpětnou klapkou a _x000d_
kulovým uzavíracím kohoutem_x000d_
</t>
  </si>
  <si>
    <t>-1506026870</t>
  </si>
  <si>
    <t>722250139</t>
  </si>
  <si>
    <t>Hydrantový systém s tvarově stálou hadicí D 19 x 30 m celoplechový</t>
  </si>
  <si>
    <t>2101003605</t>
  </si>
  <si>
    <t>Zkouška těsnosti vodovodního potrubí závitového DN do 50</t>
  </si>
  <si>
    <t>-211320425</t>
  </si>
  <si>
    <t>Proplach a dezinfekce vodovodního potrubí DN do 80</t>
  </si>
  <si>
    <t>1950755760</t>
  </si>
  <si>
    <t>722290822</t>
  </si>
  <si>
    <t>Přemístění vnitrostaveništní demontovaných hmot pro vnitřní vodovod v objektech v přes 6 do 12 m</t>
  </si>
  <si>
    <t>371233634</t>
  </si>
  <si>
    <t>1900755744</t>
  </si>
  <si>
    <t xml:space="preserve">Zdravotechnika - zařizovací předměty ( dle PD interiéru) </t>
  </si>
  <si>
    <t>725110814</t>
  </si>
  <si>
    <t>Demontáž klozetu Kombi, odsávací</t>
  </si>
  <si>
    <t>1962463483</t>
  </si>
  <si>
    <t>-558254962</t>
  </si>
  <si>
    <t>725112029</t>
  </si>
  <si>
    <t>Klozet keramický závěsný na nosné stěny dětský, odpad vodorovný, záchodové prkénko</t>
  </si>
  <si>
    <t>-450197290</t>
  </si>
  <si>
    <t>725112171</t>
  </si>
  <si>
    <t>Kombi klozet s hlubokým splachováním odpad vodorovný</t>
  </si>
  <si>
    <t>492861845</t>
  </si>
  <si>
    <t>725122817</t>
  </si>
  <si>
    <t>Demontáž pisoárových stání bez nádrže a jedním záchodkem</t>
  </si>
  <si>
    <t>1257672227</t>
  </si>
  <si>
    <t>725210821</t>
  </si>
  <si>
    <t>Demontáž umyvadel bez výtokových armatur</t>
  </si>
  <si>
    <t>1187083007</t>
  </si>
  <si>
    <t>725211602</t>
  </si>
  <si>
    <t>Umyvadlo keramické bílé šířky 550 mm bez krytu na sifon připevněné na stěnu šrouby</t>
  </si>
  <si>
    <t>-1572390343</t>
  </si>
  <si>
    <t>725213116</t>
  </si>
  <si>
    <t>Umyvadla v polymermramorové desce - montáž, zaměření, dopravné</t>
  </si>
  <si>
    <t>2036201137</t>
  </si>
  <si>
    <t>725213117</t>
  </si>
  <si>
    <t>Umyvadlo v polymermramorové desce připevněné na stěnu konzolami s otvorem pro baterii, rozměr 600x465, sifon trubkový</t>
  </si>
  <si>
    <t>-1694571953</t>
  </si>
  <si>
    <t>725213118</t>
  </si>
  <si>
    <t>5 x umyvadlo v polymermramorové desce připevněné na stěnu konzolami s otvorem pro baterii, rozměr 3800/465, 5 x sifon trubkový</t>
  </si>
  <si>
    <t>1203152446</t>
  </si>
  <si>
    <t>725240811</t>
  </si>
  <si>
    <t>Demontáž kabin sprchových bez výtokových armatur</t>
  </si>
  <si>
    <t>1917994920</t>
  </si>
  <si>
    <t>1702683498</t>
  </si>
  <si>
    <t>725241512</t>
  </si>
  <si>
    <t>Vanička sprchová keramická čtvercová 800x800 mm</t>
  </si>
  <si>
    <t>1425730565</t>
  </si>
  <si>
    <t>725241513</t>
  </si>
  <si>
    <t>Vanička sprchová keramická čtvercová 900x900 mm</t>
  </si>
  <si>
    <t>-1938481464</t>
  </si>
  <si>
    <t>725244143</t>
  </si>
  <si>
    <t>Dveře sprchové polorámové skleněné tl. 6 mm otvíravé jednokřídlové do niky na vaničku šířky 900 mm</t>
  </si>
  <si>
    <t>1326224917</t>
  </si>
  <si>
    <t>725244522</t>
  </si>
  <si>
    <t>Zástěna sprchová rohová rámová se skleněnou výplní tl. 4 a 5 mm dveře posuvné dvoudílné vstup z rohu na vaničku 800x800 mm</t>
  </si>
  <si>
    <t>1921123409</t>
  </si>
  <si>
    <t>725244842</t>
  </si>
  <si>
    <t>Zástěna sprchová rohová polorámová skleněná tl. 6 mm dveře otvíravé dvoukřídlové na čtvrtkruhovou vaničku 800x800 mm</t>
  </si>
  <si>
    <t>2059195706</t>
  </si>
  <si>
    <t>725310823</t>
  </si>
  <si>
    <t>Demontáž dřez jednoduchý vestavěný v kuchyňských sestavách bez výtokových armatur</t>
  </si>
  <si>
    <t>-745189168</t>
  </si>
  <si>
    <t>725319111</t>
  </si>
  <si>
    <t>Montáž dřezu ostatních typů</t>
  </si>
  <si>
    <t>1321519338</t>
  </si>
  <si>
    <t>725320828</t>
  </si>
  <si>
    <t>Demontáž dřez dvojitý velkokuchyně bez výtokových armatur</t>
  </si>
  <si>
    <t>636793919</t>
  </si>
  <si>
    <t>725330840</t>
  </si>
  <si>
    <t>Demontáž výlevka litinová nebo ocelová</t>
  </si>
  <si>
    <t>-807350439</t>
  </si>
  <si>
    <t>725331111</t>
  </si>
  <si>
    <t>Výlevka bez výtokových armatur keramická se sklopnou plastovou mřížkou 500 mm</t>
  </si>
  <si>
    <t>-768686744</t>
  </si>
  <si>
    <t>725590811</t>
  </si>
  <si>
    <t>Přemístění vnitrostaveništní demontovaných zařizovacích předmětů v objektech v do 6 m</t>
  </si>
  <si>
    <t>1878760340</t>
  </si>
  <si>
    <t>725812309</t>
  </si>
  <si>
    <t xml:space="preserve">Ventil umývadlový stojánkový  pákový </t>
  </si>
  <si>
    <t>1077865673</t>
  </si>
  <si>
    <t>725813111</t>
  </si>
  <si>
    <t>Ventil rohový bez připojovací trubičky nebo flexi hadičky G 1/2"</t>
  </si>
  <si>
    <t>-32226519</t>
  </si>
  <si>
    <t>725813112</t>
  </si>
  <si>
    <t>Ventil rohový pračkový G 3/4"</t>
  </si>
  <si>
    <t>-2013730365</t>
  </si>
  <si>
    <t>725820801</t>
  </si>
  <si>
    <t>Demontáž baterie nástěnné do G 3 / 4</t>
  </si>
  <si>
    <t>-359834118</t>
  </si>
  <si>
    <t>Baterie dřezová nástěnná páková s otáčivým kulatým ústím a délkou ramínka 210 mm</t>
  </si>
  <si>
    <t>928827279</t>
  </si>
  <si>
    <t>871248023</t>
  </si>
  <si>
    <t>1088208466</t>
  </si>
  <si>
    <t>725841399</t>
  </si>
  <si>
    <t>Baterie sprchová nástěnná páková + sprchový set s posuvnou tyčí</t>
  </si>
  <si>
    <t>-309507639</t>
  </si>
  <si>
    <t>725862113</t>
  </si>
  <si>
    <t>Zápachová uzávěrka pro dřezy s přípojkou pro pračku nebo myčku DN 40/50</t>
  </si>
  <si>
    <t>-1654735121</t>
  </si>
  <si>
    <t>1067336265</t>
  </si>
  <si>
    <t>726</t>
  </si>
  <si>
    <t>Zdravotechnika - předstěnové instalace</t>
  </si>
  <si>
    <t>-287205780</t>
  </si>
  <si>
    <t>727223103</t>
  </si>
  <si>
    <t>Protipožární manžeta prostupu plastového potrubí bez izolace D 75 mm stropem tl 150 mm požární odolnost EI 90</t>
  </si>
  <si>
    <t>-816523855</t>
  </si>
  <si>
    <t>727223105</t>
  </si>
  <si>
    <t>Protipožární manžeta prostupu plastového potrubí bez izolace D 110 mm stropem tl 150 mm požární odolnost EI 90</t>
  </si>
  <si>
    <t>559462698</t>
  </si>
  <si>
    <t>77778h</t>
  </si>
  <si>
    <t>Dokumentace skutečného provedení</t>
  </si>
  <si>
    <t>193115124</t>
  </si>
  <si>
    <t>SO 20 - Nová přípojka dešťové kanalizace, akumulační nádrž</t>
  </si>
  <si>
    <t>SO20a - Přípojka dešťové kanalizace</t>
  </si>
  <si>
    <t>R - Přípojka dešťové kanalizace</t>
  </si>
  <si>
    <t xml:space="preserve">    R1 - Potrubí</t>
  </si>
  <si>
    <t xml:space="preserve">    R2 - Kanalizační šachty</t>
  </si>
  <si>
    <t xml:space="preserve">    R3 - Výkopy</t>
  </si>
  <si>
    <t xml:space="preserve">    R4 - Zásypy a úpravy povrchů</t>
  </si>
  <si>
    <t xml:space="preserve">    R5 - Ostatní</t>
  </si>
  <si>
    <t>R</t>
  </si>
  <si>
    <t>R1</t>
  </si>
  <si>
    <t>871315211</t>
  </si>
  <si>
    <t>Kanalizační potrubí z tvrdého PVC jednovrstvé tuhost třídy SN4 DN 160</t>
  </si>
  <si>
    <t>316501624</t>
  </si>
  <si>
    <t>871315211R1</t>
  </si>
  <si>
    <t>Napojení areálové přípojky na stávající šachtu dešťové kanalizace</t>
  </si>
  <si>
    <t>2141374709</t>
  </si>
  <si>
    <t>1901585752</t>
  </si>
  <si>
    <t>Poznámka k položce:_x000d_
včetně vystavení protokolu a fotodokumentace</t>
  </si>
  <si>
    <t>998276101</t>
  </si>
  <si>
    <t>Přesun hmot pro trubní vedení z trub z plastických hmot otevřený výkop</t>
  </si>
  <si>
    <t>446777879</t>
  </si>
  <si>
    <t>R2</t>
  </si>
  <si>
    <t>Kanalizační šachty</t>
  </si>
  <si>
    <t>894811133R1</t>
  </si>
  <si>
    <t>Revizní šachta z PVC typ DN 400/160 - 45° tlak 12,5 t, poklop litinový těsný</t>
  </si>
  <si>
    <t>-1717763417</t>
  </si>
  <si>
    <t>894221116R1</t>
  </si>
  <si>
    <t>Šachta kanalizační z bet. dílců DN 1000/ 160/160 - 45°, stupadla, poklop litinový těsný 12,5 t</t>
  </si>
  <si>
    <t>49936859</t>
  </si>
  <si>
    <t>R3</t>
  </si>
  <si>
    <t>Výkopy</t>
  </si>
  <si>
    <t>113106341R</t>
  </si>
  <si>
    <t>Překop stávajícího chodníku vč. uvedení do původního stavu</t>
  </si>
  <si>
    <t>1369640814</t>
  </si>
  <si>
    <t>113106342R</t>
  </si>
  <si>
    <t>Překop stávající komunikace vč. uvedení do původního stavu</t>
  </si>
  <si>
    <t>610661712</t>
  </si>
  <si>
    <t>132212231</t>
  </si>
  <si>
    <t>Hloubení rýh š do 2000 mm v soudržných horninách třídy těžitelnosti I, skupiny 3 při překopech inženýrských sítí ručně</t>
  </si>
  <si>
    <t>-136032880</t>
  </si>
  <si>
    <t>1346329879</t>
  </si>
  <si>
    <t>151101102</t>
  </si>
  <si>
    <t>Zřízení příložného pažení a rozepření stěn rýh hl do 4 m</t>
  </si>
  <si>
    <t>-2020269872</t>
  </si>
  <si>
    <t>151101112</t>
  </si>
  <si>
    <t>Odstranění příložného pažení a rozepření stěn rýh hl do 4 m</t>
  </si>
  <si>
    <t>403994653</t>
  </si>
  <si>
    <t>131251201</t>
  </si>
  <si>
    <t>Hloubení jam zapažených v hornině třídy těžitelnosti I, skupiny 3 objem do 20 m3 strojně</t>
  </si>
  <si>
    <t>923017520</t>
  </si>
  <si>
    <t>Poznámka k položce:_x000d_
výkop pro šachtu DN425 - 0,5 m3_x000d_
výkop pro šachtu DN1000 - 2 m3</t>
  </si>
  <si>
    <t>162251102</t>
  </si>
  <si>
    <t>Vodorovné přemístění do 50 m výkopku/sypaniny z horniny třídy těžitelnosti I, skupiny 1 až 3</t>
  </si>
  <si>
    <t>461239890</t>
  </si>
  <si>
    <t>1270133725</t>
  </si>
  <si>
    <t>1205360644</t>
  </si>
  <si>
    <t>1763483863</t>
  </si>
  <si>
    <t>1102273317</t>
  </si>
  <si>
    <t>22*1,6</t>
  </si>
  <si>
    <t>460010025R</t>
  </si>
  <si>
    <t>Vytyčení trasy inženýrských sítí - stávající</t>
  </si>
  <si>
    <t>165912638</t>
  </si>
  <si>
    <t>460010025R1</t>
  </si>
  <si>
    <t>Vytyčení nové trasy potrubí</t>
  </si>
  <si>
    <t>921422081</t>
  </si>
  <si>
    <t>R4</t>
  </si>
  <si>
    <t>Zásypy a úpravy povrchů</t>
  </si>
  <si>
    <t>-1228925724</t>
  </si>
  <si>
    <t>Poznámka k položce:_x000d_
100 mm</t>
  </si>
  <si>
    <t>Obsypání potrubí ručně sypaninou bez prohození, uloženou do 3 m, se zhutněním ručně</t>
  </si>
  <si>
    <t>-791520462</t>
  </si>
  <si>
    <t>Poznámka k položce:_x000d_
pískový obsyp potrubí DN 160 mm - 5,5 m3_x000d_
pískový násyp 300 mm nad potrubí - 12 m3</t>
  </si>
  <si>
    <t>-1272021353</t>
  </si>
  <si>
    <t>17,5*2,1</t>
  </si>
  <si>
    <t>899722114</t>
  </si>
  <si>
    <t xml:space="preserve">Krytí potrubí z plastů výstražnou fólií z PVC </t>
  </si>
  <si>
    <t>305370400</t>
  </si>
  <si>
    <t>26381923</t>
  </si>
  <si>
    <t>R5</t>
  </si>
  <si>
    <t>03000000R30</t>
  </si>
  <si>
    <t>Geodetické zaměření</t>
  </si>
  <si>
    <t>1086966598</t>
  </si>
  <si>
    <t>072103011R</t>
  </si>
  <si>
    <t>Zajištění DIO komunikace, zábor</t>
  </si>
  <si>
    <t>-1302646851</t>
  </si>
  <si>
    <t>SO20b - Areálová dešťová kanalizace</t>
  </si>
  <si>
    <t xml:space="preserve">    R5 - Vystrojení AKU1, čerpání dešťové vody pro zálivku</t>
  </si>
  <si>
    <t xml:space="preserve">    R6 - Ostatní</t>
  </si>
  <si>
    <t>871315211R2</t>
  </si>
  <si>
    <t>Napojení podomítkových dešťových svodů na ležatou kanalizaci</t>
  </si>
  <si>
    <t>-1797851188</t>
  </si>
  <si>
    <t>Revizní šachta z PVC typ DN 400/160 - 0° tlak 12,5 t, poklop litinový těsný</t>
  </si>
  <si>
    <t>894811133R2</t>
  </si>
  <si>
    <t>Revizní šachta z PVC typ DN 600/160 - 0° tlak 12,5 t, poklop litinový těsný</t>
  </si>
  <si>
    <t>468607217</t>
  </si>
  <si>
    <t>894811133R3</t>
  </si>
  <si>
    <t>Filtrační šachta plastová 400/160 - 0°, s přepadem 110, poklop těsný 12,5t</t>
  </si>
  <si>
    <t>1894569277</t>
  </si>
  <si>
    <t>894221116R10</t>
  </si>
  <si>
    <t>Retenční betonový objekt průměr 2,2m, retenční objem 7,2m3, krycí deska pojízdná betonová 40t, přechodová kónická skruž 1000/600, skruž 1000/500, vyrovnávací betonové prstence. Stupačky, poklop litina 12,5t těsný</t>
  </si>
  <si>
    <t>-248380181</t>
  </si>
  <si>
    <t>Poznámka k položce:_x000d_
výkopové práce jsou dodávkou stavby</t>
  </si>
  <si>
    <t>894221116R11</t>
  </si>
  <si>
    <t>Retenční betonový objekt čerpací, průměr 1,65m, retenční objem 4m3, krycí deska pojízdná betonová 40t, přechodová kónická skruž 1000/600, vyrovnávací betonové prstence. Stupačky, příprava pro osazení ponorného čerpadla, poklop litina 12,5t těsný</t>
  </si>
  <si>
    <t>-1927459327</t>
  </si>
  <si>
    <t>561975206</t>
  </si>
  <si>
    <t>132254204</t>
  </si>
  <si>
    <t>Hloubení zapažených rýh š do 2000 mm v hornině třídy těžitelnosti I, skupiny 3 objem do 500 m3</t>
  </si>
  <si>
    <t>1688982701</t>
  </si>
  <si>
    <t>Poznámka k položce:_x000d_
výkop pro šachtu DN425 - 2,5 m3_x000d_
výkop pro šachtu DN600 - 0,5 m3</t>
  </si>
  <si>
    <t>75,5*1,6</t>
  </si>
  <si>
    <t>Poznámka k položce:_x000d_
pískový obsyp potrubí DN 160 mm - 19,5 m3_x000d_
pískový násyp 300 mm nad potrubí - 42 m3</t>
  </si>
  <si>
    <t>61,5*2,1</t>
  </si>
  <si>
    <t>Vystrojení AKU1, čerpání dešťové vody pro zálivku</t>
  </si>
  <si>
    <t>724131114R</t>
  </si>
  <si>
    <t>Ponorné čerpadlo 230V, výtlačná výška 40m, průtok 95l/min, tlakový spínač, pojistka proti chodu naprázdno, zpětná klapka</t>
  </si>
  <si>
    <t>-967691628</t>
  </si>
  <si>
    <t>1311828999</t>
  </si>
  <si>
    <t>380794283</t>
  </si>
  <si>
    <t>894811123R</t>
  </si>
  <si>
    <t xml:space="preserve">Šachta plastová DN315/1500, bez dna, dno šachty vysypáno štěřkem do výšky 200mm, osazen KK1" s připojením na zahradní hadici </t>
  </si>
  <si>
    <t>1579892931</t>
  </si>
  <si>
    <t>132254101</t>
  </si>
  <si>
    <t>Hloubení rýh zapažených š do 800 mm v hornině třídy těžitelnosti I, skupiny 3 objem do 20 m3 strojně</t>
  </si>
  <si>
    <t>1943607927</t>
  </si>
  <si>
    <t>-1511512205</t>
  </si>
  <si>
    <t>-1254281019</t>
  </si>
  <si>
    <t xml:space="preserve">Poznámka k položce:_x000d_
pískový obsyp potrubí a  násyp 300 mm nad potrubí </t>
  </si>
  <si>
    <t>766462796</t>
  </si>
  <si>
    <t>2,5*2,1</t>
  </si>
  <si>
    <t>902297708</t>
  </si>
  <si>
    <t>547341962</t>
  </si>
  <si>
    <t>2116290239</t>
  </si>
  <si>
    <t>1793197733</t>
  </si>
  <si>
    <t>-2028288523</t>
  </si>
  <si>
    <t>1890342258</t>
  </si>
  <si>
    <t>2008278088</t>
  </si>
  <si>
    <t>3,25*1,6</t>
  </si>
  <si>
    <t>171000000R</t>
  </si>
  <si>
    <t>Likvidace rušené jímky vč. potrubí</t>
  </si>
  <si>
    <t>714840359</t>
  </si>
  <si>
    <t>998724101</t>
  </si>
  <si>
    <t xml:space="preserve">Přesun hmot tonážní pro strojní vybavení </t>
  </si>
  <si>
    <t>1215548077</t>
  </si>
  <si>
    <t>R6</t>
  </si>
  <si>
    <t>SO 21 - Nová dešťová kanalizace včetně retenční nádrže + změna dimenzi části přípojky dešťové kanalizace</t>
  </si>
  <si>
    <t>D1 - Nová dešťová kanalizace vč. retenční nádrže + Změn</t>
  </si>
  <si>
    <t xml:space="preserve">    11 - Přípravné a přidružené práce</t>
  </si>
  <si>
    <t xml:space="preserve">    13 - Hloubené vykopávky</t>
  </si>
  <si>
    <t xml:space="preserve">    15 - Roubení</t>
  </si>
  <si>
    <t xml:space="preserve">    16 - Přemístění výkopku</t>
  </si>
  <si>
    <t xml:space="preserve">    17 - Konstrukce ze zemin</t>
  </si>
  <si>
    <t xml:space="preserve">    19 - Hloubení pro podzemní stěny, ražení a hloubení důlní</t>
  </si>
  <si>
    <t xml:space="preserve">    57 - Kryty štěrkových a živičných pozemních komunikací a zpevněných ploch</t>
  </si>
  <si>
    <t xml:space="preserve">    59 - Dlažby a předlažby pozemních komunikací a zpevněných ploch</t>
  </si>
  <si>
    <t xml:space="preserve">    722 - Vnitřní vodovod</t>
  </si>
  <si>
    <t xml:space="preserve">    87 - Potrubí z trub plastických, skleněných a čedičových</t>
  </si>
  <si>
    <t xml:space="preserve">    89 - Ostatní konstrukce a práce na trubním vedení</t>
  </si>
  <si>
    <t xml:space="preserve">    H27 - Vedení trubní dálková a přípojná</t>
  </si>
  <si>
    <t>Nová dešťová kanalizace vč. retenční nádrže + Změn</t>
  </si>
  <si>
    <t>Přípravné a přidružené práce</t>
  </si>
  <si>
    <t>113108317R00</t>
  </si>
  <si>
    <t>Odstranění asfaltové vrstvy pl. do 50 m2, tl.17 cm</t>
  </si>
  <si>
    <t>RTS II / 2021</t>
  </si>
  <si>
    <t>113106000RAC</t>
  </si>
  <si>
    <t>Odstranění zám.dlažby 6 cm vč.podkladu,pl.do 50 m2</t>
  </si>
  <si>
    <t>119001401R00</t>
  </si>
  <si>
    <t>Dočasné zajištění ocelového potrubí do DN 200 mm</t>
  </si>
  <si>
    <t>119000002RA0</t>
  </si>
  <si>
    <t>Dočasné zajištění kabelů ve výkopu</t>
  </si>
  <si>
    <t>Hloubené vykopávky</t>
  </si>
  <si>
    <t>132201112R00</t>
  </si>
  <si>
    <t>Hloubení rýh š.do 60 cm v hor.3 nad 100 m3,STROJNĚ</t>
  </si>
  <si>
    <t xml:space="preserve">227,3+51,2   </t>
  </si>
  <si>
    <t>Roubení</t>
  </si>
  <si>
    <t>151101102R00</t>
  </si>
  <si>
    <t>Pažení a rozepření stěn rýh - příložné - hl.do 4 m</t>
  </si>
  <si>
    <t xml:space="preserve">140,359+51,8   </t>
  </si>
  <si>
    <t>151101112R00</t>
  </si>
  <si>
    <t>Odstranění pažení stěn rýh - příložné - hl. do 4 m</t>
  </si>
  <si>
    <t>151101111R00</t>
  </si>
  <si>
    <t>Odstranění pažení stěn rýh - příložné - hl. do 2 m</t>
  </si>
  <si>
    <t xml:space="preserve">86,9675   </t>
  </si>
  <si>
    <t>151101101R00</t>
  </si>
  <si>
    <t>Pažení a rozepření stěn rýh - příložné - hl.do 2 m</t>
  </si>
  <si>
    <t>Přemístění výkopku</t>
  </si>
  <si>
    <t>161101102R00</t>
  </si>
  <si>
    <t>Svislé přemístění výkopku z hor.1-4 do 4,0 m</t>
  </si>
  <si>
    <t>162501102R00</t>
  </si>
  <si>
    <t>Vodorovné přemístění výkopku z hor.1-4 do 3000 m</t>
  </si>
  <si>
    <t xml:space="preserve">(227,3-151,8)+(51,8-17,5)   </t>
  </si>
  <si>
    <t>162201102R00</t>
  </si>
  <si>
    <t>Vodorovné přemístění výkopku z hor.1-4 do 50 m</t>
  </si>
  <si>
    <t>Konstrukce ze zemin</t>
  </si>
  <si>
    <t>175100020RAB</t>
  </si>
  <si>
    <t>Obsyp potrubí štěrkopískem</t>
  </si>
  <si>
    <t>174101101R00</t>
  </si>
  <si>
    <t>Zásyp jam, rýh, šachet se zhutněním</t>
  </si>
  <si>
    <t xml:space="preserve">151,8+17,5   </t>
  </si>
  <si>
    <t>Hloubení pro podzemní stěny, ražení a hloubení důlní</t>
  </si>
  <si>
    <t>199000002R00</t>
  </si>
  <si>
    <t>Poplatek za skládku horniny 1- 4</t>
  </si>
  <si>
    <t>Kryty štěrkových a živičných pozemních komunikací a zpevněných ploch</t>
  </si>
  <si>
    <t>579300011RAB</t>
  </si>
  <si>
    <t>Komunikace s krytem z asfalt. recykl.D2-N-7-VI-PII</t>
  </si>
  <si>
    <t>Dlažby a předlažby pozemních komunikací a zpevněných ploch</t>
  </si>
  <si>
    <t>596215020R00</t>
  </si>
  <si>
    <t>Kladení zámkové dlažby tl. 6 cm do drtě tl. 3 cm</t>
  </si>
  <si>
    <t>Vnitřní vodovod</t>
  </si>
  <si>
    <t>722214226R00</t>
  </si>
  <si>
    <t>Regulátor odtoku</t>
  </si>
  <si>
    <t>Potrubí z trub plastických, skleněných a čedičových</t>
  </si>
  <si>
    <t>871313121R00</t>
  </si>
  <si>
    <t>Montáž trub kanaliz. z plastu, hrdlových, DN 150</t>
  </si>
  <si>
    <t>28611260.A</t>
  </si>
  <si>
    <t>Trubka kanalizační KGEM SN 8 PVC 160x4,7x1000</t>
  </si>
  <si>
    <t>871353121R00</t>
  </si>
  <si>
    <t>Montáž trub kanaliz. z plastu, hrdlových, DN 200</t>
  </si>
  <si>
    <t>28611263.A</t>
  </si>
  <si>
    <t>Trubka kanalizační KGEM SN 8 PVC 200x5,9x1000</t>
  </si>
  <si>
    <t>871373121R00</t>
  </si>
  <si>
    <t>Montáž trub kanaliz. z plastu, hrdlových, DN 250</t>
  </si>
  <si>
    <t>28611266.A</t>
  </si>
  <si>
    <t>Trubka kanalizační KGEM SN 8 PVC 250x7,3x1000</t>
  </si>
  <si>
    <t>Ostatní konstrukce a práce na trubním vedení</t>
  </si>
  <si>
    <t>899711121R00</t>
  </si>
  <si>
    <t>Fólie výstražná z PVC šedá, šířka 22 cm</t>
  </si>
  <si>
    <t>894431211RA0</t>
  </si>
  <si>
    <t>Šachta, D 400 mm, dl.šach.roury 1,5 m, přímá</t>
  </si>
  <si>
    <t>894431231RA0</t>
  </si>
  <si>
    <t>Šachta, D 400 mm, dl.šach.roury 3,0 m, přímá</t>
  </si>
  <si>
    <t>894431411RA0</t>
  </si>
  <si>
    <t>Filtrační šachta</t>
  </si>
  <si>
    <t>894412211RBA</t>
  </si>
  <si>
    <t>Šachta, DN 1000, stěna 90 mm, dno přímé V max. 40</t>
  </si>
  <si>
    <t>894221321R00</t>
  </si>
  <si>
    <t>Retenční nádrž prefabrikovaná vč. zákl. desky, poklopů</t>
  </si>
  <si>
    <t>H27</t>
  </si>
  <si>
    <t>Vedení trubní dálková a přípojná</t>
  </si>
  <si>
    <t>998276101R00</t>
  </si>
  <si>
    <t>Přesun hmot, trubní vedení plastová, otevř. výkop</t>
  </si>
  <si>
    <t>SO 22 - Rekonstrukce vodovodní přípojky</t>
  </si>
  <si>
    <t>D1 - Rekonstrukce vodovodní přípojky</t>
  </si>
  <si>
    <t>139601102R00</t>
  </si>
  <si>
    <t>Ruční výkop jam, rýh a šachet v hornině tř. 3</t>
  </si>
  <si>
    <t>161101101R00</t>
  </si>
  <si>
    <t>Svislé přemístění výkopku z hor.1-4 do 2,5 m</t>
  </si>
  <si>
    <t>722280108R00</t>
  </si>
  <si>
    <t>Tlaková zkouška vodovodního potrubí DN 50</t>
  </si>
  <si>
    <t>722290234R00</t>
  </si>
  <si>
    <t>Proplach a dezinfekce vodovod.potrubí DN 80</t>
  </si>
  <si>
    <t>722130804R00</t>
  </si>
  <si>
    <t>Demontáž potrubí ocelových závitových DN 65</t>
  </si>
  <si>
    <t>286136750</t>
  </si>
  <si>
    <t xml:space="preserve">Trubka voda SDR11  63x5,8 mm L=6 m</t>
  </si>
  <si>
    <t>871211121R00</t>
  </si>
  <si>
    <t>Montáž trubek polyetylenových ve výkopu d 63 mm</t>
  </si>
  <si>
    <t>899731112R00</t>
  </si>
  <si>
    <t>Vodič signalizační CYY 2,5 mm2</t>
  </si>
  <si>
    <t>899721111R00</t>
  </si>
  <si>
    <t>Fólie výstražná z PVC bílá, šířka 22 cm</t>
  </si>
  <si>
    <t>SO23,24 - Rekonstrukce splaškové kanalizace, tukové kanalizace včetně odlučovače tuků</t>
  </si>
  <si>
    <t>D1 - Rekonstrukce splaškové kanalizace</t>
  </si>
  <si>
    <t xml:space="preserve">    38 - Různé kompletní konstrukce nedělitelné do stav. dílů</t>
  </si>
  <si>
    <t xml:space="preserve">    45 - Podkladní a vedlejší konstrukce (kromě vozovek a železničního svršku)</t>
  </si>
  <si>
    <t xml:space="preserve">    83 - Potrubí z trub kameninových</t>
  </si>
  <si>
    <t xml:space="preserve">    96 - Bourání konstrukcí</t>
  </si>
  <si>
    <t xml:space="preserve">    S - Přesuny sutí</t>
  </si>
  <si>
    <t>Rekonstrukce splaškové kanalizace</t>
  </si>
  <si>
    <t>119000001RA0</t>
  </si>
  <si>
    <t>Dočasné zajištění potrubí ve výkopu</t>
  </si>
  <si>
    <t>132201210R00</t>
  </si>
  <si>
    <t>Hloubení rýh š.do 200 cm hor.3 do 50 m3,STROJNĚ</t>
  </si>
  <si>
    <t xml:space="preserve">608,8+91,8   </t>
  </si>
  <si>
    <t xml:space="preserve">304,4+57,4   </t>
  </si>
  <si>
    <t xml:space="preserve">(304,4-225,9)+(57,4-52,1)   </t>
  </si>
  <si>
    <t xml:space="preserve">62,6   </t>
  </si>
  <si>
    <t xml:space="preserve">225,9+52,1   </t>
  </si>
  <si>
    <t>Různé kompletní konstrukce nedělitelné do stav. dílů</t>
  </si>
  <si>
    <t>386942111R00</t>
  </si>
  <si>
    <t>Montáž odlučovačů tuků velikosti T 2</t>
  </si>
  <si>
    <t>56241540</t>
  </si>
  <si>
    <t>Odlučovač tuků plastový dvouplášťový</t>
  </si>
  <si>
    <t>Podkladní a vedlejší konstrukce (kromě vozovek a železničního svršku)</t>
  </si>
  <si>
    <t>452312121R00</t>
  </si>
  <si>
    <t>Sedlové lože pod potrubí z betonu C 8/10</t>
  </si>
  <si>
    <t>Potrubí z trub kameninových</t>
  </si>
  <si>
    <t>831312121R00</t>
  </si>
  <si>
    <t>Montáž trub kameninových, pryž. kroužek, DN 150</t>
  </si>
  <si>
    <t>59710675</t>
  </si>
  <si>
    <t>Trouba kameninová hrdlová DN 150, l=1,50 m, FN 34</t>
  </si>
  <si>
    <t>831262121R00</t>
  </si>
  <si>
    <t>Montáž trub kameninových, pryž.kroužek, DN 100</t>
  </si>
  <si>
    <t>59710649</t>
  </si>
  <si>
    <t>Trouba kameninová hrdlová DN 100, l=1,25 m, FN 34</t>
  </si>
  <si>
    <t>831352121R00</t>
  </si>
  <si>
    <t>Montáž trub kameninových, pryž. kroužek, DN 200</t>
  </si>
  <si>
    <t>59710676</t>
  </si>
  <si>
    <t>Trouba kameninová hrdlová DN 200, l=1,50 m, FN 32</t>
  </si>
  <si>
    <t>831372121R00</t>
  </si>
  <si>
    <t>Montáž trub kameninových, pryž. kroužek, DN 300</t>
  </si>
  <si>
    <t>59710699.A</t>
  </si>
  <si>
    <t>Trouba kameninová hrdlová DN 300, l=2,50 m, FN 48</t>
  </si>
  <si>
    <t>892561111R00</t>
  </si>
  <si>
    <t>Zkouška těsnosti kanalizace DN do 125, vodou</t>
  </si>
  <si>
    <t>892571111R00</t>
  </si>
  <si>
    <t>Zkouška těsnosti kanalizace DN do 200, vodou</t>
  </si>
  <si>
    <t xml:space="preserve">1,5+8,6   </t>
  </si>
  <si>
    <t>892581111R00</t>
  </si>
  <si>
    <t>Zkouška těsnosti kanalizace DN do 300, vodou</t>
  </si>
  <si>
    <t>892601122R00</t>
  </si>
  <si>
    <t>Čištění kanalizační stoky do DN 200, do 50 m</t>
  </si>
  <si>
    <t xml:space="preserve">2,1+1,5+8,6   </t>
  </si>
  <si>
    <t>892601153R00</t>
  </si>
  <si>
    <t>Čištění kanalizační stoky do DN 500, do 100 m</t>
  </si>
  <si>
    <t>894411111R00</t>
  </si>
  <si>
    <t>Zřízení vstupní šachty lapáku tuků</t>
  </si>
  <si>
    <t>Bourání konstrukcí</t>
  </si>
  <si>
    <t>960111221R00</t>
  </si>
  <si>
    <t>Bourání konstrukcí z dílců prefa. betonových a ŽB - bourání lapolu</t>
  </si>
  <si>
    <t>998274101R00</t>
  </si>
  <si>
    <t>Přesun hmot, trubní vedení betonové, otevř. výkop</t>
  </si>
  <si>
    <t>S</t>
  </si>
  <si>
    <t>Přesuny sutí</t>
  </si>
  <si>
    <t>979081111R00</t>
  </si>
  <si>
    <t>Odvoz suti a vybour. hmot na skládku do 1 km</t>
  </si>
  <si>
    <t xml:space="preserve">1,5*3   </t>
  </si>
  <si>
    <t>979081121R00</t>
  </si>
  <si>
    <t>Příplatek k odvozu za každý další 1 km</t>
  </si>
  <si>
    <t xml:space="preserve">4,5*3   </t>
  </si>
  <si>
    <t>979990108R00</t>
  </si>
  <si>
    <t>Poplatek za uložení suti - železobeton, skupina odpadu 170101</t>
  </si>
  <si>
    <t>VZN - Vedlejší způsobilé náklady</t>
  </si>
  <si>
    <t>VRN - Vedlejší rozpočtové náklady jinde neuvedené</t>
  </si>
  <si>
    <t xml:space="preserve">    VRN1 - Průzkumné, geodetické a projektové práce</t>
  </si>
  <si>
    <t xml:space="preserve">    VRN3 - Zařízení staveniště</t>
  </si>
  <si>
    <t xml:space="preserve">    VRN7 - Provozní vlivy</t>
  </si>
  <si>
    <t>VRN1</t>
  </si>
  <si>
    <t>Průzkumné, geodetické a projektové práce</t>
  </si>
  <si>
    <t>012103000</t>
  </si>
  <si>
    <t>Geodetické práce před výstavbou</t>
  </si>
  <si>
    <t>Kus</t>
  </si>
  <si>
    <t>880958021</t>
  </si>
  <si>
    <t>012203000</t>
  </si>
  <si>
    <t>Geodetické práce při provádění stavby</t>
  </si>
  <si>
    <t>1487962261</t>
  </si>
  <si>
    <t>012303000</t>
  </si>
  <si>
    <t>Geodetické práce po výstavbě</t>
  </si>
  <si>
    <t>718833557</t>
  </si>
  <si>
    <t>013254000</t>
  </si>
  <si>
    <t>Dokumentace skutečného provedení stavby pro všechny objekty i profese</t>
  </si>
  <si>
    <t>-618747067</t>
  </si>
  <si>
    <t>013294000</t>
  </si>
  <si>
    <t>Ostatní dokumentace - výrobní dokumentace dle požadavku PD a vlastní potřeby zhotovitele</t>
  </si>
  <si>
    <t>223549578</t>
  </si>
  <si>
    <t>VRN3</t>
  </si>
  <si>
    <t>Zařízení staveniště</t>
  </si>
  <si>
    <t>030001000</t>
  </si>
  <si>
    <t>-45482677</t>
  </si>
  <si>
    <t>034503000</t>
  </si>
  <si>
    <t>Informační tabule na staveništi - dočasný billboard 5,1*2,4m o spolufinancování z EU, název projektu, hlavní cíle projektu, logo (EU a MMR)</t>
  </si>
  <si>
    <t>-1360254960</t>
  </si>
  <si>
    <t>041903000</t>
  </si>
  <si>
    <t>Dozor jiné osoby - inženýrsko - geologický dozor</t>
  </si>
  <si>
    <t>1869566063</t>
  </si>
  <si>
    <t>VRN7</t>
  </si>
  <si>
    <t>Provozní vlivy</t>
  </si>
  <si>
    <t>071103000</t>
  </si>
  <si>
    <t>Provoz investora - ochrana stávajících konstrukcí ve stávajícím objektu apod.</t>
  </si>
  <si>
    <t>1747545763</t>
  </si>
  <si>
    <t>091504000</t>
  </si>
  <si>
    <t>Náklady souvis s publik činností-zhotovení a osazení stálé pamětní desky vyrobené z odolného a trvalého materiálu o min.velikosti 0,3*0,4m o spolufinancování z EU, gravírování do nerez nebo alucobond plechu, název a hlavní cíle projektu, logo EU a MMR ČR</t>
  </si>
  <si>
    <t>-1670184938</t>
  </si>
  <si>
    <t>SO 50 - Komunikace, zpevněné a účelové plochy</t>
  </si>
  <si>
    <t>0 - Všeobecné konstrukce a práce</t>
  </si>
  <si>
    <t>1 - Zemní práce</t>
  </si>
  <si>
    <t>2 - Základy</t>
  </si>
  <si>
    <t>5 - Komunikace</t>
  </si>
  <si>
    <t>8 - Potrubí</t>
  </si>
  <si>
    <t>9 - Ostatní konstrukce a práce</t>
  </si>
  <si>
    <t>Všeobecné konstrukce a práce</t>
  </si>
  <si>
    <t>014101</t>
  </si>
  <si>
    <t>POPLATKY ZA SKLÁDKU</t>
  </si>
  <si>
    <t>T</t>
  </si>
  <si>
    <t>Poznámka k položce:_x000d_
Zemina, předpoklad 1800 kg/m3._x000d_
zahrnuje veškeré poplatky provozovateli skládky související s uložením odpadu na skládce.</t>
  </si>
  <si>
    <t xml:space="preserve">"pol. č. 122738: 17,5m3*1,8t/m3=31,500 [A]  pol. č. 123738: 105m3*1,8t/m3=189,000 [B]  pol. č. 132738: 3,5m3*1,8t/m3=6,300 [C]  Celkem: A+B+C="226,800</t>
  </si>
  <si>
    <t>Poznámka k položce:_x000d_
materiál s asfaltovým pojivem, předpoklad 2200 kg/m3_x000d_
zahrnuje veškeré poplatky provozovateli skládky související s uložením odpadu na skládce.</t>
  </si>
  <si>
    <t>"pol. č. 113138: 7,118m3*2,2t/m3="15,660" [A]</t>
  </si>
  <si>
    <t>Poznámka k položce:_x000d_
materiál z podkladních vrstev, předpoklad 2000 kg/m3_x000d_
zahrnuje veškeré poplatky provozovateli skládky související s uložením odpadu na skládce.</t>
  </si>
  <si>
    <t>"pol. č. 113328: 49,823m3*2,0t/m3="99,646" [A]</t>
  </si>
  <si>
    <t>Poznámka k položce:_x000d_
železobeton, beton, kámen předpoklad 2600 kg/m3_x000d_
zahrnuje veškeré poplatky provozovateli skládky související s uložením odpadu na skládce.</t>
  </si>
  <si>
    <t>"pol. č. 11352: (32,2m*0,08m2)*2,6t/m3="6,698" [A]</t>
  </si>
  <si>
    <t>02720</t>
  </si>
  <si>
    <t>POMOC PRÁCE ZŘÍZ NEBO ZAJIŠŤ REGULACI A OCHRANU DOPRAVY</t>
  </si>
  <si>
    <t>KPL</t>
  </si>
  <si>
    <t xml:space="preserve">Poznámka k položce:_x000d_
Dopravně inženýrská opatření v průběhu celé stavby SO 50 (dle vyjádření DI PČR), zahrnuje osazení, přesuny a odvoz provizorního dopravního značení.  Zahrnuje dočasné dopravní značení na místní komunikaci, dopravní zařízení (např. světelné výstražné zařízení atd.), oplocení a všechny související práce po dobu trvání stavby. Součástí položky je i údržba a péče o dopravně inženýrská opatření v průběhu celé stavby. Schéma B/1 (B/3) dle TP 66. Součástí položky je vyřízení DIR včetně jeho projednání. Předpokládaná délka doby výstavby je 30 dní._x000d_
zahrnuje veškeré náklady spojené s objednatelem požadovanými zařízeními</t>
  </si>
  <si>
    <t>1"=1,000 [A]</t>
  </si>
  <si>
    <t>02730</t>
  </si>
  <si>
    <t>POMOC PRÁCE ZŘÍZ NEBO ZAJIŠŤ OCHRANU INŽENÝRSKÝCH SÍTÍ</t>
  </si>
  <si>
    <t>Poznámka k položce:_x000d_
Zajištění inženýrských sítí během realizace stavby SO 50 dle požadavku správců IS. Nutné vytýčení všech podzemních sítí s protokolárním zápisem příslušných správců. Přesnou polohu podzemních vedení ověřit ručně kopanými sondami. Příčné přechody IS v trase nutno ochránit. Zajištění stavby proti škodě na okolních pozemcích a objektech. Ochrana neověřených inženýrských sítí, doplnění chrániček, případně stranové přeložení. Pevná cena._x000d_
zahrnuje veškeré náklady spojené s objednatelem požadovanými zařízeními</t>
  </si>
  <si>
    <t>02811</t>
  </si>
  <si>
    <t>PRŮZKUMNÉ PRÁCE GEOTECHNICKÉ NA POVRCHU</t>
  </si>
  <si>
    <t xml:space="preserve">Poznámka k položce:_x000d_
Práce geotechnika v průběhu stavby SO 50 (posouzení pláně).  Pevná cena._x000d_
zahrnuje veškeré náklady spojené s objednatelem požadovanými pracemi</t>
  </si>
  <si>
    <t>02911</t>
  </si>
  <si>
    <t>OSTATNÍ POŽADAVKY - GEODETICKÉ ZAMĚŘENÍ</t>
  </si>
  <si>
    <t>Poznámka k položce:_x000d_
Veškerá nutná zaměření potřebná k realizaci díla SO 50 (např. zaměření stavby před výstavbou, vytyčení stavby a obvodu staveniště apod.) a k uvedení stavby do užívání a řádnému předání dokončeného díla. Pevná cena._x000d_
zahrnuje veškeré náklady spojené s objednatelem požadovanými pracemi</t>
  </si>
  <si>
    <t>02946</t>
  </si>
  <si>
    <t>OSTAT POŽADAVKY - FOTODOKUMENTACE</t>
  </si>
  <si>
    <t xml:space="preserve">Poznámka k položce:_x000d_
Zpracování fotodokumentace z průběhu stavby SO 50._x000d_
položka zahrnuje:   - fotodokumentaci zadavatelem požadovaného děje a konstrukcí v požadovaných časových intervalech   - zadavatelem specifikované výstupy (fotografie v papírovém a digitálním formátu) v požadovaném počtu</t>
  </si>
  <si>
    <t>113138</t>
  </si>
  <si>
    <t>ODSTRANĚNÍ KRYTU ZPEVNĚNÝCH PLOCH S ASFALT POJIVEM, ODVOZ DO 20KM</t>
  </si>
  <si>
    <t>M3</t>
  </si>
  <si>
    <t>Poznámka k položce:_x000d_
Vybourání stávající vozovky tl. 50 mm (tl. stanovena odhadem), včetně uložení na skládku (skládka zvolena zhotovitelem), poplatek za skládku je vykázán v pol. č. 014101.b_x000d_
Položka zahrnuje veškerou manipulaci s vybouranou sutí a s vybouranými hmotami vč. uložení na skládku. Nezahrnuje poplatek za skládku, který se vykazuje v položce 0141** (s výjimkou malého množství bouraného materiálu, kde je možné poplatek zahrnout do jednotkové ceny bourání – tento fakt musí být uveden v doplňujícím textu k položce).</t>
  </si>
  <si>
    <t>"(134m2+8,35m2)*0,05m="7,118 "[A]</t>
  </si>
  <si>
    <t>113328</t>
  </si>
  <si>
    <t>ODSTRAN PODKL ZPEVNĚNÝCH PLOCH Z KAMENIVA NESTMEL, ODVOZ DO 20KM</t>
  </si>
  <si>
    <t>Poznámka k položce:_x000d_
Vybourání stávající vozovky tl. 350 mm (tl. stanovena odhadem), včetně uložení na skládku (skládka zvolena zhotovitelem), poplatek za skládku je vykázán v pol. č. 014101.c_x000d_
Položka zahrnuje veškerou manipulaci s vybouranou sutí a s vybouranými hmotami vč. uložení na skládku. Nezahrnuje poplatek za skládku, který se vykazuje v položce 0141** (s výjimkou malého množství bouraného materiálu, kde je možné poplatek zahrnout do jednotkové ceny bourání – tento fakt musí být uveden v doplňujícím textu k položce).</t>
  </si>
  <si>
    <t>"(134m2+8,35m2)*0,35m="49,823" [A]</t>
  </si>
  <si>
    <t>11352</t>
  </si>
  <si>
    <t>ODSTRANĚNÍ CHODNÍKOVÝCH A SILNIČNÍCH OBRUBNÍKŮ BETONOVÝCH</t>
  </si>
  <si>
    <t>Poznámka k položce:_x000d_
Vybourání stávajících obrubníků vč. bet. lože, včetně odvozu a uložení na skládku (skládka zvolena zhotovitelem), poplatek za skládku je vykázán v pol. č. 014101.d_x000d_
Položka zahrnuje veškerou manipulaci s vybouranou sutí a s vybouranými hmotami vč. uložení na skládku. Nezahrnuje poplatek za skládku, který se vykazuje v položce 0141** (s výjimkou malého množství bouraného materiálu, kde je možné poplatek zahrnout do jednotkové ceny bourání – tento fakt musí být uveden v doplňujícím textu k položce).</t>
  </si>
  <si>
    <t>"9m+9m+1,9m+1,9m+2,5m+2,5m+2,7m+2,7m="32,200" [A]</t>
  </si>
  <si>
    <t>113764</t>
  </si>
  <si>
    <t>FRÉZOVÁNÍ DRÁŽKY PRŮŘEZU DO 400MM2 V ASFALTOVÉ VOZOVCE</t>
  </si>
  <si>
    <t>Poznámka k položce:_x000d_
Napojení na stávající komunikace, podél obrub, včetně likvidace odpadu a poplatku za skládku._x000d_
Položka zahrnuje veškerou manipulaci s vybouranou sutí a s vybouranými hmotami vč. uložení na skládku.</t>
  </si>
  <si>
    <t>17,5"m=17,500 [A]</t>
  </si>
  <si>
    <t>12110</t>
  </si>
  <si>
    <t>SEJMUTÍ ORNICE NEBO LESNÍ PŮDY</t>
  </si>
  <si>
    <t xml:space="preserve">Poznámka k položce:_x000d_
Sejmutí ornice tl. 0,15 m, včetně přemístění na mezideponii v místě stavby, plocha odměřena digitálně ze situace._x000d_
položka zahrnuje sejmutí ornice bez ohledu na tloušťku vrstvy a její vodorovnou dopravu   nezahrnuje uložení na trvalou skládku</t>
  </si>
  <si>
    <t>"50m2*0,15m="7,500" [A]</t>
  </si>
  <si>
    <t>122738</t>
  </si>
  <si>
    <t>ODKOPÁVKY A PROKOPÁVKY OBECNÉ TŘ. I, ODVOZ DO 20KM</t>
  </si>
  <si>
    <t xml:space="preserve">Poznámka k položce:_x000d_
Odkop pro novou kci vozovky, včetně odvozu a uložení na skládku (skládka zvolena zhotovitelem), poplatek za skládku je vykázán v pol. č. 014101.a_x000d_
položka zahrnuje:   - vodorovná a svislá doprava,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svahování a přesvah. svahů do konečného tvaru, výměna hornin v podloží a v pláni znehodnocené klimatickými vlivy   - ruční vykopávky, odstranění kořenů a napadávek   - pažení, vzepření a rozepření vč. přepažování (vyjma štětových stěn)   - úpravu, ochranu a očištění dna, základové spáry, stěn a svahů   - zhutnění podloží, případně i svahů vč. svahování   - zřízení stupňů v podloží a lavic na svazích, není-li pro tyto práce zřízena samostatná položka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- nezahrnuje uložení zeminy (na skládku, do násypu) ani poplatky za skládku, vykazují se v položce č.0141**</t>
  </si>
  <si>
    <t>"(25m2+25m2)*0,35m="17,500" [A]</t>
  </si>
  <si>
    <t>123738</t>
  </si>
  <si>
    <t>ODKOP PRO SPOD STAVBU SILNIC A ŽELEZNIC TŘ. I, ODVOZ DO 20KM</t>
  </si>
  <si>
    <t xml:space="preserve">Poznámka k položce:_x000d_
odkop pro aktivní zónu tl 500 mm, včetně odvozu a uložení na skládku (skládka zvolena zhotovitelem), poplatek za skládku je  vykázán v pol. č. 014101.a, položka bude čerpána dle skutečnosti a se souhlasem TDI._x000d_
položka zahrnuje:   - vodorovná a svislá doprava,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svahování a přesvah. svahů do konečného tvaru, výměna hornin v podloží a v pláni znehodnocené klimatickými vlivy   - ruční vykopávky, odstranění kořenů a napadávek   - pažení, vzepření a rozepření vč. přepažování (vyjma štětových stěn)   - úpravu, ochranu a očištění dna, základové spáry, stěn a svahů   - zhutnění podloží, případně i svahů vč. svahování   - zřízení stupňů v podloží a lavic na svazích, není-li pro tyto práce zřízena samostatná položka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- nezahrnuje uložení zeminy (na skládku, do násypu) ani poplatky za skládku, vykazují se v položce č.0141**</t>
  </si>
  <si>
    <t>"210m2*0,5m="105,000" [A]</t>
  </si>
  <si>
    <t>12573</t>
  </si>
  <si>
    <t>VYKOPÁVKY ZE ZEMNÍKŮ A SKLÁDEK TŘ. I</t>
  </si>
  <si>
    <t xml:space="preserve">Poznámka k položce:_x000d_
Přemístění materiálů z mezideponie. Zbylá ornice uložená na mezideponii (3,825m3) bude využita v rámci stavby na potřebném místě._x000d_
položka zahrnuje:   - vodorovná a svislá doprava,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ruční vykopávky, odstranění kořenů a napadávek   - pažení, vzepření a rozepření vč. přepažování (vyjma štětových stěn)   - úpravu, ochranu a očištění dna, základové spáry, stěn a svahů   - udržování výkopiště a jeho ochrana proti vodě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položka nezahrnuje:   - práce spojené s otvírkou zemníku</t>
  </si>
  <si>
    <t>"do pol. č. 18232: 24,5m2*0,15m="3,675" [A]</t>
  </si>
  <si>
    <t>132738</t>
  </si>
  <si>
    <t>HLOUBENÍ RÝH ŠÍŘ DO 2M PAŽ I NEPAŽ TŘ. I, ODVOZ DO 20KM</t>
  </si>
  <si>
    <t xml:space="preserve">Poznámka k položce:_x000d_
Rýha pro vsakovací drenáž, včetně odvozu a uložení na skládku (skládka zvolena zhotovitelem), poplatek za skládku je vykázán v pol. č. 014101.a_x000d_
položka zahrnuje:   - vodorovná a svislá doprava, přemístění, přeložení, manipulace s výkopkem   - kompletní provedení vykopávky nezapažené i zapažené   - ošetření výkopiště po celou dobu práce v něm vč. klimatických opatření   - ztížení vykopávek v blízkosti podzemního vedení, konstrukcí a objektů vč. jejich dočasného zajištění   - ztížení pod vodou, v okolí výbušnin, ve stísněných prostorech a pod.   - příplatek za lepivost   - těžení po vrstvách, pásech a po jiných nutných částech (figurách)   - čerpání vody vč. čerpacích jímek, potrubí a pohotovostní čerpací soupravy (viz ustanovení k pol. 1151,2)   - potřebné snížení hladiny podzemní vody   - těžení a rozpojování jednotlivých balvanů   - vytahování a nošení výkopku   - svahování a přesvah. svahů do konečného tvaru, výměna hornin v podloží a v pláni znehodnocené klimatickými vlivy   - ruční vykopávky, odstranění kořenů a napadávek   - pažení, vzepření a rozepření vč. přepažování (vyjma štětových stěn)   - úpravu, ochranu a očištění dna, základové spáry, stěn a svahů   - odvedení nebo obvedení vody v okolí výkopiště a ve výkopišti   - třídění výkopku   - veškeré pomocné konstrukce umožňující provedení vykopávky (příjezdy, sjezdy, nájezdy, lešení, podpěr. konstr., přemostění, zpevněné plochy, zakrytí a pod.)   - nezahrnuje uložení zeminy (na skládku, do násypu) ani poplatky za skládku, vykazují se v položce č.0141**</t>
  </si>
  <si>
    <t>"0,2m2*17,5m="3,500" [A]</t>
  </si>
  <si>
    <t>17120</t>
  </si>
  <si>
    <t>ULOŽENÍ SYPANINY DO NÁSYPŮ A NA SKLÁDKY BEZ ZHUTNĚNÍ</t>
  </si>
  <si>
    <t xml:space="preserve">Poznámka k položce:_x000d_
Mezideponie (v prostoru stavby)._x000d_
položka zahrnuje:   - kompletní provedení zemní konstrukce do předepsaného tvaru   - ošetření úložiště po celou dobu práce v něm vč. klimatických opatření   - ztížení v okolí vedení, konstrukcí a objektů a jejich dočasné zajištění   - ztížení provádění ve ztížených podmínkách a stísněných prostorech   - ztížené ukládání sypaniny pod vodu   - ukládání po vrstvách a po jiných nutných částech (figurách) vč. dosypávek   - spouštění a nošení materiálu   - úprava, očištění a ochrana podloží a svahů   - svahování, uzavírání povrchů svahů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</t>
  </si>
  <si>
    <t>"ornice pol. č. 12110: 7,5m3="7,500" [A]</t>
  </si>
  <si>
    <t>17180</t>
  </si>
  <si>
    <t>ULOŽENÍ SYPANINY DO NÁSYPŮ Z NAKUPOVANÝCH MATERIÁLŮ</t>
  </si>
  <si>
    <t xml:space="preserve">Poznámka k položce:_x000d_
doplnění materiálu do aktivní zóny v tl. 0,5 m, objemová hmotnost &gt; 1600kg/m3, hutnění 100% PS, CBR=15, ID=0,85,  materiál vhodný do aktivní zóny (předepsáno ŠDA 32/63 položka bude čerpána dle skutečnosti a bude realizována pouze se souhlasem TDI a investora)_x000d_
položka zahrnuje:   - kompletní provedení zemní konstrukce (násypového tělesa včetně aktivní zóny) včetně nákupu a dopravy materiálu dle zadávací dokumentace   - úprava  ukládaného  materiálu  vlhčením,  tříděním,  promícháním  nebo  vysoušením,  příp. jiné úpravy za účelem zlepšení jeho  mech. vlastností   - hutnění i různé míry hutnění    - ošetření úložiště po celou dobu práce v něm vč. klimatických opatření   - ztížení v okolí vedení, konstrukcí a objektů a jejich dočasné zajištění   - ztížení provádění vč. hutnění ve ztížených podmínkách a stísněných prostorech   - ztížené ukládání sypaniny pod vodu   - ukládání po vrstvách a po jiných nutných částech (figurách) vč. dosypávek   - spouštění a nošení materiálu   - výměna částí zemní konstrukce znehodnocené klimatickými vlivy   - ruční hutnění a výplň jam a prohlubní v podloží   - úprava, očištění, ochrana a zhutnění podloží   - svahování, hutnění a uzavírání povrchů svahů   - zřízení lavic na svazích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</t>
  </si>
  <si>
    <t>17380</t>
  </si>
  <si>
    <t>ZEMNÍ KRAJNICE A DOSYPÁVKY Z NAKUPOVANÝCH MATERIÁLŮ</t>
  </si>
  <si>
    <t xml:space="preserve">Poznámka k položce:_x000d_
dosypávky za obrubou parkovacích stání, 100% PS, mat. min. podmínečně vhodný dle ČSN 73 6133, hutnění dle TKP_x000d_
položka zahrnuje:   - kompletní provedení zemní konstrukce včetně nákupu a dopravy materiálu dle zadávací dokumentace   - úprava  ukládaného  materiálu  vlhčením,  tříděním,  promícháním  nebo  vysoušením,  příp. jiné úpravy za účelem zlepšení jeho  mech. vlastností   - hutnění i různé míry hutnění    - ošetření úložiště po celou dobu práce v něm vč. klimatických opatření   - ztížení v okolí vedení, konstrukcí a objektů a jejich dočasné zajištění   - ztížení provádění vč. hutnění ve ztížených podmínkách a stísněných prostorech   - ztížené ukládání sypaniny pod vodu   - ukládání po vrstvách a po jiných nutných částech (figurách) vč. dosypávek   - spouštění a nošení materiálu   - výměna částí zemní konstrukce znehodnocené klimatickými vlivy   - svahování, hutnění a uzavírání povrchů svahů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</t>
  </si>
  <si>
    <t>"0,2m2*(12,85m+12,85m)="5,140" [A]</t>
  </si>
  <si>
    <t>17481</t>
  </si>
  <si>
    <t>ZÁSYP JAM A RÝH Z NAKUPOVANÝCH MATERIÁLŮ</t>
  </si>
  <si>
    <t xml:space="preserve">Poznámka k položce:_x000d_
zásyp vsakovací drenáže z ŠD f 8/16, dle ČSN EN 13285-1_x000d_
položka zahrnuje:   - kompletní provedení zemní konstrukce včetně nákupu a dopravy materiálu dle zadávací dokumentace   - úprava  ukládaného  materiálu  vlhčením,  tříděním,  promícháním  nebo  vysoušením,  příp. jiné úpravy za účelem zlepšení jeho  mech. vlastností   - hutnění i různé míry hutnění    - ošetření úložiště po celou dobu práce v něm vč. klimatických opatření   - ztížení v okolí vedení, konstrukcí a objektů a jejich dočasné zajištění   - ztížení provádění vč. hutnění ve ztížených podmínkách a stísněných prostorech   - ztížené ukládání sypaniny pod vodu   - ukládání po vrstvách a po jiných nutných částech (figurách) vč. dosypávek   - spouštění a nošení materiálu   - výměna částí zemní konstrukce znehodnocené klimatickými vlivy   - udržování úložiště a jeho ochrana proti vodě   - odvedení nebo obvedení vody v okolí úložiště a v úložišti   - veškeré  pomocné konstrukce umožňující provedení  zemní konstrukce  (příjezdy,  sjezdy,  nájezdy, lešení, podpěrné konstrukce, přemostění, zpevněné plochy, zakrytí a pod.)</t>
  </si>
  <si>
    <t>"vsakovací drenáž: 0,2m2*17,5m="3,500" [A]</t>
  </si>
  <si>
    <t>18110</t>
  </si>
  <si>
    <t>ÚPRAVA PLÁNĚ SE ZHUTNĚNÍM V HORNINĚ TŘ. I</t>
  </si>
  <si>
    <t>M2</t>
  </si>
  <si>
    <t>Poznámka k položce:_x000d_
Plocha odměřena digitálně ze situace._x000d_
položka zahrnuje úpravu pláně včetně vyrovnání výškových rozdílů. Míru zhutnění určuje projekt.</t>
  </si>
  <si>
    <t>"205m2="205,000" [A]</t>
  </si>
  <si>
    <t>18232</t>
  </si>
  <si>
    <t>ROZPROSTŘENÍ ORNICE V ROVINĚ V TL DO 0,15M</t>
  </si>
  <si>
    <t xml:space="preserve">Poznámka k položce:_x000d_
Plocha odměřena digitálně ze situace._x000d_
položka zahrnuje:   nutné přemístění ornice z dočasných skládek vzdálených do 50m   rozprostření ornice v předepsané tloušťce v rovině a ve svahu do 1:5</t>
  </si>
  <si>
    <t>"12m2+12,5m2="24,500" [A]</t>
  </si>
  <si>
    <t>18241</t>
  </si>
  <si>
    <t>ZALOŽENÍ TRÁVNÍKU RUČNÍM VÝSEVEM</t>
  </si>
  <si>
    <t>Poznámka k položce:_x000d_
15g/m2, plocha odměřena digitálně ze situace._x000d_
Zahrnuje dodání předepsané travní směsi, její výsev na ornici, zalévání, první pokosení, to vše bez ohledu na sklon terénu</t>
  </si>
  <si>
    <t>18247</t>
  </si>
  <si>
    <t>OŠETŘOVÁNÍ TRÁVNÍKU</t>
  </si>
  <si>
    <t xml:space="preserve">Poznámka k položce:_x000d_
Plocha odměřena digitálně ze situace._x000d_
Zahrnuje pokosení se shrabáním, naložení shrabků na dopravní prostředek, s odvozem a se složením, to vše bez ohledu na sklon terénu   zahrnuje nutné zalití a hnojení</t>
  </si>
  <si>
    <t>18710</t>
  </si>
  <si>
    <t>OŠETŘENÍ ORNICE NA SKLÁDCE</t>
  </si>
  <si>
    <t>Poznámka k položce:_x000d_
ošetření ornice na mezideponii_x000d_
Položka zahrnuje urovnání skládky do výšky max. 3m se sklony svahů 1:2 a mírnějšími, založení trávníku (event. ošetření chemicky před založením trávníku při časové prodlevě mezi nasypáním skládky a osetím), 1x za rok ošetření chemicky, 2x za rok sekání.</t>
  </si>
  <si>
    <t>Základy</t>
  </si>
  <si>
    <t>21461</t>
  </si>
  <si>
    <t>SEPARAČNÍ GEOTEXTILIE</t>
  </si>
  <si>
    <t xml:space="preserve">Poznámka k položce:_x000d_
vlastnosti separační min. 200g/m2,_x000d_
Položka zahrnuje:   - dodávku předepsané geotextilie   - úpravu, očištění a ochranu podkladu   - přichycení k podkladu, případně zatížení   - úpravy spojů a zajištění okrajů   - úpravy pro odvodnění   - nutné přesahy   - mimostaveništní a vnitrostaveništní dopravu</t>
  </si>
  <si>
    <t>"vsakovací drenáž: 1,6m*17,5m="28,000 "[A]</t>
  </si>
  <si>
    <t>Komunikace</t>
  </si>
  <si>
    <t>56333</t>
  </si>
  <si>
    <t>VOZOVKOVÉ VRSTVY ZE ŠTĚRKODRTI TL. DO 150MM</t>
  </si>
  <si>
    <t xml:space="preserve">Poznámka k položce:_x000d_
Plocha odměřena digitálně ze situace. ŠD-B tl. min. 150 mm._x000d_
- dodání kameniva předepsané kvality a zrnitosti   - rozprostření a zhutnění vrstvy v předepsané tloušťce   - zřízení vrstvy bez rozlišení šířky, pokládání vrstvy po etapách   - nezahrnuje postřiky, nátěry</t>
  </si>
  <si>
    <t>"6,67m2+6,67m2+1,14m2+1,14m2="15,620" [A]</t>
  </si>
  <si>
    <t>56335</t>
  </si>
  <si>
    <t>VOZOVKOVÉ VRSTVY ZE ŠTĚRKODRTI TL. DO 250MM</t>
  </si>
  <si>
    <t xml:space="preserve">Poznámka k položce:_x000d_
Plocha odměřena digitálně ze situace. ŠD-B tl. min. 250 mm._x000d_
- dodání kameniva předepsané kvality a zrnitosti   - rozprostření a zhutnění vrstvy v předepsané tloušťce   - zřízení vrstvy bez rozlišení šířky, pokládání vrstvy po etapách   - nezahrnuje postřiky, nátěry</t>
  </si>
  <si>
    <t>"36m2+63m2+36m2+10m2="145,000" [A]</t>
  </si>
  <si>
    <t>58251</t>
  </si>
  <si>
    <t>DLÁŽDĚNÉ KRYTY Z BETONOVÝCH DLAŽDIC DO LOŽE Z KAMENIVA</t>
  </si>
  <si>
    <t xml:space="preserve">Poznámka k položce:_x000d_
umělá vodící linie šířky 400 mm z bet. dlažby 200x200/80 mm, včetně lože z kameniva (ŠD 4/8) tl. 40 mm, plocha odměřena digitálně ze situace_x000d_
- dodání dlažebního materiálu v požadované kvalitě, dodání materiálu pro předepsané 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- nezahrnuje postřiky, nátěry   - nezahrnuje těsnění podél obrubníků, dilatačních zařízení, odvodňovacích proužků, odvodňovačů, vpustí, šachet a pod.</t>
  </si>
  <si>
    <t>"6,5m2="6,500" [A]</t>
  </si>
  <si>
    <t>582611</t>
  </si>
  <si>
    <t>KRYTY Z BETON DLAŽDIC SE ZÁMKEM ŠEDÝCH TL 60MM DO LOŽE Z KAM</t>
  </si>
  <si>
    <t xml:space="preserve">Poznámka k položce:_x000d_
Dlažba chodníku, včetně lože z kameniva f 2/5 tl. 30 mm, plocha odměřena digitálně ze situace_x000d_
- dodání dlažebního materiálu v požadované kvalitě, dodání materiálu pro předepsané 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- nezahrnuje postřiky, nátěry   - nezahrnuje těsnění podél obrubníků, dilatačních zařízení, odvodňovacích proužků, odvodňovačů, vpustí, šachet a pod.</t>
  </si>
  <si>
    <t>582612</t>
  </si>
  <si>
    <t>KRYTY Z BETON DLAŽDIC SE ZÁMKEM ŠEDÝCH TL 80MM DO LOŽE Z KAM</t>
  </si>
  <si>
    <t xml:space="preserve">Poznámka k položce:_x000d_
V místě vjezdu, parkovacích stání a v místě přejezdného chodníku, včetně lože z kameniva (ŠD 4/8) tl. 40 mm, plocha odměřena digitálně ze situace._x000d_
- dodání dlažebního materiálu v požadované kvalitě, dodání materiálu pro předepsané 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- nezahrnuje postřiky, nátěry   - nezahrnuje těsnění podél obrubníků, dilatačních zařízení, odvodňovacích proužků, odvodňovačů, vpustí, šachet a pod.</t>
  </si>
  <si>
    <t>582615</t>
  </si>
  <si>
    <t>KRYTY Z BETON DLAŽDIC SE ZÁMKEM BAREV TL 80MM DO LOŽE Z KAM</t>
  </si>
  <si>
    <t xml:space="preserve">Poznámka k položce:_x000d_
Dlažba pro oddělení parkovacích stání, včetně lože z kameniva (ŠD 4/8) tl. 40 mm, plocha odměřena digitálně ze situace._x000d_
- dodání dlažebního materiálu v požadované kvalitě, dodání materiálu pro předepsané 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- nezahrnuje postřiky, nátěry   - nezahrnuje těsnění podél obrubníků, dilatačních zařízení, odvodňovacích proužků, odvodňovačů, vpustí, šachet a pod.</t>
  </si>
  <si>
    <t>"(4*4,4m)*0,165m="2,904" [A]</t>
  </si>
  <si>
    <t>58261B</t>
  </si>
  <si>
    <t>KRYTY Z BETON DLAŽDIC SE ZÁMKEM BAREV RELIÉF TL 80MM DO LOŽE Z KAM</t>
  </si>
  <si>
    <t xml:space="preserve">Poznámka k položce:_x000d_
Hmatové úpravy (varovný pás šířky 400 mm). Plocha odměřena digitálně ze situace._x000d_
- dodání dlažebního materiálu v požadované kvalitě, dodání materiálu pro předepsané  lože v tloušťce předepsané dokumentací a pro předepsanou výplň spar   - očištění podkladu   - uložení dlažby dle předepsaného technologického předpisu včetně předepsané podkladní vrstvy a předepsané výplně spar   - zřízení vrstvy bez rozlišení šířky, pokládání vrstvy po etapách    - úpravu napojení, ukončení podél obrubníků, dilatačních zařízení, odvodňovacích proužků, odvodňovačů, vpustí, šachet a pod., nestanoví-li zadávací dokumentace jinak   - nezahrnuje postřiky, nátěry   - nezahrnuje těsnění podél obrubníků, dilatačních zařízení, odvodňovacích proužků, odvodňovačů, vpustí, šachet a pod.</t>
  </si>
  <si>
    <t>"7m2="7,000" [A]</t>
  </si>
  <si>
    <t>89911G</t>
  </si>
  <si>
    <t>LITINOVÝ POKLOP D400</t>
  </si>
  <si>
    <t>KUS</t>
  </si>
  <si>
    <t>Poznámka k položce:_x000d_
šachta před vstupem_x000d_
Položka zahrnuje dodávku a osazení předepsané mříže včetně rámu</t>
  </si>
  <si>
    <t>1"ks=1,000 [A]</t>
  </si>
  <si>
    <t>89921</t>
  </si>
  <si>
    <t>VÝŠKOVÁ ÚPRAVA POKLOPŮ</t>
  </si>
  <si>
    <t>Poznámka k položce:_x000d_
šachta před vstupem_x000d_
- položka výškové úpravy zahrnuje všechny nutné práce a materiály pro zvýšení nebo snížení zařízení (včetně nutné úpravy stávajícího povrchu vozovky nebo chodníku).</t>
  </si>
  <si>
    <t>Ostatní konstrukce a práce</t>
  </si>
  <si>
    <t>914131</t>
  </si>
  <si>
    <t>DOPRAVNÍ ZNAČKY ZÁKLADNÍ VELIKOSTI OCELOVÉ FÓLIE TŘ 2 - DODÁVKA A MONTÁŽ</t>
  </si>
  <si>
    <t xml:space="preserve">Poznámka k položce:_x000d_
Nové SDZ uvedené v příloze č. 02 Situace stavby, včetně upevnění._x000d_
položka zahrnuje:   - dodávku a montáž značek v požadovaném provedení</t>
  </si>
  <si>
    <t xml:space="preserve">"IP12: 2ks=2,000 [A]  E13: 1ks=1,000 [B]  Celkem: A+B="3,000 "[C]</t>
  </si>
  <si>
    <t>914921</t>
  </si>
  <si>
    <t>SLOUPKY A STOJKY DOPRAVNÍCH ZNAČEK Z OCEL TRUBEK DO PATKY - DODÁVKA A MONTÁŽ</t>
  </si>
  <si>
    <t xml:space="preserve">Poznámka k položce:_x000d_
Nové SDZ uvedené v příloze č. 02 Situace stavby_x000d_
položka zahrnuje:   - sloupky a upevňovací zařízení včetně jejich osazení (betonová patka, zemní práce)</t>
  </si>
  <si>
    <t>"IP12: 2ks="2,000" [A]</t>
  </si>
  <si>
    <t>915111</t>
  </si>
  <si>
    <t>VODOROVNÉ DOPRAVNÍ ZNAČENÍ BARVOU HLADKÉ - DODÁVKA A POKLÁDKA</t>
  </si>
  <si>
    <t xml:space="preserve">Poznámka k položce:_x000d_
žlutá klikatá čára č. V 12a vyznačující plochu pro účely zásobování_x000d_
položka zahrnuje:   - dodání a pokládku nátěrového materiálu (měří se pouze natíraná plocha)   - předznačení a reflexní úpravu</t>
  </si>
  <si>
    <t>"11,2m*0,125m="1,400" [A]</t>
  </si>
  <si>
    <t>91551</t>
  </si>
  <si>
    <t>VODOROVNÉ DOPRAVNÍ ZNAČENÍ - PŘEDEM PŘIPRAVENÉ SYMBOLY</t>
  </si>
  <si>
    <t xml:space="preserve">Poznámka k položce:_x000d_
symbol pro označení parkovacího stání vyhrazeného pro vozidlo přepravující osobu těžce postiženou nebo osobu těžce pohybově postiženou,  rozměr 1.00 x1.00 m_x000d_
položka zahrnuje:   - dodání a pokládku předepsaného symbolu   - zahrnuje předznačení a reflexní úpravu</t>
  </si>
  <si>
    <t>917211</t>
  </si>
  <si>
    <t>ZÁHONOVÉ OBRUBY Z BETONOVÝCH OBRUBNÍKŮ ŠÍŘ 50MM</t>
  </si>
  <si>
    <t xml:space="preserve">Poznámka k položce:_x000d_
Zahradní obrubníky 50/250/1000 mm, včetně betonového lože C20/25n - XF3 tl. min. 0,10 m, délky odměřeny digitálně ze situace._x000d_
Položka zahrnuje:   dodání a pokládku betonových obrubníků o rozměrech předepsaných zadávací dokumentací   betonové lože i boční betonovou opěrku.</t>
  </si>
  <si>
    <t>"(2*0,7m)+7m+(2*0,6m)="9,600 "[A]</t>
  </si>
  <si>
    <t>917223</t>
  </si>
  <si>
    <t>SILNIČNÍ A CHODNÍKOVÉ OBRUBY Z BETONOVÝCH OBRUBNÍKŮ ŠÍŘ 100MM</t>
  </si>
  <si>
    <t xml:space="preserve">Poznámka k položce:_x000d_
Silniční obrubníky 100/250/1000 mm, včetně betonového lože C20/25n - XF3 tl. min. 0,10 m, délky odměřeny digitálně ze situace._x000d_
Položka zahrnuje:   dodání a pokládku betonových obrubníků o rozměrech předepsaných zadávací dokumentací   betonové lože i boční betonovou opěrku.</t>
  </si>
  <si>
    <t>"(2*8,2m)+(4*4,6m)+(2*8,2m)+7m="58,200" [A]</t>
  </si>
  <si>
    <t>91726</t>
  </si>
  <si>
    <t>KO OBRUBNÍKY BETONOVÉ</t>
  </si>
  <si>
    <t xml:space="preserve">Poznámka k položce:_x000d_
šikmý KO obrubník 300/195/600mm, včetně bet. lože C20/25n - XF3 tl. min. 0,15m, délka odměřena digitálně ze situace_x000d_
Položka zahrnuje:   dodání a pokládku betonových obrubníků o rozměrech předepsaných zadávací dokumentací   betonové lože i boční betonovou opěrku.</t>
  </si>
  <si>
    <t>"16,2m+(2*0,6m přechod. dílce)="17,400" [A]</t>
  </si>
  <si>
    <t>919112</t>
  </si>
  <si>
    <t>ŘEZÁNÍ ASFALTOVÉHO KRYTU VOZOVEK TL DO 100MM</t>
  </si>
  <si>
    <t>Poznámka k položce:_x000d_
Napojení na stávající komunikaci_x000d_
položka zahrnuje řezání vozovkové vrstvy v předepsané tloušťce, včetně spotřeby vody</t>
  </si>
  <si>
    <t>"17,5m="17,500" [A]</t>
  </si>
  <si>
    <t>931313</t>
  </si>
  <si>
    <t>TĚSNĚNÍ DILATAČ SPAR ASF ZÁLIVKOU PRŮŘ DO 300MM2</t>
  </si>
  <si>
    <t xml:space="preserve">Poznámka k položce:_x000d_
Napojení na stávající komunikaci_x000d_
položka zahrnuje dodávku a osazení předepsaného materiálu, očištění ploch spáry před úpravou, očištění okolí spáry po úpravě   nezahrnuje těsnící profil</t>
  </si>
  <si>
    <t>93808</t>
  </si>
  <si>
    <t>OČIŠTĚNÍ VOZOVEK ZAMETENÍM</t>
  </si>
  <si>
    <t>Poznámka k položce:_x000d_
Zametení a očištění zpevněných ploch před předáním stavby investorovi_x000d_
položka zahrnuje očištění předepsaným způsobem včetně odklizení vzniklého odpadu</t>
  </si>
  <si>
    <t>"36m2+36m2+63m2+10m2+6,67m2+6,67m2+1,14m2+1,14m2+7m2+6,48m2="174,100" [A]</t>
  </si>
  <si>
    <t>SO 51 - Oplocení</t>
  </si>
  <si>
    <t>Kaplického 386</t>
  </si>
  <si>
    <t>131111359</t>
  </si>
  <si>
    <t>Příplatek za vtrání v kamenité nebo kořeny prorostlé půdě</t>
  </si>
  <si>
    <t>-1759913363</t>
  </si>
  <si>
    <t>131151343</t>
  </si>
  <si>
    <t>Vrtání jamek pro plotové sloupky D do 300 mm - strojně</t>
  </si>
  <si>
    <t>-507454254</t>
  </si>
  <si>
    <t>(34+18+1)*0,8"sloupky plotu</t>
  </si>
  <si>
    <t>(6+10)*0,8"vzpěry plotu</t>
  </si>
  <si>
    <t>2*1"sloupky brány</t>
  </si>
  <si>
    <t>21*2/2,5</t>
  </si>
  <si>
    <t>42,4*2/2,5</t>
  </si>
  <si>
    <t>84,8</t>
  </si>
  <si>
    <t>-1514125401</t>
  </si>
  <si>
    <t>42*0,3*0,1</t>
  </si>
  <si>
    <t>84,8*0,3*0,1</t>
  </si>
  <si>
    <t>Součet"pro rovné osazení podhrabovývh desek</t>
  </si>
  <si>
    <t>-2124149045</t>
  </si>
  <si>
    <t>57,2*0,15*0,15*3,14"po patkách pro sloupky</t>
  </si>
  <si>
    <t>1980962935</t>
  </si>
  <si>
    <t>4,041*1,6 "Přepočtené koeficientem množství</t>
  </si>
  <si>
    <t>667057493</t>
  </si>
  <si>
    <t>Součet"dosypání k podhrabovým deskám</t>
  </si>
  <si>
    <t>338171123</t>
  </si>
  <si>
    <t>Osazování sloupků a vzpěr plotových ocelových v 2,60 m se zabetonováním</t>
  </si>
  <si>
    <t>-1903887220</t>
  </si>
  <si>
    <t>(34+18+1)"sloupky plotu</t>
  </si>
  <si>
    <t>(6+10)"vzpěry plotu</t>
  </si>
  <si>
    <t>5534225R</t>
  </si>
  <si>
    <t>sloupek plotový průběžný Pz a poplastovaný 2500/38x1,5mm</t>
  </si>
  <si>
    <t>-1610871332</t>
  </si>
  <si>
    <t>(34+18+1)-4"sloupky plotu</t>
  </si>
  <si>
    <t>49*1,01 'Přepočtené koeficientem množství</t>
  </si>
  <si>
    <t>55342275</t>
  </si>
  <si>
    <t>vzpěra plotová 38x1,5mm včetně krytky s uchem 3000mm</t>
  </si>
  <si>
    <t>1121166483</t>
  </si>
  <si>
    <t>16*1,01 'Přepočtené koeficientem množství</t>
  </si>
  <si>
    <t>55342263</t>
  </si>
  <si>
    <t>sloupek plotový koncový Pz a poplastovaný 2500/48x1,5mm</t>
  </si>
  <si>
    <t>97145057</t>
  </si>
  <si>
    <t>4*1,01 'Přepočtené koeficientem množství</t>
  </si>
  <si>
    <t>348121221</t>
  </si>
  <si>
    <t>Montáž podhrabových desek délky do 3 m na ocelové plotové sloupky</t>
  </si>
  <si>
    <t>1702677024</t>
  </si>
  <si>
    <t>59232542</t>
  </si>
  <si>
    <t xml:space="preserve">betonová podhrabová deska 2500x200x50mm se zámkem 15mm </t>
  </si>
  <si>
    <t>273688177</t>
  </si>
  <si>
    <t>17+34</t>
  </si>
  <si>
    <t>51*1,02 'Přepočtené koeficientem množství</t>
  </si>
  <si>
    <t>59232549</t>
  </si>
  <si>
    <t>držák podhrabové desky typ H pro sloupek D 40-50mm výšky 200mm průběžný povrchová úprava žárový zinek</t>
  </si>
  <si>
    <t>-311867868</t>
  </si>
  <si>
    <t>59232551</t>
  </si>
  <si>
    <t>držák podhrabové desky typ U výšky 200mm koncový povrchová úprava žárový zinek</t>
  </si>
  <si>
    <t>99158756</t>
  </si>
  <si>
    <t>4*1,01</t>
  </si>
  <si>
    <t>348172213</t>
  </si>
  <si>
    <t>Montáž vjezdových bran samonosných dvoukřídlových plochy přes 3,0 m2 do 5,0 m2</t>
  </si>
  <si>
    <t>1707238479</t>
  </si>
  <si>
    <t>55342349</t>
  </si>
  <si>
    <t>brána plotová dvoukřídlá Pz s PVC vrstvou 2500x1530mm - systémová s oplocením včetně sloupků a kování se zámkem</t>
  </si>
  <si>
    <t>164504136</t>
  </si>
  <si>
    <t>348401120</t>
  </si>
  <si>
    <t>Osazení oplocení ze strojového pletiva s napínacími dráty výšky do 1,6 m do 15° sklonu svahu</t>
  </si>
  <si>
    <t>-1062924068</t>
  </si>
  <si>
    <t>84,8+42+0,3</t>
  </si>
  <si>
    <t>31327512</t>
  </si>
  <si>
    <t>pletivo drátěné plastifikované se čtvercovými oky 55 mm/2,5 mm, 150 cm</t>
  </si>
  <si>
    <t>-554998784</t>
  </si>
  <si>
    <t>127,1*1,1 "Přepočtené koeficientem množství</t>
  </si>
  <si>
    <t>15619100</t>
  </si>
  <si>
    <t>drát poplastovaný kruhový napínací 2,5/3,5mm</t>
  </si>
  <si>
    <t>1786277498</t>
  </si>
  <si>
    <t>127,1*3,3 "Přepočtené koeficientem množství</t>
  </si>
  <si>
    <t>15619200</t>
  </si>
  <si>
    <t>drát poplastovaný kruhový vázací 1,1/1,5mm</t>
  </si>
  <si>
    <t>-1377705686</t>
  </si>
  <si>
    <t>127,1*5 "Přepočtené koeficientem množství</t>
  </si>
  <si>
    <t>15619210</t>
  </si>
  <si>
    <t>krytka plastová D 38/48mm</t>
  </si>
  <si>
    <t>-601054624</t>
  </si>
  <si>
    <t>998232131</t>
  </si>
  <si>
    <t>Přesun hmot pro oplocení z betonu monolitického v do 3 m</t>
  </si>
  <si>
    <t>1396208054</t>
  </si>
  <si>
    <t>76799R</t>
  </si>
  <si>
    <t xml:space="preserve">Úprava stávající ocelové branky včetně celkového obroušení a nového nátěru - komplte dle ozn.Z13 </t>
  </si>
  <si>
    <t>-426639093</t>
  </si>
  <si>
    <t>SO 51b - Oplocení</t>
  </si>
  <si>
    <t>1*0,3*26,5" po podezdívce plotu - bude použit přebytečný materiál z různých SO této akce</t>
  </si>
  <si>
    <t>1813657366</t>
  </si>
  <si>
    <t>(13)*0,8*0,3*4"sloupky plotu</t>
  </si>
  <si>
    <t>(8)*0,8*0,3*4"vzpěry plotu</t>
  </si>
  <si>
    <t>2*1*0,3*4"sloupky brány</t>
  </si>
  <si>
    <t>Součet"v rýze pos vybourané podezdívce plotu</t>
  </si>
  <si>
    <t>193153211</t>
  </si>
  <si>
    <t>(13)"sloupky plotu</t>
  </si>
  <si>
    <t>(8)"vzpěry plotu</t>
  </si>
  <si>
    <t>13*1,01 'Přepočtené koeficientem množství</t>
  </si>
  <si>
    <t>8"vzpěry plotu</t>
  </si>
  <si>
    <t>8*1,01 'Přepočtené koeficientem množství</t>
  </si>
  <si>
    <t>6*1,01 'Přepočtené koeficientem množství</t>
  </si>
  <si>
    <t>348101210</t>
  </si>
  <si>
    <t>Osazení vrat nebo vrátek k oplocení na ocelové sloupky pl do 2 m2</t>
  </si>
  <si>
    <t>-540905316</t>
  </si>
  <si>
    <t>55342321</t>
  </si>
  <si>
    <t>branka vchodová kovová 1500x940 mm včetně kování a zámku systému generálního klíče</t>
  </si>
  <si>
    <t>237822557</t>
  </si>
  <si>
    <t>11*1,02 'Přepočtené koeficientem množství</t>
  </si>
  <si>
    <t>10,8910891089109*1,01 'Přepočtené koeficientem množství</t>
  </si>
  <si>
    <t>26,5</t>
  </si>
  <si>
    <t>26,5*1,1 "Přepočtené koeficientem množství</t>
  </si>
  <si>
    <t>26,5*3,3 "Přepočtené koeficientem množství</t>
  </si>
  <si>
    <t>26,5*5 "Přepočtené koeficientem množství</t>
  </si>
  <si>
    <t>-1643276356</t>
  </si>
  <si>
    <t>Rozebrání oplocení z drátěného pletiva se čtvercovými oky v do 1,6 m</t>
  </si>
  <si>
    <t>1486466592</t>
  </si>
  <si>
    <t>Rozebrání vrat a vrátek k oplocení pl přes 4 do 6 m2</t>
  </si>
  <si>
    <t>-709152724</t>
  </si>
  <si>
    <t>-1343781631</t>
  </si>
  <si>
    <t>1,5*0,3*26,5"bourání podezdívky plotu</t>
  </si>
  <si>
    <t>997013111</t>
  </si>
  <si>
    <t>Vnitrostaveništní doprava suti a vybouraných hmot pro budovy v do 6 m s použitím mechanizace</t>
  </si>
  <si>
    <t>-362693521</t>
  </si>
  <si>
    <t>-582015713</t>
  </si>
  <si>
    <t>1501950804</t>
  </si>
  <si>
    <t>26,617*9 'Přepočtené koeficientem množství</t>
  </si>
  <si>
    <t>594011088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</si>
</sst>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1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0" fillId="0" borderId="0" applyNumberFormat="0" applyFill="0" applyBorder="0" applyAlignment="0" applyProtection="0"/>
  </cellStyleXfs>
  <cellXfs count="31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4" fillId="0" borderId="12" xfId="0" applyNumberFormat="1" applyFont="1" applyBorder="1" applyAlignment="1" applyProtection="1"/>
    <xf numFmtId="166" fontId="34" fillId="0" borderId="13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7" fillId="0" borderId="22" xfId="0" applyFont="1" applyBorder="1" applyAlignment="1" applyProtection="1">
      <alignment horizontal="center" vertical="center"/>
    </xf>
    <xf numFmtId="49" fontId="37" fillId="0" borderId="22" xfId="0" applyNumberFormat="1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left" vertical="center" wrapText="1"/>
    </xf>
    <xf numFmtId="0" fontId="37" fillId="0" borderId="22" xfId="0" applyFont="1" applyBorder="1" applyAlignment="1" applyProtection="1">
      <alignment horizontal="center" vertical="center" wrapText="1"/>
    </xf>
    <xf numFmtId="167" fontId="37" fillId="0" borderId="22" xfId="0" applyNumberFormat="1" applyFont="1" applyBorder="1" applyAlignment="1" applyProtection="1">
      <alignment vertical="center"/>
    </xf>
    <xf numFmtId="4" fontId="37" fillId="2" borderId="22" xfId="0" applyNumberFormat="1" applyFont="1" applyFill="1" applyBorder="1" applyAlignment="1" applyProtection="1">
      <alignment vertical="center"/>
      <protection locked="0"/>
    </xf>
    <xf numFmtId="4" fontId="37" fillId="0" borderId="22" xfId="0" applyNumberFormat="1" applyFont="1" applyBorder="1" applyAlignment="1" applyProtection="1">
      <alignment vertical="center"/>
    </xf>
    <xf numFmtId="0" fontId="38" fillId="0" borderId="3" xfId="0" applyFont="1" applyBorder="1" applyAlignment="1">
      <alignment vertical="center"/>
    </xf>
    <xf numFmtId="0" fontId="37" fillId="2" borderId="14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12" fillId="0" borderId="3" xfId="0" applyFont="1" applyBorder="1" applyAlignment="1" applyProtection="1"/>
    <xf numFmtId="0" fontId="12" fillId="0" borderId="0" xfId="0" applyFont="1" applyAlignment="1" applyProtection="1"/>
    <xf numFmtId="0" fontId="12" fillId="0" borderId="0" xfId="0" applyFont="1" applyAlignment="1" applyProtection="1">
      <alignment horizontal="left"/>
    </xf>
    <xf numFmtId="0" fontId="12" fillId="0" borderId="0" xfId="0" applyFont="1" applyAlignment="1" applyProtection="1">
      <protection locked="0"/>
    </xf>
    <xf numFmtId="4" fontId="12" fillId="0" borderId="0" xfId="0" applyNumberFormat="1" applyFont="1" applyAlignment="1" applyProtection="1"/>
    <xf numFmtId="0" fontId="12" fillId="0" borderId="3" xfId="0" applyFont="1" applyBorder="1" applyAlignment="1"/>
    <xf numFmtId="0" fontId="12" fillId="0" borderId="14" xfId="0" applyFont="1" applyBorder="1" applyAlignment="1" applyProtection="1"/>
    <xf numFmtId="0" fontId="12" fillId="0" borderId="0" xfId="0" applyFont="1" applyBorder="1" applyAlignment="1" applyProtection="1"/>
    <xf numFmtId="166" fontId="12" fillId="0" borderId="0" xfId="0" applyNumberFormat="1" applyFont="1" applyBorder="1" applyAlignment="1" applyProtection="1"/>
    <xf numFmtId="166" fontId="12" fillId="0" borderId="15" xfId="0" applyNumberFormat="1" applyFont="1" applyBorder="1" applyAlignment="1" applyProtection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" fontId="12" fillId="0" borderId="0" xfId="0" applyNumberFormat="1" applyFont="1" applyAlignment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styles" Target="styles.xml" /><Relationship Id="rId30" Type="http://schemas.openxmlformats.org/officeDocument/2006/relationships/theme" Target="theme/theme1.xml" /><Relationship Id="rId31" Type="http://schemas.openxmlformats.org/officeDocument/2006/relationships/calcChain" Target="calcChain.xml" /><Relationship Id="rId3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://www.pro-rozpocty.cz/software-a-data/kros-4-ocenovani-a-rizeni-stavebni-vyroby/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21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22</v>
      </c>
      <c r="E8" s="23"/>
      <c r="F8" s="23"/>
      <c r="G8" s="23"/>
      <c r="H8" s="23"/>
      <c r="I8" s="23"/>
      <c r="J8" s="23"/>
      <c r="K8" s="28" t="s">
        <v>23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24</v>
      </c>
      <c r="AL8" s="23"/>
      <c r="AM8" s="23"/>
      <c r="AN8" s="34" t="s">
        <v>25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26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27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30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27</v>
      </c>
      <c r="AL13" s="23"/>
      <c r="AM13" s="23"/>
      <c r="AN13" s="35" t="s">
        <v>31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31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31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27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33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34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35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27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36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37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38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39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40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41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42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43</v>
      </c>
      <c r="E29" s="48"/>
      <c r="F29" s="33" t="s">
        <v>44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45</v>
      </c>
      <c r="G30" s="48"/>
      <c r="H30" s="48"/>
      <c r="I30" s="48"/>
      <c r="J30" s="48"/>
      <c r="K30" s="48"/>
      <c r="L30" s="49">
        <v>0.14999999999999999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46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47</v>
      </c>
      <c r="G32" s="48"/>
      <c r="H32" s="48"/>
      <c r="I32" s="48"/>
      <c r="J32" s="48"/>
      <c r="K32" s="48"/>
      <c r="L32" s="49">
        <v>0.14999999999999999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48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49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50</v>
      </c>
      <c r="U35" s="55"/>
      <c r="V35" s="55"/>
      <c r="W35" s="55"/>
      <c r="X35" s="57" t="s">
        <v>51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52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53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54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55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54</v>
      </c>
      <c r="AI60" s="43"/>
      <c r="AJ60" s="43"/>
      <c r="AK60" s="43"/>
      <c r="AL60" s="43"/>
      <c r="AM60" s="65" t="s">
        <v>55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56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57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54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55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54</v>
      </c>
      <c r="AI75" s="43"/>
      <c r="AJ75" s="43"/>
      <c r="AK75" s="43"/>
      <c r="AL75" s="43"/>
      <c r="AM75" s="65" t="s">
        <v>55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58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MSMALINEK-EXPED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Stavební úpravy a přístavba objektu MŠ Malínek, Kaplického 386 - NAVÝŠENÍ KAPACITY MŠ MALÍNEK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22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Kaplického 368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24</v>
      </c>
      <c r="AJ87" s="41"/>
      <c r="AK87" s="41"/>
      <c r="AL87" s="41"/>
      <c r="AM87" s="80" t="str">
        <f>IF(AN8= "","",AN8)</f>
        <v>15.9.2021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25.65" customHeight="1">
      <c r="A89" s="39"/>
      <c r="B89" s="40"/>
      <c r="C89" s="33" t="s">
        <v>26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SM Liberec, Nám.Dr.E.Beneše 1, Liberec, 460 59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32</v>
      </c>
      <c r="AJ89" s="41"/>
      <c r="AK89" s="41"/>
      <c r="AL89" s="41"/>
      <c r="AM89" s="81" t="str">
        <f>IF(E17="","",E17)</f>
        <v>FS Vision, s.r.o., B.Němcové 54/9, Liberec 5</v>
      </c>
      <c r="AN89" s="72"/>
      <c r="AO89" s="72"/>
      <c r="AP89" s="72"/>
      <c r="AQ89" s="41"/>
      <c r="AR89" s="45"/>
      <c r="AS89" s="82" t="s">
        <v>59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30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35</v>
      </c>
      <c r="AJ90" s="41"/>
      <c r="AK90" s="41"/>
      <c r="AL90" s="41"/>
      <c r="AM90" s="81" t="str">
        <f>IF(E20="","",E20)</f>
        <v>Ing. Jaroslav Šíma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60</v>
      </c>
      <c r="D92" s="95"/>
      <c r="E92" s="95"/>
      <c r="F92" s="95"/>
      <c r="G92" s="95"/>
      <c r="H92" s="96"/>
      <c r="I92" s="97" t="s">
        <v>61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62</v>
      </c>
      <c r="AH92" s="95"/>
      <c r="AI92" s="95"/>
      <c r="AJ92" s="95"/>
      <c r="AK92" s="95"/>
      <c r="AL92" s="95"/>
      <c r="AM92" s="95"/>
      <c r="AN92" s="97" t="s">
        <v>63</v>
      </c>
      <c r="AO92" s="95"/>
      <c r="AP92" s="99"/>
      <c r="AQ92" s="100" t="s">
        <v>64</v>
      </c>
      <c r="AR92" s="45"/>
      <c r="AS92" s="101" t="s">
        <v>65</v>
      </c>
      <c r="AT92" s="102" t="s">
        <v>66</v>
      </c>
      <c r="AU92" s="102" t="s">
        <v>67</v>
      </c>
      <c r="AV92" s="102" t="s">
        <v>68</v>
      </c>
      <c r="AW92" s="102" t="s">
        <v>69</v>
      </c>
      <c r="AX92" s="102" t="s">
        <v>70</v>
      </c>
      <c r="AY92" s="102" t="s">
        <v>71</v>
      </c>
      <c r="AZ92" s="102" t="s">
        <v>72</v>
      </c>
      <c r="BA92" s="102" t="s">
        <v>73</v>
      </c>
      <c r="BB92" s="102" t="s">
        <v>74</v>
      </c>
      <c r="BC92" s="102" t="s">
        <v>75</v>
      </c>
      <c r="BD92" s="103" t="s">
        <v>76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77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ROUND(AG95+AG124,2)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ROUND(AS95+AS124,2)</f>
        <v>0</v>
      </c>
      <c r="AT94" s="115">
        <f>ROUND(SUM(AV94:AW94),2)</f>
        <v>0</v>
      </c>
      <c r="AU94" s="116">
        <f>ROUND(AU95+AU124,5)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ROUND(AZ95+AZ124,2)</f>
        <v>0</v>
      </c>
      <c r="BA94" s="115">
        <f>ROUND(BA95+BA124,2)</f>
        <v>0</v>
      </c>
      <c r="BB94" s="115">
        <f>ROUND(BB95+BB124,2)</f>
        <v>0</v>
      </c>
      <c r="BC94" s="115">
        <f>ROUND(BC95+BC124,2)</f>
        <v>0</v>
      </c>
      <c r="BD94" s="117">
        <f>ROUND(BD95+BD124,2)</f>
        <v>0</v>
      </c>
      <c r="BE94" s="6"/>
      <c r="BS94" s="118" t="s">
        <v>78</v>
      </c>
      <c r="BT94" s="118" t="s">
        <v>79</v>
      </c>
      <c r="BU94" s="119" t="s">
        <v>80</v>
      </c>
      <c r="BV94" s="118" t="s">
        <v>81</v>
      </c>
      <c r="BW94" s="118" t="s">
        <v>5</v>
      </c>
      <c r="BX94" s="118" t="s">
        <v>82</v>
      </c>
      <c r="CL94" s="118" t="s">
        <v>19</v>
      </c>
    </row>
    <row r="95" s="7" customFormat="1" ht="16.5" customHeight="1">
      <c r="A95" s="7"/>
      <c r="B95" s="120"/>
      <c r="C95" s="121"/>
      <c r="D95" s="122" t="s">
        <v>83</v>
      </c>
      <c r="E95" s="122"/>
      <c r="F95" s="122"/>
      <c r="G95" s="122"/>
      <c r="H95" s="122"/>
      <c r="I95" s="123"/>
      <c r="J95" s="122" t="s">
        <v>84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ROUND(AG96+AG97+AG107+AG118+SUM(AG121:AG123),2)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85</v>
      </c>
      <c r="AR95" s="127"/>
      <c r="AS95" s="128">
        <f>ROUND(AS96+AS97+AS107+AS118+SUM(AS121:AS123),2)</f>
        <v>0</v>
      </c>
      <c r="AT95" s="129">
        <f>ROUND(SUM(AV95:AW95),2)</f>
        <v>0</v>
      </c>
      <c r="AU95" s="130">
        <f>ROUND(AU96+AU97+AU107+AU118+SUM(AU121:AU123),5)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ROUND(AZ96+AZ97+AZ107+AZ118+SUM(AZ121:AZ123),2)</f>
        <v>0</v>
      </c>
      <c r="BA95" s="129">
        <f>ROUND(BA96+BA97+BA107+BA118+SUM(BA121:BA123),2)</f>
        <v>0</v>
      </c>
      <c r="BB95" s="129">
        <f>ROUND(BB96+BB97+BB107+BB118+SUM(BB121:BB123),2)</f>
        <v>0</v>
      </c>
      <c r="BC95" s="129">
        <f>ROUND(BC96+BC97+BC107+BC118+SUM(BC121:BC123),2)</f>
        <v>0</v>
      </c>
      <c r="BD95" s="131">
        <f>ROUND(BD96+BD97+BD107+BD118+SUM(BD121:BD123),2)</f>
        <v>0</v>
      </c>
      <c r="BE95" s="7"/>
      <c r="BS95" s="132" t="s">
        <v>78</v>
      </c>
      <c r="BT95" s="132" t="s">
        <v>86</v>
      </c>
      <c r="BU95" s="132" t="s">
        <v>80</v>
      </c>
      <c r="BV95" s="132" t="s">
        <v>81</v>
      </c>
      <c r="BW95" s="132" t="s">
        <v>87</v>
      </c>
      <c r="BX95" s="132" t="s">
        <v>5</v>
      </c>
      <c r="CL95" s="132" t="s">
        <v>1</v>
      </c>
      <c r="CM95" s="132" t="s">
        <v>88</v>
      </c>
    </row>
    <row r="96" s="4" customFormat="1" ht="16.5" customHeight="1">
      <c r="A96" s="133" t="s">
        <v>89</v>
      </c>
      <c r="B96" s="71"/>
      <c r="C96" s="134"/>
      <c r="D96" s="134"/>
      <c r="E96" s="135" t="s">
        <v>90</v>
      </c>
      <c r="F96" s="135"/>
      <c r="G96" s="135"/>
      <c r="H96" s="135"/>
      <c r="I96" s="135"/>
      <c r="J96" s="134"/>
      <c r="K96" s="135" t="s">
        <v>91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'SO 10 - Příprava území'!J32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92</v>
      </c>
      <c r="AR96" s="73"/>
      <c r="AS96" s="138">
        <v>0</v>
      </c>
      <c r="AT96" s="139">
        <f>ROUND(SUM(AV96:AW96),2)</f>
        <v>0</v>
      </c>
      <c r="AU96" s="140">
        <f>'SO 10 - Příprava území'!P125</f>
        <v>0</v>
      </c>
      <c r="AV96" s="139">
        <f>'SO 10 - Příprava území'!J35</f>
        <v>0</v>
      </c>
      <c r="AW96" s="139">
        <f>'SO 10 - Příprava území'!J36</f>
        <v>0</v>
      </c>
      <c r="AX96" s="139">
        <f>'SO 10 - Příprava území'!J37</f>
        <v>0</v>
      </c>
      <c r="AY96" s="139">
        <f>'SO 10 - Příprava území'!J38</f>
        <v>0</v>
      </c>
      <c r="AZ96" s="139">
        <f>'SO 10 - Příprava území'!F35</f>
        <v>0</v>
      </c>
      <c r="BA96" s="139">
        <f>'SO 10 - Příprava území'!F36</f>
        <v>0</v>
      </c>
      <c r="BB96" s="139">
        <f>'SO 10 - Příprava území'!F37</f>
        <v>0</v>
      </c>
      <c r="BC96" s="139">
        <f>'SO 10 - Příprava území'!F38</f>
        <v>0</v>
      </c>
      <c r="BD96" s="141">
        <f>'SO 10 - Příprava území'!F39</f>
        <v>0</v>
      </c>
      <c r="BE96" s="4"/>
      <c r="BT96" s="142" t="s">
        <v>88</v>
      </c>
      <c r="BV96" s="142" t="s">
        <v>81</v>
      </c>
      <c r="BW96" s="142" t="s">
        <v>93</v>
      </c>
      <c r="BX96" s="142" t="s">
        <v>87</v>
      </c>
      <c r="CL96" s="142" t="s">
        <v>1</v>
      </c>
    </row>
    <row r="97" s="4" customFormat="1" ht="16.5" customHeight="1">
      <c r="A97" s="4"/>
      <c r="B97" s="71"/>
      <c r="C97" s="134"/>
      <c r="D97" s="134"/>
      <c r="E97" s="135" t="s">
        <v>94</v>
      </c>
      <c r="F97" s="135"/>
      <c r="G97" s="135"/>
      <c r="H97" s="135"/>
      <c r="I97" s="135"/>
      <c r="J97" s="134"/>
      <c r="K97" s="135" t="s">
        <v>95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43">
        <f>ROUND(AG98+SUM(AG99:AG104),2)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92</v>
      </c>
      <c r="AR97" s="73"/>
      <c r="AS97" s="138">
        <f>ROUND(AS98+SUM(AS99:AS104),2)</f>
        <v>0</v>
      </c>
      <c r="AT97" s="139">
        <f>ROUND(SUM(AV97:AW97),2)</f>
        <v>0</v>
      </c>
      <c r="AU97" s="140">
        <f>ROUND(AU98+SUM(AU99:AU104),5)</f>
        <v>0</v>
      </c>
      <c r="AV97" s="139">
        <f>ROUND(AZ97*L29,2)</f>
        <v>0</v>
      </c>
      <c r="AW97" s="139">
        <f>ROUND(BA97*L30,2)</f>
        <v>0</v>
      </c>
      <c r="AX97" s="139">
        <f>ROUND(BB97*L29,2)</f>
        <v>0</v>
      </c>
      <c r="AY97" s="139">
        <f>ROUND(BC97*L30,2)</f>
        <v>0</v>
      </c>
      <c r="AZ97" s="139">
        <f>ROUND(AZ98+SUM(AZ99:AZ104),2)</f>
        <v>0</v>
      </c>
      <c r="BA97" s="139">
        <f>ROUND(BA98+SUM(BA99:BA104),2)</f>
        <v>0</v>
      </c>
      <c r="BB97" s="139">
        <f>ROUND(BB98+SUM(BB99:BB104),2)</f>
        <v>0</v>
      </c>
      <c r="BC97" s="139">
        <f>ROUND(BC98+SUM(BC99:BC104),2)</f>
        <v>0</v>
      </c>
      <c r="BD97" s="141">
        <f>ROUND(BD98+SUM(BD99:BD104),2)</f>
        <v>0</v>
      </c>
      <c r="BE97" s="4"/>
      <c r="BS97" s="142" t="s">
        <v>78</v>
      </c>
      <c r="BT97" s="142" t="s">
        <v>88</v>
      </c>
      <c r="BU97" s="142" t="s">
        <v>80</v>
      </c>
      <c r="BV97" s="142" t="s">
        <v>81</v>
      </c>
      <c r="BW97" s="142" t="s">
        <v>96</v>
      </c>
      <c r="BX97" s="142" t="s">
        <v>87</v>
      </c>
      <c r="CL97" s="142" t="s">
        <v>1</v>
      </c>
    </row>
    <row r="98" s="4" customFormat="1" ht="23.25" customHeight="1">
      <c r="A98" s="133" t="s">
        <v>89</v>
      </c>
      <c r="B98" s="71"/>
      <c r="C98" s="134"/>
      <c r="D98" s="134"/>
      <c r="E98" s="134"/>
      <c r="F98" s="135" t="s">
        <v>97</v>
      </c>
      <c r="G98" s="135"/>
      <c r="H98" s="135"/>
      <c r="I98" s="135"/>
      <c r="J98" s="135"/>
      <c r="K98" s="134"/>
      <c r="L98" s="135" t="s">
        <v>98</v>
      </c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'STAV - Stavební část  - S...'!J34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92</v>
      </c>
      <c r="AR98" s="73"/>
      <c r="AS98" s="138">
        <v>0</v>
      </c>
      <c r="AT98" s="139">
        <f>ROUND(SUM(AV98:AW98),2)</f>
        <v>0</v>
      </c>
      <c r="AU98" s="140">
        <f>'STAV - Stavební část  - S...'!P155</f>
        <v>0</v>
      </c>
      <c r="AV98" s="139">
        <f>'STAV - Stavební část  - S...'!J37</f>
        <v>0</v>
      </c>
      <c r="AW98" s="139">
        <f>'STAV - Stavební část  - S...'!J38</f>
        <v>0</v>
      </c>
      <c r="AX98" s="139">
        <f>'STAV - Stavební část  - S...'!J39</f>
        <v>0</v>
      </c>
      <c r="AY98" s="139">
        <f>'STAV - Stavební část  - S...'!J40</f>
        <v>0</v>
      </c>
      <c r="AZ98" s="139">
        <f>'STAV - Stavební část  - S...'!F37</f>
        <v>0</v>
      </c>
      <c r="BA98" s="139">
        <f>'STAV - Stavební část  - S...'!F38</f>
        <v>0</v>
      </c>
      <c r="BB98" s="139">
        <f>'STAV - Stavební část  - S...'!F39</f>
        <v>0</v>
      </c>
      <c r="BC98" s="139">
        <f>'STAV - Stavební část  - S...'!F40</f>
        <v>0</v>
      </c>
      <c r="BD98" s="141">
        <f>'STAV - Stavební část  - S...'!F41</f>
        <v>0</v>
      </c>
      <c r="BE98" s="4"/>
      <c r="BT98" s="142" t="s">
        <v>99</v>
      </c>
      <c r="BV98" s="142" t="s">
        <v>81</v>
      </c>
      <c r="BW98" s="142" t="s">
        <v>100</v>
      </c>
      <c r="BX98" s="142" t="s">
        <v>96</v>
      </c>
      <c r="CL98" s="142" t="s">
        <v>1</v>
      </c>
    </row>
    <row r="99" s="4" customFormat="1" ht="23.25" customHeight="1">
      <c r="A99" s="133" t="s">
        <v>89</v>
      </c>
      <c r="B99" s="71"/>
      <c r="C99" s="134"/>
      <c r="D99" s="134"/>
      <c r="E99" s="134"/>
      <c r="F99" s="135" t="s">
        <v>101</v>
      </c>
      <c r="G99" s="135"/>
      <c r="H99" s="135"/>
      <c r="I99" s="135"/>
      <c r="J99" s="135"/>
      <c r="K99" s="134"/>
      <c r="L99" s="135" t="s">
        <v>102</v>
      </c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'ELEKTRO - Elektroinstalac...'!J34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92</v>
      </c>
      <c r="AR99" s="73"/>
      <c r="AS99" s="138">
        <v>0</v>
      </c>
      <c r="AT99" s="139">
        <f>ROUND(SUM(AV99:AW99),2)</f>
        <v>0</v>
      </c>
      <c r="AU99" s="140">
        <f>'ELEKTRO - Elektroinstalac...'!P129</f>
        <v>0</v>
      </c>
      <c r="AV99" s="139">
        <f>'ELEKTRO - Elektroinstalac...'!J37</f>
        <v>0</v>
      </c>
      <c r="AW99" s="139">
        <f>'ELEKTRO - Elektroinstalac...'!J38</f>
        <v>0</v>
      </c>
      <c r="AX99" s="139">
        <f>'ELEKTRO - Elektroinstalac...'!J39</f>
        <v>0</v>
      </c>
      <c r="AY99" s="139">
        <f>'ELEKTRO - Elektroinstalac...'!J40</f>
        <v>0</v>
      </c>
      <c r="AZ99" s="139">
        <f>'ELEKTRO - Elektroinstalac...'!F37</f>
        <v>0</v>
      </c>
      <c r="BA99" s="139">
        <f>'ELEKTRO - Elektroinstalac...'!F38</f>
        <v>0</v>
      </c>
      <c r="BB99" s="139">
        <f>'ELEKTRO - Elektroinstalac...'!F39</f>
        <v>0</v>
      </c>
      <c r="BC99" s="139">
        <f>'ELEKTRO - Elektroinstalac...'!F40</f>
        <v>0</v>
      </c>
      <c r="BD99" s="141">
        <f>'ELEKTRO - Elektroinstalac...'!F41</f>
        <v>0</v>
      </c>
      <c r="BE99" s="4"/>
      <c r="BT99" s="142" t="s">
        <v>99</v>
      </c>
      <c r="BV99" s="142" t="s">
        <v>81</v>
      </c>
      <c r="BW99" s="142" t="s">
        <v>103</v>
      </c>
      <c r="BX99" s="142" t="s">
        <v>96</v>
      </c>
      <c r="CL99" s="142" t="s">
        <v>1</v>
      </c>
    </row>
    <row r="100" s="4" customFormat="1" ht="23.25" customHeight="1">
      <c r="A100" s="133" t="s">
        <v>89</v>
      </c>
      <c r="B100" s="71"/>
      <c r="C100" s="134"/>
      <c r="D100" s="134"/>
      <c r="E100" s="134"/>
      <c r="F100" s="135" t="s">
        <v>104</v>
      </c>
      <c r="G100" s="135"/>
      <c r="H100" s="135"/>
      <c r="I100" s="135"/>
      <c r="J100" s="135"/>
      <c r="K100" s="134"/>
      <c r="L100" s="135" t="s">
        <v>105</v>
      </c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'SLP - Slaboproud - SO 01 ...'!J34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92</v>
      </c>
      <c r="AR100" s="73"/>
      <c r="AS100" s="138">
        <v>0</v>
      </c>
      <c r="AT100" s="139">
        <f>ROUND(SUM(AV100:AW100),2)</f>
        <v>0</v>
      </c>
      <c r="AU100" s="140">
        <f>'SLP - Slaboproud - SO 01 ...'!P129</f>
        <v>0</v>
      </c>
      <c r="AV100" s="139">
        <f>'SLP - Slaboproud - SO 01 ...'!J37</f>
        <v>0</v>
      </c>
      <c r="AW100" s="139">
        <f>'SLP - Slaboproud - SO 01 ...'!J38</f>
        <v>0</v>
      </c>
      <c r="AX100" s="139">
        <f>'SLP - Slaboproud - SO 01 ...'!J39</f>
        <v>0</v>
      </c>
      <c r="AY100" s="139">
        <f>'SLP - Slaboproud - SO 01 ...'!J40</f>
        <v>0</v>
      </c>
      <c r="AZ100" s="139">
        <f>'SLP - Slaboproud - SO 01 ...'!F37</f>
        <v>0</v>
      </c>
      <c r="BA100" s="139">
        <f>'SLP - Slaboproud - SO 01 ...'!F38</f>
        <v>0</v>
      </c>
      <c r="BB100" s="139">
        <f>'SLP - Slaboproud - SO 01 ...'!F39</f>
        <v>0</v>
      </c>
      <c r="BC100" s="139">
        <f>'SLP - Slaboproud - SO 01 ...'!F40</f>
        <v>0</v>
      </c>
      <c r="BD100" s="141">
        <f>'SLP - Slaboproud - SO 01 ...'!F41</f>
        <v>0</v>
      </c>
      <c r="BE100" s="4"/>
      <c r="BT100" s="142" t="s">
        <v>99</v>
      </c>
      <c r="BV100" s="142" t="s">
        <v>81</v>
      </c>
      <c r="BW100" s="142" t="s">
        <v>106</v>
      </c>
      <c r="BX100" s="142" t="s">
        <v>96</v>
      </c>
      <c r="CL100" s="142" t="s">
        <v>1</v>
      </c>
    </row>
    <row r="101" s="4" customFormat="1" ht="23.25" customHeight="1">
      <c r="A101" s="133" t="s">
        <v>89</v>
      </c>
      <c r="B101" s="71"/>
      <c r="C101" s="134"/>
      <c r="D101" s="134"/>
      <c r="E101" s="134"/>
      <c r="F101" s="135" t="s">
        <v>107</v>
      </c>
      <c r="G101" s="135"/>
      <c r="H101" s="135"/>
      <c r="I101" s="135"/>
      <c r="J101" s="135"/>
      <c r="K101" s="134"/>
      <c r="L101" s="135" t="s">
        <v>108</v>
      </c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'HROM - Hromosvod - SO 01 ...'!J34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92</v>
      </c>
      <c r="AR101" s="73"/>
      <c r="AS101" s="138">
        <v>0</v>
      </c>
      <c r="AT101" s="139">
        <f>ROUND(SUM(AV101:AW101),2)</f>
        <v>0</v>
      </c>
      <c r="AU101" s="140">
        <f>'HROM - Hromosvod - SO 01 ...'!P127</f>
        <v>0</v>
      </c>
      <c r="AV101" s="139">
        <f>'HROM - Hromosvod - SO 01 ...'!J37</f>
        <v>0</v>
      </c>
      <c r="AW101" s="139">
        <f>'HROM - Hromosvod - SO 01 ...'!J38</f>
        <v>0</v>
      </c>
      <c r="AX101" s="139">
        <f>'HROM - Hromosvod - SO 01 ...'!J39</f>
        <v>0</v>
      </c>
      <c r="AY101" s="139">
        <f>'HROM - Hromosvod - SO 01 ...'!J40</f>
        <v>0</v>
      </c>
      <c r="AZ101" s="139">
        <f>'HROM - Hromosvod - SO 01 ...'!F37</f>
        <v>0</v>
      </c>
      <c r="BA101" s="139">
        <f>'HROM - Hromosvod - SO 01 ...'!F38</f>
        <v>0</v>
      </c>
      <c r="BB101" s="139">
        <f>'HROM - Hromosvod - SO 01 ...'!F39</f>
        <v>0</v>
      </c>
      <c r="BC101" s="139">
        <f>'HROM - Hromosvod - SO 01 ...'!F40</f>
        <v>0</v>
      </c>
      <c r="BD101" s="141">
        <f>'HROM - Hromosvod - SO 01 ...'!F41</f>
        <v>0</v>
      </c>
      <c r="BE101" s="4"/>
      <c r="BT101" s="142" t="s">
        <v>99</v>
      </c>
      <c r="BV101" s="142" t="s">
        <v>81</v>
      </c>
      <c r="BW101" s="142" t="s">
        <v>109</v>
      </c>
      <c r="BX101" s="142" t="s">
        <v>96</v>
      </c>
      <c r="CL101" s="142" t="s">
        <v>1</v>
      </c>
    </row>
    <row r="102" s="4" customFormat="1" ht="23.25" customHeight="1">
      <c r="A102" s="133" t="s">
        <v>89</v>
      </c>
      <c r="B102" s="71"/>
      <c r="C102" s="134"/>
      <c r="D102" s="134"/>
      <c r="E102" s="134"/>
      <c r="F102" s="135" t="s">
        <v>110</v>
      </c>
      <c r="G102" s="135"/>
      <c r="H102" s="135"/>
      <c r="I102" s="135"/>
      <c r="J102" s="135"/>
      <c r="K102" s="134"/>
      <c r="L102" s="135" t="s">
        <v>111</v>
      </c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'VZT - Vzduchotechnika - S...'!J34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92</v>
      </c>
      <c r="AR102" s="73"/>
      <c r="AS102" s="138">
        <v>0</v>
      </c>
      <c r="AT102" s="139">
        <f>ROUND(SUM(AV102:AW102),2)</f>
        <v>0</v>
      </c>
      <c r="AU102" s="140">
        <f>'VZT - Vzduchotechnika - S...'!P129</f>
        <v>0</v>
      </c>
      <c r="AV102" s="139">
        <f>'VZT - Vzduchotechnika - S...'!J37</f>
        <v>0</v>
      </c>
      <c r="AW102" s="139">
        <f>'VZT - Vzduchotechnika - S...'!J38</f>
        <v>0</v>
      </c>
      <c r="AX102" s="139">
        <f>'VZT - Vzduchotechnika - S...'!J39</f>
        <v>0</v>
      </c>
      <c r="AY102" s="139">
        <f>'VZT - Vzduchotechnika - S...'!J40</f>
        <v>0</v>
      </c>
      <c r="AZ102" s="139">
        <f>'VZT - Vzduchotechnika - S...'!F37</f>
        <v>0</v>
      </c>
      <c r="BA102" s="139">
        <f>'VZT - Vzduchotechnika - S...'!F38</f>
        <v>0</v>
      </c>
      <c r="BB102" s="139">
        <f>'VZT - Vzduchotechnika - S...'!F39</f>
        <v>0</v>
      </c>
      <c r="BC102" s="139">
        <f>'VZT - Vzduchotechnika - S...'!F40</f>
        <v>0</v>
      </c>
      <c r="BD102" s="141">
        <f>'VZT - Vzduchotechnika - S...'!F41</f>
        <v>0</v>
      </c>
      <c r="BE102" s="4"/>
      <c r="BT102" s="142" t="s">
        <v>99</v>
      </c>
      <c r="BV102" s="142" t="s">
        <v>81</v>
      </c>
      <c r="BW102" s="142" t="s">
        <v>112</v>
      </c>
      <c r="BX102" s="142" t="s">
        <v>96</v>
      </c>
      <c r="CL102" s="142" t="s">
        <v>1</v>
      </c>
    </row>
    <row r="103" s="4" customFormat="1" ht="23.25" customHeight="1">
      <c r="A103" s="133" t="s">
        <v>89</v>
      </c>
      <c r="B103" s="71"/>
      <c r="C103" s="134"/>
      <c r="D103" s="134"/>
      <c r="E103" s="134"/>
      <c r="F103" s="135" t="s">
        <v>113</v>
      </c>
      <c r="G103" s="135"/>
      <c r="H103" s="135"/>
      <c r="I103" s="135"/>
      <c r="J103" s="135"/>
      <c r="K103" s="134"/>
      <c r="L103" s="135" t="s">
        <v>114</v>
      </c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'ÚT - Ústřední vytápění - ...'!J34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92</v>
      </c>
      <c r="AR103" s="73"/>
      <c r="AS103" s="138">
        <v>0</v>
      </c>
      <c r="AT103" s="139">
        <f>ROUND(SUM(AV103:AW103),2)</f>
        <v>0</v>
      </c>
      <c r="AU103" s="140">
        <f>'ÚT - Ústřední vytápění - ...'!P134</f>
        <v>0</v>
      </c>
      <c r="AV103" s="139">
        <f>'ÚT - Ústřední vytápění - ...'!J37</f>
        <v>0</v>
      </c>
      <c r="AW103" s="139">
        <f>'ÚT - Ústřední vytápění - ...'!J38</f>
        <v>0</v>
      </c>
      <c r="AX103" s="139">
        <f>'ÚT - Ústřední vytápění - ...'!J39</f>
        <v>0</v>
      </c>
      <c r="AY103" s="139">
        <f>'ÚT - Ústřední vytápění - ...'!J40</f>
        <v>0</v>
      </c>
      <c r="AZ103" s="139">
        <f>'ÚT - Ústřední vytápění - ...'!F37</f>
        <v>0</v>
      </c>
      <c r="BA103" s="139">
        <f>'ÚT - Ústřední vytápění - ...'!F38</f>
        <v>0</v>
      </c>
      <c r="BB103" s="139">
        <f>'ÚT - Ústřední vytápění - ...'!F39</f>
        <v>0</v>
      </c>
      <c r="BC103" s="139">
        <f>'ÚT - Ústřední vytápění - ...'!F40</f>
        <v>0</v>
      </c>
      <c r="BD103" s="141">
        <f>'ÚT - Ústřední vytápění - ...'!F41</f>
        <v>0</v>
      </c>
      <c r="BE103" s="4"/>
      <c r="BT103" s="142" t="s">
        <v>99</v>
      </c>
      <c r="BV103" s="142" t="s">
        <v>81</v>
      </c>
      <c r="BW103" s="142" t="s">
        <v>115</v>
      </c>
      <c r="BX103" s="142" t="s">
        <v>96</v>
      </c>
      <c r="CL103" s="142" t="s">
        <v>1</v>
      </c>
    </row>
    <row r="104" s="4" customFormat="1" ht="23.25" customHeight="1">
      <c r="A104" s="4"/>
      <c r="B104" s="71"/>
      <c r="C104" s="134"/>
      <c r="D104" s="134"/>
      <c r="E104" s="134"/>
      <c r="F104" s="135" t="s">
        <v>116</v>
      </c>
      <c r="G104" s="135"/>
      <c r="H104" s="135"/>
      <c r="I104" s="135"/>
      <c r="J104" s="135"/>
      <c r="K104" s="134"/>
      <c r="L104" s="135" t="s">
        <v>117</v>
      </c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43">
        <f>ROUND(SUM(AG105:AG106),2)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92</v>
      </c>
      <c r="AR104" s="73"/>
      <c r="AS104" s="138">
        <f>ROUND(SUM(AS105:AS106),2)</f>
        <v>0</v>
      </c>
      <c r="AT104" s="139">
        <f>ROUND(SUM(AV104:AW104),2)</f>
        <v>0</v>
      </c>
      <c r="AU104" s="140">
        <f>ROUND(SUM(AU105:AU106),5)</f>
        <v>0</v>
      </c>
      <c r="AV104" s="139">
        <f>ROUND(AZ104*L29,2)</f>
        <v>0</v>
      </c>
      <c r="AW104" s="139">
        <f>ROUND(BA104*L30,2)</f>
        <v>0</v>
      </c>
      <c r="AX104" s="139">
        <f>ROUND(BB104*L29,2)</f>
        <v>0</v>
      </c>
      <c r="AY104" s="139">
        <f>ROUND(BC104*L30,2)</f>
        <v>0</v>
      </c>
      <c r="AZ104" s="139">
        <f>ROUND(SUM(AZ105:AZ106),2)</f>
        <v>0</v>
      </c>
      <c r="BA104" s="139">
        <f>ROUND(SUM(BA105:BA106),2)</f>
        <v>0</v>
      </c>
      <c r="BB104" s="139">
        <f>ROUND(SUM(BB105:BB106),2)</f>
        <v>0</v>
      </c>
      <c r="BC104" s="139">
        <f>ROUND(SUM(BC105:BC106),2)</f>
        <v>0</v>
      </c>
      <c r="BD104" s="141">
        <f>ROUND(SUM(BD105:BD106),2)</f>
        <v>0</v>
      </c>
      <c r="BE104" s="4"/>
      <c r="BS104" s="142" t="s">
        <v>78</v>
      </c>
      <c r="BT104" s="142" t="s">
        <v>99</v>
      </c>
      <c r="BU104" s="142" t="s">
        <v>80</v>
      </c>
      <c r="BV104" s="142" t="s">
        <v>81</v>
      </c>
      <c r="BW104" s="142" t="s">
        <v>118</v>
      </c>
      <c r="BX104" s="142" t="s">
        <v>96</v>
      </c>
      <c r="CL104" s="142" t="s">
        <v>1</v>
      </c>
    </row>
    <row r="105" s="4" customFormat="1" ht="16.5" customHeight="1">
      <c r="A105" s="133" t="s">
        <v>89</v>
      </c>
      <c r="B105" s="71"/>
      <c r="C105" s="134"/>
      <c r="D105" s="134"/>
      <c r="E105" s="134"/>
      <c r="F105" s="134"/>
      <c r="G105" s="135" t="s">
        <v>119</v>
      </c>
      <c r="H105" s="135"/>
      <c r="I105" s="135"/>
      <c r="J105" s="135"/>
      <c r="K105" s="135"/>
      <c r="L105" s="134"/>
      <c r="M105" s="135" t="s">
        <v>120</v>
      </c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'SO01a - ZTI - ležatá kana...'!J34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92</v>
      </c>
      <c r="AR105" s="73"/>
      <c r="AS105" s="138">
        <v>0</v>
      </c>
      <c r="AT105" s="139">
        <f>ROUND(SUM(AV105:AW105),2)</f>
        <v>0</v>
      </c>
      <c r="AU105" s="140">
        <f>'SO01a - ZTI - ležatá kana...'!P128</f>
        <v>0</v>
      </c>
      <c r="AV105" s="139">
        <f>'SO01a - ZTI - ležatá kana...'!J37</f>
        <v>0</v>
      </c>
      <c r="AW105" s="139">
        <f>'SO01a - ZTI - ležatá kana...'!J38</f>
        <v>0</v>
      </c>
      <c r="AX105" s="139">
        <f>'SO01a - ZTI - ležatá kana...'!J39</f>
        <v>0</v>
      </c>
      <c r="AY105" s="139">
        <f>'SO01a - ZTI - ležatá kana...'!J40</f>
        <v>0</v>
      </c>
      <c r="AZ105" s="139">
        <f>'SO01a - ZTI - ležatá kana...'!F37</f>
        <v>0</v>
      </c>
      <c r="BA105" s="139">
        <f>'SO01a - ZTI - ležatá kana...'!F38</f>
        <v>0</v>
      </c>
      <c r="BB105" s="139">
        <f>'SO01a - ZTI - ležatá kana...'!F39</f>
        <v>0</v>
      </c>
      <c r="BC105" s="139">
        <f>'SO01a - ZTI - ležatá kana...'!F40</f>
        <v>0</v>
      </c>
      <c r="BD105" s="141">
        <f>'SO01a - ZTI - ležatá kana...'!F41</f>
        <v>0</v>
      </c>
      <c r="BE105" s="4"/>
      <c r="BT105" s="142" t="s">
        <v>121</v>
      </c>
      <c r="BV105" s="142" t="s">
        <v>81</v>
      </c>
      <c r="BW105" s="142" t="s">
        <v>122</v>
      </c>
      <c r="BX105" s="142" t="s">
        <v>118</v>
      </c>
      <c r="CL105" s="142" t="s">
        <v>1</v>
      </c>
    </row>
    <row r="106" s="4" customFormat="1" ht="23.25" customHeight="1">
      <c r="A106" s="133" t="s">
        <v>89</v>
      </c>
      <c r="B106" s="71"/>
      <c r="C106" s="134"/>
      <c r="D106" s="134"/>
      <c r="E106" s="134"/>
      <c r="F106" s="134"/>
      <c r="G106" s="135" t="s">
        <v>123</v>
      </c>
      <c r="H106" s="135"/>
      <c r="I106" s="135"/>
      <c r="J106" s="135"/>
      <c r="K106" s="135"/>
      <c r="L106" s="134"/>
      <c r="M106" s="135" t="s">
        <v>124</v>
      </c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'SO01b - ZTI (zařizovací p...'!J34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92</v>
      </c>
      <c r="AR106" s="73"/>
      <c r="AS106" s="138">
        <v>0</v>
      </c>
      <c r="AT106" s="139">
        <f>ROUND(SUM(AV106:AW106),2)</f>
        <v>0</v>
      </c>
      <c r="AU106" s="140">
        <f>'SO01b - ZTI (zařizovací p...'!P152</f>
        <v>0</v>
      </c>
      <c r="AV106" s="139">
        <f>'SO01b - ZTI (zařizovací p...'!J37</f>
        <v>0</v>
      </c>
      <c r="AW106" s="139">
        <f>'SO01b - ZTI (zařizovací p...'!J38</f>
        <v>0</v>
      </c>
      <c r="AX106" s="139">
        <f>'SO01b - ZTI (zařizovací p...'!J39</f>
        <v>0</v>
      </c>
      <c r="AY106" s="139">
        <f>'SO01b - ZTI (zařizovací p...'!J40</f>
        <v>0</v>
      </c>
      <c r="AZ106" s="139">
        <f>'SO01b - ZTI (zařizovací p...'!F37</f>
        <v>0</v>
      </c>
      <c r="BA106" s="139">
        <f>'SO01b - ZTI (zařizovací p...'!F38</f>
        <v>0</v>
      </c>
      <c r="BB106" s="139">
        <f>'SO01b - ZTI (zařizovací p...'!F39</f>
        <v>0</v>
      </c>
      <c r="BC106" s="139">
        <f>'SO01b - ZTI (zařizovací p...'!F40</f>
        <v>0</v>
      </c>
      <c r="BD106" s="141">
        <f>'SO01b - ZTI (zařizovací p...'!F41</f>
        <v>0</v>
      </c>
      <c r="BE106" s="4"/>
      <c r="BT106" s="142" t="s">
        <v>121</v>
      </c>
      <c r="BV106" s="142" t="s">
        <v>81</v>
      </c>
      <c r="BW106" s="142" t="s">
        <v>125</v>
      </c>
      <c r="BX106" s="142" t="s">
        <v>118</v>
      </c>
      <c r="CL106" s="142" t="s">
        <v>1</v>
      </c>
    </row>
    <row r="107" s="4" customFormat="1" ht="16.5" customHeight="1">
      <c r="A107" s="4"/>
      <c r="B107" s="71"/>
      <c r="C107" s="134"/>
      <c r="D107" s="134"/>
      <c r="E107" s="135" t="s">
        <v>126</v>
      </c>
      <c r="F107" s="135"/>
      <c r="G107" s="135"/>
      <c r="H107" s="135"/>
      <c r="I107" s="135"/>
      <c r="J107" s="134"/>
      <c r="K107" s="135" t="s">
        <v>127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43">
        <f>ROUND(AG108+SUM(AG109:AG114),2)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92</v>
      </c>
      <c r="AR107" s="73"/>
      <c r="AS107" s="138">
        <f>ROUND(AS108+SUM(AS109:AS114),2)</f>
        <v>0</v>
      </c>
      <c r="AT107" s="139">
        <f>ROUND(SUM(AV107:AW107),2)</f>
        <v>0</v>
      </c>
      <c r="AU107" s="140">
        <f>ROUND(AU108+SUM(AU109:AU114),5)</f>
        <v>0</v>
      </c>
      <c r="AV107" s="139">
        <f>ROUND(AZ107*L29,2)</f>
        <v>0</v>
      </c>
      <c r="AW107" s="139">
        <f>ROUND(BA107*L30,2)</f>
        <v>0</v>
      </c>
      <c r="AX107" s="139">
        <f>ROUND(BB107*L29,2)</f>
        <v>0</v>
      </c>
      <c r="AY107" s="139">
        <f>ROUND(BC107*L30,2)</f>
        <v>0</v>
      </c>
      <c r="AZ107" s="139">
        <f>ROUND(AZ108+SUM(AZ109:AZ114),2)</f>
        <v>0</v>
      </c>
      <c r="BA107" s="139">
        <f>ROUND(BA108+SUM(BA109:BA114),2)</f>
        <v>0</v>
      </c>
      <c r="BB107" s="139">
        <f>ROUND(BB108+SUM(BB109:BB114),2)</f>
        <v>0</v>
      </c>
      <c r="BC107" s="139">
        <f>ROUND(BC108+SUM(BC109:BC114),2)</f>
        <v>0</v>
      </c>
      <c r="BD107" s="141">
        <f>ROUND(BD108+SUM(BD109:BD114),2)</f>
        <v>0</v>
      </c>
      <c r="BE107" s="4"/>
      <c r="BS107" s="142" t="s">
        <v>78</v>
      </c>
      <c r="BT107" s="142" t="s">
        <v>88</v>
      </c>
      <c r="BU107" s="142" t="s">
        <v>80</v>
      </c>
      <c r="BV107" s="142" t="s">
        <v>81</v>
      </c>
      <c r="BW107" s="142" t="s">
        <v>128</v>
      </c>
      <c r="BX107" s="142" t="s">
        <v>87</v>
      </c>
      <c r="CL107" s="142" t="s">
        <v>1</v>
      </c>
    </row>
    <row r="108" s="4" customFormat="1" ht="23.25" customHeight="1">
      <c r="A108" s="133" t="s">
        <v>89</v>
      </c>
      <c r="B108" s="71"/>
      <c r="C108" s="134"/>
      <c r="D108" s="134"/>
      <c r="E108" s="134"/>
      <c r="F108" s="135" t="s">
        <v>97</v>
      </c>
      <c r="G108" s="135"/>
      <c r="H108" s="135"/>
      <c r="I108" s="135"/>
      <c r="J108" s="135"/>
      <c r="K108" s="134"/>
      <c r="L108" s="135" t="s">
        <v>129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'STAV - Stavební část  - S..._01'!J34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92</v>
      </c>
      <c r="AR108" s="73"/>
      <c r="AS108" s="138">
        <v>0</v>
      </c>
      <c r="AT108" s="139">
        <f>ROUND(SUM(AV108:AW108),2)</f>
        <v>0</v>
      </c>
      <c r="AU108" s="140">
        <f>'STAV - Stavební část  - S..._01'!P155</f>
        <v>0</v>
      </c>
      <c r="AV108" s="139">
        <f>'STAV - Stavební část  - S..._01'!J37</f>
        <v>0</v>
      </c>
      <c r="AW108" s="139">
        <f>'STAV - Stavební část  - S..._01'!J38</f>
        <v>0</v>
      </c>
      <c r="AX108" s="139">
        <f>'STAV - Stavební část  - S..._01'!J39</f>
        <v>0</v>
      </c>
      <c r="AY108" s="139">
        <f>'STAV - Stavební část  - S..._01'!J40</f>
        <v>0</v>
      </c>
      <c r="AZ108" s="139">
        <f>'STAV - Stavební část  - S..._01'!F37</f>
        <v>0</v>
      </c>
      <c r="BA108" s="139">
        <f>'STAV - Stavební část  - S..._01'!F38</f>
        <v>0</v>
      </c>
      <c r="BB108" s="139">
        <f>'STAV - Stavební část  - S..._01'!F39</f>
        <v>0</v>
      </c>
      <c r="BC108" s="139">
        <f>'STAV - Stavební část  - S..._01'!F40</f>
        <v>0</v>
      </c>
      <c r="BD108" s="141">
        <f>'STAV - Stavební část  - S..._01'!F41</f>
        <v>0</v>
      </c>
      <c r="BE108" s="4"/>
      <c r="BT108" s="142" t="s">
        <v>99</v>
      </c>
      <c r="BV108" s="142" t="s">
        <v>81</v>
      </c>
      <c r="BW108" s="142" t="s">
        <v>130</v>
      </c>
      <c r="BX108" s="142" t="s">
        <v>128</v>
      </c>
      <c r="CL108" s="142" t="s">
        <v>1</v>
      </c>
    </row>
    <row r="109" s="4" customFormat="1" ht="16.5" customHeight="1">
      <c r="A109" s="133" t="s">
        <v>89</v>
      </c>
      <c r="B109" s="71"/>
      <c r="C109" s="134"/>
      <c r="D109" s="134"/>
      <c r="E109" s="134"/>
      <c r="F109" s="135" t="s">
        <v>131</v>
      </c>
      <c r="G109" s="135"/>
      <c r="H109" s="135"/>
      <c r="I109" s="135"/>
      <c r="J109" s="135"/>
      <c r="K109" s="134"/>
      <c r="L109" s="135" t="s">
        <v>132</v>
      </c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'EI - Silnoproud - SO 02 S...'!J34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92</v>
      </c>
      <c r="AR109" s="73"/>
      <c r="AS109" s="138">
        <v>0</v>
      </c>
      <c r="AT109" s="139">
        <f>ROUND(SUM(AV109:AW109),2)</f>
        <v>0</v>
      </c>
      <c r="AU109" s="140">
        <f>'EI - Silnoproud - SO 02 S...'!P129</f>
        <v>0</v>
      </c>
      <c r="AV109" s="139">
        <f>'EI - Silnoproud - SO 02 S...'!J37</f>
        <v>0</v>
      </c>
      <c r="AW109" s="139">
        <f>'EI - Silnoproud - SO 02 S...'!J38</f>
        <v>0</v>
      </c>
      <c r="AX109" s="139">
        <f>'EI - Silnoproud - SO 02 S...'!J39</f>
        <v>0</v>
      </c>
      <c r="AY109" s="139">
        <f>'EI - Silnoproud - SO 02 S...'!J40</f>
        <v>0</v>
      </c>
      <c r="AZ109" s="139">
        <f>'EI - Silnoproud - SO 02 S...'!F37</f>
        <v>0</v>
      </c>
      <c r="BA109" s="139">
        <f>'EI - Silnoproud - SO 02 S...'!F38</f>
        <v>0</v>
      </c>
      <c r="BB109" s="139">
        <f>'EI - Silnoproud - SO 02 S...'!F39</f>
        <v>0</v>
      </c>
      <c r="BC109" s="139">
        <f>'EI - Silnoproud - SO 02 S...'!F40</f>
        <v>0</v>
      </c>
      <c r="BD109" s="141">
        <f>'EI - Silnoproud - SO 02 S...'!F41</f>
        <v>0</v>
      </c>
      <c r="BE109" s="4"/>
      <c r="BT109" s="142" t="s">
        <v>99</v>
      </c>
      <c r="BV109" s="142" t="s">
        <v>81</v>
      </c>
      <c r="BW109" s="142" t="s">
        <v>133</v>
      </c>
      <c r="BX109" s="142" t="s">
        <v>128</v>
      </c>
      <c r="CL109" s="142" t="s">
        <v>1</v>
      </c>
    </row>
    <row r="110" s="4" customFormat="1" ht="16.5" customHeight="1">
      <c r="A110" s="133" t="s">
        <v>89</v>
      </c>
      <c r="B110" s="71"/>
      <c r="C110" s="134"/>
      <c r="D110" s="134"/>
      <c r="E110" s="134"/>
      <c r="F110" s="135" t="s">
        <v>104</v>
      </c>
      <c r="G110" s="135"/>
      <c r="H110" s="135"/>
      <c r="I110" s="135"/>
      <c r="J110" s="135"/>
      <c r="K110" s="134"/>
      <c r="L110" s="135" t="s">
        <v>134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'SLP - Slaboproud  - SO 02...'!J34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92</v>
      </c>
      <c r="AR110" s="73"/>
      <c r="AS110" s="138">
        <v>0</v>
      </c>
      <c r="AT110" s="139">
        <f>ROUND(SUM(AV110:AW110),2)</f>
        <v>0</v>
      </c>
      <c r="AU110" s="140">
        <f>'SLP - Slaboproud  - SO 02...'!P129</f>
        <v>0</v>
      </c>
      <c r="AV110" s="139">
        <f>'SLP - Slaboproud  - SO 02...'!J37</f>
        <v>0</v>
      </c>
      <c r="AW110" s="139">
        <f>'SLP - Slaboproud  - SO 02...'!J38</f>
        <v>0</v>
      </c>
      <c r="AX110" s="139">
        <f>'SLP - Slaboproud  - SO 02...'!J39</f>
        <v>0</v>
      </c>
      <c r="AY110" s="139">
        <f>'SLP - Slaboproud  - SO 02...'!J40</f>
        <v>0</v>
      </c>
      <c r="AZ110" s="139">
        <f>'SLP - Slaboproud  - SO 02...'!F37</f>
        <v>0</v>
      </c>
      <c r="BA110" s="139">
        <f>'SLP - Slaboproud  - SO 02...'!F38</f>
        <v>0</v>
      </c>
      <c r="BB110" s="139">
        <f>'SLP - Slaboproud  - SO 02...'!F39</f>
        <v>0</v>
      </c>
      <c r="BC110" s="139">
        <f>'SLP - Slaboproud  - SO 02...'!F40</f>
        <v>0</v>
      </c>
      <c r="BD110" s="141">
        <f>'SLP - Slaboproud  - SO 02...'!F41</f>
        <v>0</v>
      </c>
      <c r="BE110" s="4"/>
      <c r="BT110" s="142" t="s">
        <v>99</v>
      </c>
      <c r="BV110" s="142" t="s">
        <v>81</v>
      </c>
      <c r="BW110" s="142" t="s">
        <v>135</v>
      </c>
      <c r="BX110" s="142" t="s">
        <v>128</v>
      </c>
      <c r="CL110" s="142" t="s">
        <v>1</v>
      </c>
    </row>
    <row r="111" s="4" customFormat="1" ht="16.5" customHeight="1">
      <c r="A111" s="133" t="s">
        <v>89</v>
      </c>
      <c r="B111" s="71"/>
      <c r="C111" s="134"/>
      <c r="D111" s="134"/>
      <c r="E111" s="134"/>
      <c r="F111" s="135" t="s">
        <v>107</v>
      </c>
      <c r="G111" s="135"/>
      <c r="H111" s="135"/>
      <c r="I111" s="135"/>
      <c r="J111" s="135"/>
      <c r="K111" s="134"/>
      <c r="L111" s="135" t="s">
        <v>136</v>
      </c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'HROM - Hromosvod  - SO 02...'!J34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92</v>
      </c>
      <c r="AR111" s="73"/>
      <c r="AS111" s="138">
        <v>0</v>
      </c>
      <c r="AT111" s="139">
        <f>ROUND(SUM(AV111:AW111),2)</f>
        <v>0</v>
      </c>
      <c r="AU111" s="140">
        <f>'HROM - Hromosvod  - SO 02...'!P127</f>
        <v>0</v>
      </c>
      <c r="AV111" s="139">
        <f>'HROM - Hromosvod  - SO 02...'!J37</f>
        <v>0</v>
      </c>
      <c r="AW111" s="139">
        <f>'HROM - Hromosvod  - SO 02...'!J38</f>
        <v>0</v>
      </c>
      <c r="AX111" s="139">
        <f>'HROM - Hromosvod  - SO 02...'!J39</f>
        <v>0</v>
      </c>
      <c r="AY111" s="139">
        <f>'HROM - Hromosvod  - SO 02...'!J40</f>
        <v>0</v>
      </c>
      <c r="AZ111" s="139">
        <f>'HROM - Hromosvod  - SO 02...'!F37</f>
        <v>0</v>
      </c>
      <c r="BA111" s="139">
        <f>'HROM - Hromosvod  - SO 02...'!F38</f>
        <v>0</v>
      </c>
      <c r="BB111" s="139">
        <f>'HROM - Hromosvod  - SO 02...'!F39</f>
        <v>0</v>
      </c>
      <c r="BC111" s="139">
        <f>'HROM - Hromosvod  - SO 02...'!F40</f>
        <v>0</v>
      </c>
      <c r="BD111" s="141">
        <f>'HROM - Hromosvod  - SO 02...'!F41</f>
        <v>0</v>
      </c>
      <c r="BE111" s="4"/>
      <c r="BT111" s="142" t="s">
        <v>99</v>
      </c>
      <c r="BV111" s="142" t="s">
        <v>81</v>
      </c>
      <c r="BW111" s="142" t="s">
        <v>137</v>
      </c>
      <c r="BX111" s="142" t="s">
        <v>128</v>
      </c>
      <c r="CL111" s="142" t="s">
        <v>1</v>
      </c>
    </row>
    <row r="112" s="4" customFormat="1" ht="23.25" customHeight="1">
      <c r="A112" s="133" t="s">
        <v>89</v>
      </c>
      <c r="B112" s="71"/>
      <c r="C112" s="134"/>
      <c r="D112" s="134"/>
      <c r="E112" s="134"/>
      <c r="F112" s="135" t="s">
        <v>110</v>
      </c>
      <c r="G112" s="135"/>
      <c r="H112" s="135"/>
      <c r="I112" s="135"/>
      <c r="J112" s="135"/>
      <c r="K112" s="134"/>
      <c r="L112" s="135" t="s">
        <v>138</v>
      </c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6">
        <f>'VZT - Vzduchotechnika - S..._01'!J34</f>
        <v>0</v>
      </c>
      <c r="AH112" s="134"/>
      <c r="AI112" s="134"/>
      <c r="AJ112" s="134"/>
      <c r="AK112" s="134"/>
      <c r="AL112" s="134"/>
      <c r="AM112" s="134"/>
      <c r="AN112" s="136">
        <f>SUM(AG112,AT112)</f>
        <v>0</v>
      </c>
      <c r="AO112" s="134"/>
      <c r="AP112" s="134"/>
      <c r="AQ112" s="137" t="s">
        <v>92</v>
      </c>
      <c r="AR112" s="73"/>
      <c r="AS112" s="138">
        <v>0</v>
      </c>
      <c r="AT112" s="139">
        <f>ROUND(SUM(AV112:AW112),2)</f>
        <v>0</v>
      </c>
      <c r="AU112" s="140">
        <f>'VZT - Vzduchotechnika - S..._01'!P133</f>
        <v>0</v>
      </c>
      <c r="AV112" s="139">
        <f>'VZT - Vzduchotechnika - S..._01'!J37</f>
        <v>0</v>
      </c>
      <c r="AW112" s="139">
        <f>'VZT - Vzduchotechnika - S..._01'!J38</f>
        <v>0</v>
      </c>
      <c r="AX112" s="139">
        <f>'VZT - Vzduchotechnika - S..._01'!J39</f>
        <v>0</v>
      </c>
      <c r="AY112" s="139">
        <f>'VZT - Vzduchotechnika - S..._01'!J40</f>
        <v>0</v>
      </c>
      <c r="AZ112" s="139">
        <f>'VZT - Vzduchotechnika - S..._01'!F37</f>
        <v>0</v>
      </c>
      <c r="BA112" s="139">
        <f>'VZT - Vzduchotechnika - S..._01'!F38</f>
        <v>0</v>
      </c>
      <c r="BB112" s="139">
        <f>'VZT - Vzduchotechnika - S..._01'!F39</f>
        <v>0</v>
      </c>
      <c r="BC112" s="139">
        <f>'VZT - Vzduchotechnika - S..._01'!F40</f>
        <v>0</v>
      </c>
      <c r="BD112" s="141">
        <f>'VZT - Vzduchotechnika - S..._01'!F41</f>
        <v>0</v>
      </c>
      <c r="BE112" s="4"/>
      <c r="BT112" s="142" t="s">
        <v>99</v>
      </c>
      <c r="BV112" s="142" t="s">
        <v>81</v>
      </c>
      <c r="BW112" s="142" t="s">
        <v>139</v>
      </c>
      <c r="BX112" s="142" t="s">
        <v>128</v>
      </c>
      <c r="CL112" s="142" t="s">
        <v>1</v>
      </c>
    </row>
    <row r="113" s="4" customFormat="1" ht="23.25" customHeight="1">
      <c r="A113" s="133" t="s">
        <v>89</v>
      </c>
      <c r="B113" s="71"/>
      <c r="C113" s="134"/>
      <c r="D113" s="134"/>
      <c r="E113" s="134"/>
      <c r="F113" s="135" t="s">
        <v>140</v>
      </c>
      <c r="G113" s="135"/>
      <c r="H113" s="135"/>
      <c r="I113" s="135"/>
      <c r="J113" s="135"/>
      <c r="K113" s="134"/>
      <c r="L113" s="135" t="s">
        <v>141</v>
      </c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6">
        <f>'UT - Ústřední vytápění - ...'!J34</f>
        <v>0</v>
      </c>
      <c r="AH113" s="134"/>
      <c r="AI113" s="134"/>
      <c r="AJ113" s="134"/>
      <c r="AK113" s="134"/>
      <c r="AL113" s="134"/>
      <c r="AM113" s="134"/>
      <c r="AN113" s="136">
        <f>SUM(AG113,AT113)</f>
        <v>0</v>
      </c>
      <c r="AO113" s="134"/>
      <c r="AP113" s="134"/>
      <c r="AQ113" s="137" t="s">
        <v>92</v>
      </c>
      <c r="AR113" s="73"/>
      <c r="AS113" s="138">
        <v>0</v>
      </c>
      <c r="AT113" s="139">
        <f>ROUND(SUM(AV113:AW113),2)</f>
        <v>0</v>
      </c>
      <c r="AU113" s="140">
        <f>'UT - Ústřední vytápění - ...'!P136</f>
        <v>0</v>
      </c>
      <c r="AV113" s="139">
        <f>'UT - Ústřední vytápění - ...'!J37</f>
        <v>0</v>
      </c>
      <c r="AW113" s="139">
        <f>'UT - Ústřední vytápění - ...'!J38</f>
        <v>0</v>
      </c>
      <c r="AX113" s="139">
        <f>'UT - Ústřední vytápění - ...'!J39</f>
        <v>0</v>
      </c>
      <c r="AY113" s="139">
        <f>'UT - Ústřední vytápění - ...'!J40</f>
        <v>0</v>
      </c>
      <c r="AZ113" s="139">
        <f>'UT - Ústřední vytápění - ...'!F37</f>
        <v>0</v>
      </c>
      <c r="BA113" s="139">
        <f>'UT - Ústřední vytápění - ...'!F38</f>
        <v>0</v>
      </c>
      <c r="BB113" s="139">
        <f>'UT - Ústřední vytápění - ...'!F39</f>
        <v>0</v>
      </c>
      <c r="BC113" s="139">
        <f>'UT - Ústřední vytápění - ...'!F40</f>
        <v>0</v>
      </c>
      <c r="BD113" s="141">
        <f>'UT - Ústřední vytápění - ...'!F41</f>
        <v>0</v>
      </c>
      <c r="BE113" s="4"/>
      <c r="BT113" s="142" t="s">
        <v>99</v>
      </c>
      <c r="BV113" s="142" t="s">
        <v>81</v>
      </c>
      <c r="BW113" s="142" t="s">
        <v>142</v>
      </c>
      <c r="BX113" s="142" t="s">
        <v>128</v>
      </c>
      <c r="CL113" s="142" t="s">
        <v>1</v>
      </c>
    </row>
    <row r="114" s="4" customFormat="1" ht="23.25" customHeight="1">
      <c r="A114" s="4"/>
      <c r="B114" s="71"/>
      <c r="C114" s="134"/>
      <c r="D114" s="134"/>
      <c r="E114" s="134"/>
      <c r="F114" s="135" t="s">
        <v>116</v>
      </c>
      <c r="G114" s="135"/>
      <c r="H114" s="135"/>
      <c r="I114" s="135"/>
      <c r="J114" s="135"/>
      <c r="K114" s="134"/>
      <c r="L114" s="135" t="s">
        <v>143</v>
      </c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43">
        <f>ROUND(SUM(AG115:AG117),2)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92</v>
      </c>
      <c r="AR114" s="73"/>
      <c r="AS114" s="138">
        <f>ROUND(SUM(AS115:AS117),2)</f>
        <v>0</v>
      </c>
      <c r="AT114" s="139">
        <f>ROUND(SUM(AV114:AW114),2)</f>
        <v>0</v>
      </c>
      <c r="AU114" s="140">
        <f>ROUND(SUM(AU115:AU117),5)</f>
        <v>0</v>
      </c>
      <c r="AV114" s="139">
        <f>ROUND(AZ114*L29,2)</f>
        <v>0</v>
      </c>
      <c r="AW114" s="139">
        <f>ROUND(BA114*L30,2)</f>
        <v>0</v>
      </c>
      <c r="AX114" s="139">
        <f>ROUND(BB114*L29,2)</f>
        <v>0</v>
      </c>
      <c r="AY114" s="139">
        <f>ROUND(BC114*L30,2)</f>
        <v>0</v>
      </c>
      <c r="AZ114" s="139">
        <f>ROUND(SUM(AZ115:AZ117),2)</f>
        <v>0</v>
      </c>
      <c r="BA114" s="139">
        <f>ROUND(SUM(BA115:BA117),2)</f>
        <v>0</v>
      </c>
      <c r="BB114" s="139">
        <f>ROUND(SUM(BB115:BB117),2)</f>
        <v>0</v>
      </c>
      <c r="BC114" s="139">
        <f>ROUND(SUM(BC115:BC117),2)</f>
        <v>0</v>
      </c>
      <c r="BD114" s="141">
        <f>ROUND(SUM(BD115:BD117),2)</f>
        <v>0</v>
      </c>
      <c r="BE114" s="4"/>
      <c r="BS114" s="142" t="s">
        <v>78</v>
      </c>
      <c r="BT114" s="142" t="s">
        <v>99</v>
      </c>
      <c r="BU114" s="142" t="s">
        <v>80</v>
      </c>
      <c r="BV114" s="142" t="s">
        <v>81</v>
      </c>
      <c r="BW114" s="142" t="s">
        <v>144</v>
      </c>
      <c r="BX114" s="142" t="s">
        <v>128</v>
      </c>
      <c r="CL114" s="142" t="s">
        <v>1</v>
      </c>
    </row>
    <row r="115" s="4" customFormat="1" ht="16.5" customHeight="1">
      <c r="A115" s="133" t="s">
        <v>89</v>
      </c>
      <c r="B115" s="71"/>
      <c r="C115" s="134"/>
      <c r="D115" s="134"/>
      <c r="E115" s="134"/>
      <c r="F115" s="134"/>
      <c r="G115" s="135" t="s">
        <v>145</v>
      </c>
      <c r="H115" s="135"/>
      <c r="I115" s="135"/>
      <c r="J115" s="135"/>
      <c r="K115" s="135"/>
      <c r="L115" s="134"/>
      <c r="M115" s="135" t="s">
        <v>146</v>
      </c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'ZTIa - Ležatá kanalizace'!J34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92</v>
      </c>
      <c r="AR115" s="73"/>
      <c r="AS115" s="138">
        <v>0</v>
      </c>
      <c r="AT115" s="139">
        <f>ROUND(SUM(AV115:AW115),2)</f>
        <v>0</v>
      </c>
      <c r="AU115" s="140">
        <f>'ZTIa - Ležatá kanalizace'!P128</f>
        <v>0</v>
      </c>
      <c r="AV115" s="139">
        <f>'ZTIa - Ležatá kanalizace'!J37</f>
        <v>0</v>
      </c>
      <c r="AW115" s="139">
        <f>'ZTIa - Ležatá kanalizace'!J38</f>
        <v>0</v>
      </c>
      <c r="AX115" s="139">
        <f>'ZTIa - Ležatá kanalizace'!J39</f>
        <v>0</v>
      </c>
      <c r="AY115" s="139">
        <f>'ZTIa - Ležatá kanalizace'!J40</f>
        <v>0</v>
      </c>
      <c r="AZ115" s="139">
        <f>'ZTIa - Ležatá kanalizace'!F37</f>
        <v>0</v>
      </c>
      <c r="BA115" s="139">
        <f>'ZTIa - Ležatá kanalizace'!F38</f>
        <v>0</v>
      </c>
      <c r="BB115" s="139">
        <f>'ZTIa - Ležatá kanalizace'!F39</f>
        <v>0</v>
      </c>
      <c r="BC115" s="139">
        <f>'ZTIa - Ležatá kanalizace'!F40</f>
        <v>0</v>
      </c>
      <c r="BD115" s="141">
        <f>'ZTIa - Ležatá kanalizace'!F41</f>
        <v>0</v>
      </c>
      <c r="BE115" s="4"/>
      <c r="BT115" s="142" t="s">
        <v>121</v>
      </c>
      <c r="BV115" s="142" t="s">
        <v>81</v>
      </c>
      <c r="BW115" s="142" t="s">
        <v>147</v>
      </c>
      <c r="BX115" s="142" t="s">
        <v>144</v>
      </c>
      <c r="CL115" s="142" t="s">
        <v>1</v>
      </c>
    </row>
    <row r="116" s="4" customFormat="1" ht="23.25" customHeight="1">
      <c r="A116" s="133" t="s">
        <v>89</v>
      </c>
      <c r="B116" s="71"/>
      <c r="C116" s="134"/>
      <c r="D116" s="134"/>
      <c r="E116" s="134"/>
      <c r="F116" s="134"/>
      <c r="G116" s="135" t="s">
        <v>148</v>
      </c>
      <c r="H116" s="135"/>
      <c r="I116" s="135"/>
      <c r="J116" s="135"/>
      <c r="K116" s="135"/>
      <c r="L116" s="134"/>
      <c r="M116" s="135" t="s">
        <v>149</v>
      </c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'ZTIb - ZTI část I (zařizo...'!J34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92</v>
      </c>
      <c r="AR116" s="73"/>
      <c r="AS116" s="138">
        <v>0</v>
      </c>
      <c r="AT116" s="139">
        <f>ROUND(SUM(AV116:AW116),2)</f>
        <v>0</v>
      </c>
      <c r="AU116" s="140">
        <f>'ZTIb - ZTI část I (zařizo...'!P140</f>
        <v>0</v>
      </c>
      <c r="AV116" s="139">
        <f>'ZTIb - ZTI část I (zařizo...'!J37</f>
        <v>0</v>
      </c>
      <c r="AW116" s="139">
        <f>'ZTIb - ZTI část I (zařizo...'!J38</f>
        <v>0</v>
      </c>
      <c r="AX116" s="139">
        <f>'ZTIb - ZTI část I (zařizo...'!J39</f>
        <v>0</v>
      </c>
      <c r="AY116" s="139">
        <f>'ZTIb - ZTI část I (zařizo...'!J40</f>
        <v>0</v>
      </c>
      <c r="AZ116" s="139">
        <f>'ZTIb - ZTI část I (zařizo...'!F37</f>
        <v>0</v>
      </c>
      <c r="BA116" s="139">
        <f>'ZTIb - ZTI část I (zařizo...'!F38</f>
        <v>0</v>
      </c>
      <c r="BB116" s="139">
        <f>'ZTIb - ZTI část I (zařizo...'!F39</f>
        <v>0</v>
      </c>
      <c r="BC116" s="139">
        <f>'ZTIb - ZTI část I (zařizo...'!F40</f>
        <v>0</v>
      </c>
      <c r="BD116" s="141">
        <f>'ZTIb - ZTI část I (zařizo...'!F41</f>
        <v>0</v>
      </c>
      <c r="BE116" s="4"/>
      <c r="BT116" s="142" t="s">
        <v>121</v>
      </c>
      <c r="BV116" s="142" t="s">
        <v>81</v>
      </c>
      <c r="BW116" s="142" t="s">
        <v>150</v>
      </c>
      <c r="BX116" s="142" t="s">
        <v>144</v>
      </c>
      <c r="CL116" s="142" t="s">
        <v>1</v>
      </c>
    </row>
    <row r="117" s="4" customFormat="1" ht="23.25" customHeight="1">
      <c r="A117" s="133" t="s">
        <v>89</v>
      </c>
      <c r="B117" s="71"/>
      <c r="C117" s="134"/>
      <c r="D117" s="134"/>
      <c r="E117" s="134"/>
      <c r="F117" s="134"/>
      <c r="G117" s="135" t="s">
        <v>151</v>
      </c>
      <c r="H117" s="135"/>
      <c r="I117" s="135"/>
      <c r="J117" s="135"/>
      <c r="K117" s="135"/>
      <c r="L117" s="134"/>
      <c r="M117" s="135" t="s">
        <v>152</v>
      </c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'ZTIc - ZTI část II (zařiz...'!J34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92</v>
      </c>
      <c r="AR117" s="73"/>
      <c r="AS117" s="138">
        <v>0</v>
      </c>
      <c r="AT117" s="139">
        <f>ROUND(SUM(AV117:AW117),2)</f>
        <v>0</v>
      </c>
      <c r="AU117" s="140">
        <f>'ZTIc - ZTI část II (zařiz...'!P131</f>
        <v>0</v>
      </c>
      <c r="AV117" s="139">
        <f>'ZTIc - ZTI část II (zařiz...'!J37</f>
        <v>0</v>
      </c>
      <c r="AW117" s="139">
        <f>'ZTIc - ZTI část II (zařiz...'!J38</f>
        <v>0</v>
      </c>
      <c r="AX117" s="139">
        <f>'ZTIc - ZTI část II (zařiz...'!J39</f>
        <v>0</v>
      </c>
      <c r="AY117" s="139">
        <f>'ZTIc - ZTI část II (zařiz...'!J40</f>
        <v>0</v>
      </c>
      <c r="AZ117" s="139">
        <f>'ZTIc - ZTI část II (zařiz...'!F37</f>
        <v>0</v>
      </c>
      <c r="BA117" s="139">
        <f>'ZTIc - ZTI část II (zařiz...'!F38</f>
        <v>0</v>
      </c>
      <c r="BB117" s="139">
        <f>'ZTIc - ZTI část II (zařiz...'!F39</f>
        <v>0</v>
      </c>
      <c r="BC117" s="139">
        <f>'ZTIc - ZTI část II (zařiz...'!F40</f>
        <v>0</v>
      </c>
      <c r="BD117" s="141">
        <f>'ZTIc - ZTI část II (zařiz...'!F41</f>
        <v>0</v>
      </c>
      <c r="BE117" s="4"/>
      <c r="BT117" s="142" t="s">
        <v>121</v>
      </c>
      <c r="BV117" s="142" t="s">
        <v>81</v>
      </c>
      <c r="BW117" s="142" t="s">
        <v>153</v>
      </c>
      <c r="BX117" s="142" t="s">
        <v>144</v>
      </c>
      <c r="CL117" s="142" t="s">
        <v>1</v>
      </c>
    </row>
    <row r="118" s="4" customFormat="1" ht="23.25" customHeight="1">
      <c r="A118" s="4"/>
      <c r="B118" s="71"/>
      <c r="C118" s="134"/>
      <c r="D118" s="134"/>
      <c r="E118" s="135" t="s">
        <v>154</v>
      </c>
      <c r="F118" s="135"/>
      <c r="G118" s="135"/>
      <c r="H118" s="135"/>
      <c r="I118" s="135"/>
      <c r="J118" s="134"/>
      <c r="K118" s="135" t="s">
        <v>155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43">
        <f>ROUND(SUM(AG119:AG120),2)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92</v>
      </c>
      <c r="AR118" s="73"/>
      <c r="AS118" s="138">
        <f>ROUND(SUM(AS119:AS120),2)</f>
        <v>0</v>
      </c>
      <c r="AT118" s="139">
        <f>ROUND(SUM(AV118:AW118),2)</f>
        <v>0</v>
      </c>
      <c r="AU118" s="140">
        <f>ROUND(SUM(AU119:AU120),5)</f>
        <v>0</v>
      </c>
      <c r="AV118" s="139">
        <f>ROUND(AZ118*L29,2)</f>
        <v>0</v>
      </c>
      <c r="AW118" s="139">
        <f>ROUND(BA118*L30,2)</f>
        <v>0</v>
      </c>
      <c r="AX118" s="139">
        <f>ROUND(BB118*L29,2)</f>
        <v>0</v>
      </c>
      <c r="AY118" s="139">
        <f>ROUND(BC118*L30,2)</f>
        <v>0</v>
      </c>
      <c r="AZ118" s="139">
        <f>ROUND(SUM(AZ119:AZ120),2)</f>
        <v>0</v>
      </c>
      <c r="BA118" s="139">
        <f>ROUND(SUM(BA119:BA120),2)</f>
        <v>0</v>
      </c>
      <c r="BB118" s="139">
        <f>ROUND(SUM(BB119:BB120),2)</f>
        <v>0</v>
      </c>
      <c r="BC118" s="139">
        <f>ROUND(SUM(BC119:BC120),2)</f>
        <v>0</v>
      </c>
      <c r="BD118" s="141">
        <f>ROUND(SUM(BD119:BD120),2)</f>
        <v>0</v>
      </c>
      <c r="BE118" s="4"/>
      <c r="BS118" s="142" t="s">
        <v>78</v>
      </c>
      <c r="BT118" s="142" t="s">
        <v>88</v>
      </c>
      <c r="BU118" s="142" t="s">
        <v>80</v>
      </c>
      <c r="BV118" s="142" t="s">
        <v>81</v>
      </c>
      <c r="BW118" s="142" t="s">
        <v>156</v>
      </c>
      <c r="BX118" s="142" t="s">
        <v>87</v>
      </c>
      <c r="CL118" s="142" t="s">
        <v>1</v>
      </c>
    </row>
    <row r="119" s="4" customFormat="1" ht="16.5" customHeight="1">
      <c r="A119" s="133" t="s">
        <v>89</v>
      </c>
      <c r="B119" s="71"/>
      <c r="C119" s="134"/>
      <c r="D119" s="134"/>
      <c r="E119" s="134"/>
      <c r="F119" s="135" t="s">
        <v>157</v>
      </c>
      <c r="G119" s="135"/>
      <c r="H119" s="135"/>
      <c r="I119" s="135"/>
      <c r="J119" s="135"/>
      <c r="K119" s="134"/>
      <c r="L119" s="135" t="s">
        <v>158</v>
      </c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'SO20a - Přípojka dešťové ...'!J34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92</v>
      </c>
      <c r="AR119" s="73"/>
      <c r="AS119" s="138">
        <v>0</v>
      </c>
      <c r="AT119" s="139">
        <f>ROUND(SUM(AV119:AW119),2)</f>
        <v>0</v>
      </c>
      <c r="AU119" s="140">
        <f>'SO20a - Přípojka dešťové ...'!P130</f>
        <v>0</v>
      </c>
      <c r="AV119" s="139">
        <f>'SO20a - Přípojka dešťové ...'!J37</f>
        <v>0</v>
      </c>
      <c r="AW119" s="139">
        <f>'SO20a - Přípojka dešťové ...'!J38</f>
        <v>0</v>
      </c>
      <c r="AX119" s="139">
        <f>'SO20a - Přípojka dešťové ...'!J39</f>
        <v>0</v>
      </c>
      <c r="AY119" s="139">
        <f>'SO20a - Přípojka dešťové ...'!J40</f>
        <v>0</v>
      </c>
      <c r="AZ119" s="139">
        <f>'SO20a - Přípojka dešťové ...'!F37</f>
        <v>0</v>
      </c>
      <c r="BA119" s="139">
        <f>'SO20a - Přípojka dešťové ...'!F38</f>
        <v>0</v>
      </c>
      <c r="BB119" s="139">
        <f>'SO20a - Přípojka dešťové ...'!F39</f>
        <v>0</v>
      </c>
      <c r="BC119" s="139">
        <f>'SO20a - Přípojka dešťové ...'!F40</f>
        <v>0</v>
      </c>
      <c r="BD119" s="141">
        <f>'SO20a - Přípojka dešťové ...'!F41</f>
        <v>0</v>
      </c>
      <c r="BE119" s="4"/>
      <c r="BT119" s="142" t="s">
        <v>99</v>
      </c>
      <c r="BV119" s="142" t="s">
        <v>81</v>
      </c>
      <c r="BW119" s="142" t="s">
        <v>159</v>
      </c>
      <c r="BX119" s="142" t="s">
        <v>156</v>
      </c>
      <c r="CL119" s="142" t="s">
        <v>1</v>
      </c>
    </row>
    <row r="120" s="4" customFormat="1" ht="16.5" customHeight="1">
      <c r="A120" s="133" t="s">
        <v>89</v>
      </c>
      <c r="B120" s="71"/>
      <c r="C120" s="134"/>
      <c r="D120" s="134"/>
      <c r="E120" s="134"/>
      <c r="F120" s="135" t="s">
        <v>160</v>
      </c>
      <c r="G120" s="135"/>
      <c r="H120" s="135"/>
      <c r="I120" s="135"/>
      <c r="J120" s="135"/>
      <c r="K120" s="134"/>
      <c r="L120" s="135" t="s">
        <v>161</v>
      </c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'SO20b - Areálová dešťová ...'!J34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92</v>
      </c>
      <c r="AR120" s="73"/>
      <c r="AS120" s="138">
        <v>0</v>
      </c>
      <c r="AT120" s="139">
        <f>ROUND(SUM(AV120:AW120),2)</f>
        <v>0</v>
      </c>
      <c r="AU120" s="140">
        <f>'SO20b - Areálová dešťová ...'!P131</f>
        <v>0</v>
      </c>
      <c r="AV120" s="139">
        <f>'SO20b - Areálová dešťová ...'!J37</f>
        <v>0</v>
      </c>
      <c r="AW120" s="139">
        <f>'SO20b - Areálová dešťová ...'!J38</f>
        <v>0</v>
      </c>
      <c r="AX120" s="139">
        <f>'SO20b - Areálová dešťová ...'!J39</f>
        <v>0</v>
      </c>
      <c r="AY120" s="139">
        <f>'SO20b - Areálová dešťová ...'!J40</f>
        <v>0</v>
      </c>
      <c r="AZ120" s="139">
        <f>'SO20b - Areálová dešťová ...'!F37</f>
        <v>0</v>
      </c>
      <c r="BA120" s="139">
        <f>'SO20b - Areálová dešťová ...'!F38</f>
        <v>0</v>
      </c>
      <c r="BB120" s="139">
        <f>'SO20b - Areálová dešťová ...'!F39</f>
        <v>0</v>
      </c>
      <c r="BC120" s="139">
        <f>'SO20b - Areálová dešťová ...'!F40</f>
        <v>0</v>
      </c>
      <c r="BD120" s="141">
        <f>'SO20b - Areálová dešťová ...'!F41</f>
        <v>0</v>
      </c>
      <c r="BE120" s="4"/>
      <c r="BT120" s="142" t="s">
        <v>99</v>
      </c>
      <c r="BV120" s="142" t="s">
        <v>81</v>
      </c>
      <c r="BW120" s="142" t="s">
        <v>162</v>
      </c>
      <c r="BX120" s="142" t="s">
        <v>156</v>
      </c>
      <c r="CL120" s="142" t="s">
        <v>1</v>
      </c>
    </row>
    <row r="121" s="4" customFormat="1" ht="35.25" customHeight="1">
      <c r="A121" s="133" t="s">
        <v>89</v>
      </c>
      <c r="B121" s="71"/>
      <c r="C121" s="134"/>
      <c r="D121" s="134"/>
      <c r="E121" s="135" t="s">
        <v>163</v>
      </c>
      <c r="F121" s="135"/>
      <c r="G121" s="135"/>
      <c r="H121" s="135"/>
      <c r="I121" s="135"/>
      <c r="J121" s="134"/>
      <c r="K121" s="135" t="s">
        <v>164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'SO 21 - Nová dešťová kana...'!J32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92</v>
      </c>
      <c r="AR121" s="73"/>
      <c r="AS121" s="138">
        <v>0</v>
      </c>
      <c r="AT121" s="139">
        <f>ROUND(SUM(AV121:AW121),2)</f>
        <v>0</v>
      </c>
      <c r="AU121" s="140">
        <f>'SO 21 - Nová dešťová kana...'!P133</f>
        <v>0</v>
      </c>
      <c r="AV121" s="139">
        <f>'SO 21 - Nová dešťová kana...'!J35</f>
        <v>0</v>
      </c>
      <c r="AW121" s="139">
        <f>'SO 21 - Nová dešťová kana...'!J36</f>
        <v>0</v>
      </c>
      <c r="AX121" s="139">
        <f>'SO 21 - Nová dešťová kana...'!J37</f>
        <v>0</v>
      </c>
      <c r="AY121" s="139">
        <f>'SO 21 - Nová dešťová kana...'!J38</f>
        <v>0</v>
      </c>
      <c r="AZ121" s="139">
        <f>'SO 21 - Nová dešťová kana...'!F35</f>
        <v>0</v>
      </c>
      <c r="BA121" s="139">
        <f>'SO 21 - Nová dešťová kana...'!F36</f>
        <v>0</v>
      </c>
      <c r="BB121" s="139">
        <f>'SO 21 - Nová dešťová kana...'!F37</f>
        <v>0</v>
      </c>
      <c r="BC121" s="139">
        <f>'SO 21 - Nová dešťová kana...'!F38</f>
        <v>0</v>
      </c>
      <c r="BD121" s="141">
        <f>'SO 21 - Nová dešťová kana...'!F39</f>
        <v>0</v>
      </c>
      <c r="BE121" s="4"/>
      <c r="BT121" s="142" t="s">
        <v>88</v>
      </c>
      <c r="BV121" s="142" t="s">
        <v>81</v>
      </c>
      <c r="BW121" s="142" t="s">
        <v>165</v>
      </c>
      <c r="BX121" s="142" t="s">
        <v>87</v>
      </c>
      <c r="CL121" s="142" t="s">
        <v>1</v>
      </c>
    </row>
    <row r="122" s="4" customFormat="1" ht="16.5" customHeight="1">
      <c r="A122" s="133" t="s">
        <v>89</v>
      </c>
      <c r="B122" s="71"/>
      <c r="C122" s="134"/>
      <c r="D122" s="134"/>
      <c r="E122" s="135" t="s">
        <v>166</v>
      </c>
      <c r="F122" s="135"/>
      <c r="G122" s="135"/>
      <c r="H122" s="135"/>
      <c r="I122" s="135"/>
      <c r="J122" s="134"/>
      <c r="K122" s="135" t="s">
        <v>167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'SO 22 - Rekonstrukce vodo...'!J32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92</v>
      </c>
      <c r="AR122" s="73"/>
      <c r="AS122" s="138">
        <v>0</v>
      </c>
      <c r="AT122" s="139">
        <f>ROUND(SUM(AV122:AW122),2)</f>
        <v>0</v>
      </c>
      <c r="AU122" s="140">
        <f>'SO 22 - Rekonstrukce vodo...'!P132</f>
        <v>0</v>
      </c>
      <c r="AV122" s="139">
        <f>'SO 22 - Rekonstrukce vodo...'!J35</f>
        <v>0</v>
      </c>
      <c r="AW122" s="139">
        <f>'SO 22 - Rekonstrukce vodo...'!J36</f>
        <v>0</v>
      </c>
      <c r="AX122" s="139">
        <f>'SO 22 - Rekonstrukce vodo...'!J37</f>
        <v>0</v>
      </c>
      <c r="AY122" s="139">
        <f>'SO 22 - Rekonstrukce vodo...'!J38</f>
        <v>0</v>
      </c>
      <c r="AZ122" s="139">
        <f>'SO 22 - Rekonstrukce vodo...'!F35</f>
        <v>0</v>
      </c>
      <c r="BA122" s="139">
        <f>'SO 22 - Rekonstrukce vodo...'!F36</f>
        <v>0</v>
      </c>
      <c r="BB122" s="139">
        <f>'SO 22 - Rekonstrukce vodo...'!F37</f>
        <v>0</v>
      </c>
      <c r="BC122" s="139">
        <f>'SO 22 - Rekonstrukce vodo...'!F38</f>
        <v>0</v>
      </c>
      <c r="BD122" s="141">
        <f>'SO 22 - Rekonstrukce vodo...'!F39</f>
        <v>0</v>
      </c>
      <c r="BE122" s="4"/>
      <c r="BT122" s="142" t="s">
        <v>88</v>
      </c>
      <c r="BV122" s="142" t="s">
        <v>81</v>
      </c>
      <c r="BW122" s="142" t="s">
        <v>168</v>
      </c>
      <c r="BX122" s="142" t="s">
        <v>87</v>
      </c>
      <c r="CL122" s="142" t="s">
        <v>1</v>
      </c>
    </row>
    <row r="123" s="4" customFormat="1" ht="23.25" customHeight="1">
      <c r="A123" s="133" t="s">
        <v>89</v>
      </c>
      <c r="B123" s="71"/>
      <c r="C123" s="134"/>
      <c r="D123" s="134"/>
      <c r="E123" s="135" t="s">
        <v>169</v>
      </c>
      <c r="F123" s="135"/>
      <c r="G123" s="135"/>
      <c r="H123" s="135"/>
      <c r="I123" s="135"/>
      <c r="J123" s="134"/>
      <c r="K123" s="135" t="s">
        <v>170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'SO23,24 - Rekonstrukce sp...'!J32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92</v>
      </c>
      <c r="AR123" s="73"/>
      <c r="AS123" s="138">
        <v>0</v>
      </c>
      <c r="AT123" s="139">
        <f>ROUND(SUM(AV123:AW123),2)</f>
        <v>0</v>
      </c>
      <c r="AU123" s="140">
        <f>'SO23,24 - Rekonstrukce sp...'!P135</f>
        <v>0</v>
      </c>
      <c r="AV123" s="139">
        <f>'SO23,24 - Rekonstrukce sp...'!J35</f>
        <v>0</v>
      </c>
      <c r="AW123" s="139">
        <f>'SO23,24 - Rekonstrukce sp...'!J36</f>
        <v>0</v>
      </c>
      <c r="AX123" s="139">
        <f>'SO23,24 - Rekonstrukce sp...'!J37</f>
        <v>0</v>
      </c>
      <c r="AY123" s="139">
        <f>'SO23,24 - Rekonstrukce sp...'!J38</f>
        <v>0</v>
      </c>
      <c r="AZ123" s="139">
        <f>'SO23,24 - Rekonstrukce sp...'!F35</f>
        <v>0</v>
      </c>
      <c r="BA123" s="139">
        <f>'SO23,24 - Rekonstrukce sp...'!F36</f>
        <v>0</v>
      </c>
      <c r="BB123" s="139">
        <f>'SO23,24 - Rekonstrukce sp...'!F37</f>
        <v>0</v>
      </c>
      <c r="BC123" s="139">
        <f>'SO23,24 - Rekonstrukce sp...'!F38</f>
        <v>0</v>
      </c>
      <c r="BD123" s="141">
        <f>'SO23,24 - Rekonstrukce sp...'!F39</f>
        <v>0</v>
      </c>
      <c r="BE123" s="4"/>
      <c r="BT123" s="142" t="s">
        <v>88</v>
      </c>
      <c r="BV123" s="142" t="s">
        <v>81</v>
      </c>
      <c r="BW123" s="142" t="s">
        <v>171</v>
      </c>
      <c r="BX123" s="142" t="s">
        <v>87</v>
      </c>
      <c r="CL123" s="142" t="s">
        <v>1</v>
      </c>
    </row>
    <row r="124" s="7" customFormat="1" ht="16.5" customHeight="1">
      <c r="A124" s="7"/>
      <c r="B124" s="120"/>
      <c r="C124" s="121"/>
      <c r="D124" s="122" t="s">
        <v>172</v>
      </c>
      <c r="E124" s="122"/>
      <c r="F124" s="122"/>
      <c r="G124" s="122"/>
      <c r="H124" s="122"/>
      <c r="I124" s="123"/>
      <c r="J124" s="122" t="s">
        <v>173</v>
      </c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4">
        <f>ROUND(SUM(AG125:AG128),2)</f>
        <v>0</v>
      </c>
      <c r="AH124" s="123"/>
      <c r="AI124" s="123"/>
      <c r="AJ124" s="123"/>
      <c r="AK124" s="123"/>
      <c r="AL124" s="123"/>
      <c r="AM124" s="123"/>
      <c r="AN124" s="125">
        <f>SUM(AG124,AT124)</f>
        <v>0</v>
      </c>
      <c r="AO124" s="123"/>
      <c r="AP124" s="123"/>
      <c r="AQ124" s="126" t="s">
        <v>85</v>
      </c>
      <c r="AR124" s="127"/>
      <c r="AS124" s="128">
        <f>ROUND(SUM(AS125:AS128),2)</f>
        <v>0</v>
      </c>
      <c r="AT124" s="129">
        <f>ROUND(SUM(AV124:AW124),2)</f>
        <v>0</v>
      </c>
      <c r="AU124" s="130">
        <f>ROUND(SUM(AU125:AU128),5)</f>
        <v>0</v>
      </c>
      <c r="AV124" s="129">
        <f>ROUND(AZ124*L29,2)</f>
        <v>0</v>
      </c>
      <c r="AW124" s="129">
        <f>ROUND(BA124*L30,2)</f>
        <v>0</v>
      </c>
      <c r="AX124" s="129">
        <f>ROUND(BB124*L29,2)</f>
        <v>0</v>
      </c>
      <c r="AY124" s="129">
        <f>ROUND(BC124*L30,2)</f>
        <v>0</v>
      </c>
      <c r="AZ124" s="129">
        <f>ROUND(SUM(AZ125:AZ128),2)</f>
        <v>0</v>
      </c>
      <c r="BA124" s="129">
        <f>ROUND(SUM(BA125:BA128),2)</f>
        <v>0</v>
      </c>
      <c r="BB124" s="129">
        <f>ROUND(SUM(BB125:BB128),2)</f>
        <v>0</v>
      </c>
      <c r="BC124" s="129">
        <f>ROUND(SUM(BC125:BC128),2)</f>
        <v>0</v>
      </c>
      <c r="BD124" s="131">
        <f>ROUND(SUM(BD125:BD128),2)</f>
        <v>0</v>
      </c>
      <c r="BE124" s="7"/>
      <c r="BS124" s="132" t="s">
        <v>78</v>
      </c>
      <c r="BT124" s="132" t="s">
        <v>86</v>
      </c>
      <c r="BU124" s="132" t="s">
        <v>80</v>
      </c>
      <c r="BV124" s="132" t="s">
        <v>81</v>
      </c>
      <c r="BW124" s="132" t="s">
        <v>174</v>
      </c>
      <c r="BX124" s="132" t="s">
        <v>5</v>
      </c>
      <c r="CL124" s="132" t="s">
        <v>1</v>
      </c>
      <c r="CM124" s="132" t="s">
        <v>88</v>
      </c>
    </row>
    <row r="125" s="4" customFormat="1" ht="23.25" customHeight="1">
      <c r="A125" s="133" t="s">
        <v>89</v>
      </c>
      <c r="B125" s="71"/>
      <c r="C125" s="134"/>
      <c r="D125" s="134"/>
      <c r="E125" s="135" t="s">
        <v>175</v>
      </c>
      <c r="F125" s="135"/>
      <c r="G125" s="135"/>
      <c r="H125" s="135"/>
      <c r="I125" s="135"/>
      <c r="J125" s="134"/>
      <c r="K125" s="135" t="s">
        <v>176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'VRN - Vedlejší rozpočtové...'!J32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92</v>
      </c>
      <c r="AR125" s="73"/>
      <c r="AS125" s="138">
        <v>0</v>
      </c>
      <c r="AT125" s="139">
        <f>ROUND(SUM(AV125:AW125),2)</f>
        <v>0</v>
      </c>
      <c r="AU125" s="140">
        <f>'VRN - Vedlejší rozpočtové...'!P126</f>
        <v>0</v>
      </c>
      <c r="AV125" s="139">
        <f>'VRN - Vedlejší rozpočtové...'!J35</f>
        <v>0</v>
      </c>
      <c r="AW125" s="139">
        <f>'VRN - Vedlejší rozpočtové...'!J36</f>
        <v>0</v>
      </c>
      <c r="AX125" s="139">
        <f>'VRN - Vedlejší rozpočtové...'!J37</f>
        <v>0</v>
      </c>
      <c r="AY125" s="139">
        <f>'VRN - Vedlejší rozpočtové...'!J38</f>
        <v>0</v>
      </c>
      <c r="AZ125" s="139">
        <f>'VRN - Vedlejší rozpočtové...'!F35</f>
        <v>0</v>
      </c>
      <c r="BA125" s="139">
        <f>'VRN - Vedlejší rozpočtové...'!F36</f>
        <v>0</v>
      </c>
      <c r="BB125" s="139">
        <f>'VRN - Vedlejší rozpočtové...'!F37</f>
        <v>0</v>
      </c>
      <c r="BC125" s="139">
        <f>'VRN - Vedlejší rozpočtové...'!F38</f>
        <v>0</v>
      </c>
      <c r="BD125" s="141">
        <f>'VRN - Vedlejší rozpočtové...'!F39</f>
        <v>0</v>
      </c>
      <c r="BE125" s="4"/>
      <c r="BT125" s="142" t="s">
        <v>88</v>
      </c>
      <c r="BV125" s="142" t="s">
        <v>81</v>
      </c>
      <c r="BW125" s="142" t="s">
        <v>177</v>
      </c>
      <c r="BX125" s="142" t="s">
        <v>174</v>
      </c>
      <c r="CL125" s="142" t="s">
        <v>1</v>
      </c>
    </row>
    <row r="126" s="4" customFormat="1" ht="16.5" customHeight="1">
      <c r="A126" s="133" t="s">
        <v>89</v>
      </c>
      <c r="B126" s="71"/>
      <c r="C126" s="134"/>
      <c r="D126" s="134"/>
      <c r="E126" s="135" t="s">
        <v>178</v>
      </c>
      <c r="F126" s="135"/>
      <c r="G126" s="135"/>
      <c r="H126" s="135"/>
      <c r="I126" s="135"/>
      <c r="J126" s="134"/>
      <c r="K126" s="135" t="s">
        <v>179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'SO 50 - Komunikace, zpevn...'!J32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92</v>
      </c>
      <c r="AR126" s="73"/>
      <c r="AS126" s="138">
        <v>0</v>
      </c>
      <c r="AT126" s="139">
        <f>ROUND(SUM(AV126:AW126),2)</f>
        <v>0</v>
      </c>
      <c r="AU126" s="140">
        <f>'SO 50 - Komunikace, zpevn...'!P126</f>
        <v>0</v>
      </c>
      <c r="AV126" s="139">
        <f>'SO 50 - Komunikace, zpevn...'!J35</f>
        <v>0</v>
      </c>
      <c r="AW126" s="139">
        <f>'SO 50 - Komunikace, zpevn...'!J36</f>
        <v>0</v>
      </c>
      <c r="AX126" s="139">
        <f>'SO 50 - Komunikace, zpevn...'!J37</f>
        <v>0</v>
      </c>
      <c r="AY126" s="139">
        <f>'SO 50 - Komunikace, zpevn...'!J38</f>
        <v>0</v>
      </c>
      <c r="AZ126" s="139">
        <f>'SO 50 - Komunikace, zpevn...'!F35</f>
        <v>0</v>
      </c>
      <c r="BA126" s="139">
        <f>'SO 50 - Komunikace, zpevn...'!F36</f>
        <v>0</v>
      </c>
      <c r="BB126" s="139">
        <f>'SO 50 - Komunikace, zpevn...'!F37</f>
        <v>0</v>
      </c>
      <c r="BC126" s="139">
        <f>'SO 50 - Komunikace, zpevn...'!F38</f>
        <v>0</v>
      </c>
      <c r="BD126" s="141">
        <f>'SO 50 - Komunikace, zpevn...'!F39</f>
        <v>0</v>
      </c>
      <c r="BE126" s="4"/>
      <c r="BT126" s="142" t="s">
        <v>88</v>
      </c>
      <c r="BV126" s="142" t="s">
        <v>81</v>
      </c>
      <c r="BW126" s="142" t="s">
        <v>180</v>
      </c>
      <c r="BX126" s="142" t="s">
        <v>174</v>
      </c>
      <c r="CL126" s="142" t="s">
        <v>1</v>
      </c>
    </row>
    <row r="127" s="4" customFormat="1" ht="16.5" customHeight="1">
      <c r="A127" s="133" t="s">
        <v>89</v>
      </c>
      <c r="B127" s="71"/>
      <c r="C127" s="134"/>
      <c r="D127" s="134"/>
      <c r="E127" s="135" t="s">
        <v>181</v>
      </c>
      <c r="F127" s="135"/>
      <c r="G127" s="135"/>
      <c r="H127" s="135"/>
      <c r="I127" s="135"/>
      <c r="J127" s="134"/>
      <c r="K127" s="135" t="s">
        <v>182</v>
      </c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6">
        <f>'SO 51 - Oplocení'!J32</f>
        <v>0</v>
      </c>
      <c r="AH127" s="134"/>
      <c r="AI127" s="134"/>
      <c r="AJ127" s="134"/>
      <c r="AK127" s="134"/>
      <c r="AL127" s="134"/>
      <c r="AM127" s="134"/>
      <c r="AN127" s="136">
        <f>SUM(AG127,AT127)</f>
        <v>0</v>
      </c>
      <c r="AO127" s="134"/>
      <c r="AP127" s="134"/>
      <c r="AQ127" s="137" t="s">
        <v>92</v>
      </c>
      <c r="AR127" s="73"/>
      <c r="AS127" s="138">
        <v>0</v>
      </c>
      <c r="AT127" s="139">
        <f>ROUND(SUM(AV127:AW127),2)</f>
        <v>0</v>
      </c>
      <c r="AU127" s="140">
        <f>'SO 51 - Oplocení'!P126</f>
        <v>0</v>
      </c>
      <c r="AV127" s="139">
        <f>'SO 51 - Oplocení'!J35</f>
        <v>0</v>
      </c>
      <c r="AW127" s="139">
        <f>'SO 51 - Oplocení'!J36</f>
        <v>0</v>
      </c>
      <c r="AX127" s="139">
        <f>'SO 51 - Oplocení'!J37</f>
        <v>0</v>
      </c>
      <c r="AY127" s="139">
        <f>'SO 51 - Oplocení'!J38</f>
        <v>0</v>
      </c>
      <c r="AZ127" s="139">
        <f>'SO 51 - Oplocení'!F35</f>
        <v>0</v>
      </c>
      <c r="BA127" s="139">
        <f>'SO 51 - Oplocení'!F36</f>
        <v>0</v>
      </c>
      <c r="BB127" s="139">
        <f>'SO 51 - Oplocení'!F37</f>
        <v>0</v>
      </c>
      <c r="BC127" s="139">
        <f>'SO 51 - Oplocení'!F38</f>
        <v>0</v>
      </c>
      <c r="BD127" s="141">
        <f>'SO 51 - Oplocení'!F39</f>
        <v>0</v>
      </c>
      <c r="BE127" s="4"/>
      <c r="BT127" s="142" t="s">
        <v>88</v>
      </c>
      <c r="BV127" s="142" t="s">
        <v>81</v>
      </c>
      <c r="BW127" s="142" t="s">
        <v>183</v>
      </c>
      <c r="BX127" s="142" t="s">
        <v>174</v>
      </c>
      <c r="CL127" s="142" t="s">
        <v>1</v>
      </c>
    </row>
    <row r="128" s="4" customFormat="1" ht="16.5" customHeight="1">
      <c r="A128" s="133" t="s">
        <v>89</v>
      </c>
      <c r="B128" s="71"/>
      <c r="C128" s="134"/>
      <c r="D128" s="134"/>
      <c r="E128" s="135" t="s">
        <v>184</v>
      </c>
      <c r="F128" s="135"/>
      <c r="G128" s="135"/>
      <c r="H128" s="135"/>
      <c r="I128" s="135"/>
      <c r="J128" s="134"/>
      <c r="K128" s="135" t="s">
        <v>182</v>
      </c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6">
        <f>'SO 51b - Oplocení'!J32</f>
        <v>0</v>
      </c>
      <c r="AH128" s="134"/>
      <c r="AI128" s="134"/>
      <c r="AJ128" s="134"/>
      <c r="AK128" s="134"/>
      <c r="AL128" s="134"/>
      <c r="AM128" s="134"/>
      <c r="AN128" s="136">
        <f>SUM(AG128,AT128)</f>
        <v>0</v>
      </c>
      <c r="AO128" s="134"/>
      <c r="AP128" s="134"/>
      <c r="AQ128" s="137" t="s">
        <v>92</v>
      </c>
      <c r="AR128" s="73"/>
      <c r="AS128" s="144">
        <v>0</v>
      </c>
      <c r="AT128" s="145">
        <f>ROUND(SUM(AV128:AW128),2)</f>
        <v>0</v>
      </c>
      <c r="AU128" s="146">
        <f>'SO 51b - Oplocení'!P127</f>
        <v>0</v>
      </c>
      <c r="AV128" s="145">
        <f>'SO 51b - Oplocení'!J35</f>
        <v>0</v>
      </c>
      <c r="AW128" s="145">
        <f>'SO 51b - Oplocení'!J36</f>
        <v>0</v>
      </c>
      <c r="AX128" s="145">
        <f>'SO 51b - Oplocení'!J37</f>
        <v>0</v>
      </c>
      <c r="AY128" s="145">
        <f>'SO 51b - Oplocení'!J38</f>
        <v>0</v>
      </c>
      <c r="AZ128" s="145">
        <f>'SO 51b - Oplocení'!F35</f>
        <v>0</v>
      </c>
      <c r="BA128" s="145">
        <f>'SO 51b - Oplocení'!F36</f>
        <v>0</v>
      </c>
      <c r="BB128" s="145">
        <f>'SO 51b - Oplocení'!F37</f>
        <v>0</v>
      </c>
      <c r="BC128" s="145">
        <f>'SO 51b - Oplocení'!F38</f>
        <v>0</v>
      </c>
      <c r="BD128" s="147">
        <f>'SO 51b - Oplocení'!F39</f>
        <v>0</v>
      </c>
      <c r="BE128" s="4"/>
      <c r="BT128" s="142" t="s">
        <v>88</v>
      </c>
      <c r="BV128" s="142" t="s">
        <v>81</v>
      </c>
      <c r="BW128" s="142" t="s">
        <v>185</v>
      </c>
      <c r="BX128" s="142" t="s">
        <v>174</v>
      </c>
      <c r="CL128" s="142" t="s">
        <v>1</v>
      </c>
    </row>
    <row r="129" s="2" customFormat="1" ht="30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5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45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</row>
  </sheetData>
  <sheetProtection sheet="1" formatColumns="0" formatRows="0" objects="1" scenarios="1" spinCount="100000" saltValue="7CiDhrnmyNeBvbFrMHe677lzAesgmZYfDtFeCtbc8lLD7f4Lucq7xksC3xgC8akgVzhXdu1j3wu9a9TobbBp5w==" hashValue="Ttd+vNwbYwicxi7/8LC1czZk0ISQ27kLfqbObfV3sNWx1uKeBLzco+IYNdBcZchetxIZNLvGr1k4psnPm90OcQ==" algorithmName="SHA-512" password="EA0A"/>
  <mergeCells count="174"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N101:AP101"/>
    <mergeCell ref="AG101:AM101"/>
    <mergeCell ref="AN102:AP102"/>
    <mergeCell ref="AG102:AM102"/>
    <mergeCell ref="AG103:AM103"/>
    <mergeCell ref="AN103:AP103"/>
    <mergeCell ref="AG104:AM104"/>
    <mergeCell ref="AN104:AP104"/>
    <mergeCell ref="AG105:AM105"/>
    <mergeCell ref="AN105:AP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N111:AP111"/>
    <mergeCell ref="AG111:AM111"/>
    <mergeCell ref="AG112:AM112"/>
    <mergeCell ref="AN112:AP112"/>
    <mergeCell ref="AG113:AM113"/>
    <mergeCell ref="AN113:AP113"/>
    <mergeCell ref="AG114:AM114"/>
    <mergeCell ref="AN114:AP114"/>
    <mergeCell ref="AG115:AM115"/>
    <mergeCell ref="AN115:AP115"/>
    <mergeCell ref="AN116:AP116"/>
    <mergeCell ref="AG116:AM116"/>
    <mergeCell ref="AG117:AM117"/>
    <mergeCell ref="AN117:AP117"/>
    <mergeCell ref="AG118:AM118"/>
    <mergeCell ref="AN118:AP118"/>
    <mergeCell ref="AN119:AP119"/>
    <mergeCell ref="AG119:AM119"/>
    <mergeCell ref="AG120:AM120"/>
    <mergeCell ref="AN120:AP120"/>
    <mergeCell ref="AN121:AP121"/>
    <mergeCell ref="AG121:AM121"/>
    <mergeCell ref="AN122:AP122"/>
    <mergeCell ref="AG122:AM122"/>
    <mergeCell ref="AG123:AM123"/>
    <mergeCell ref="AN123:AP123"/>
    <mergeCell ref="AN124:AP124"/>
    <mergeCell ref="AG124:AM124"/>
    <mergeCell ref="AN125:AP125"/>
    <mergeCell ref="AG125:AM125"/>
    <mergeCell ref="AN126:AP126"/>
    <mergeCell ref="AG126:AM126"/>
    <mergeCell ref="AN127:AP127"/>
    <mergeCell ref="AG127:AM127"/>
    <mergeCell ref="AN128:AP128"/>
    <mergeCell ref="AG128:AM128"/>
    <mergeCell ref="L85:AO85"/>
    <mergeCell ref="C92:G92"/>
    <mergeCell ref="I92:AF92"/>
    <mergeCell ref="J95:AF95"/>
    <mergeCell ref="D95:H95"/>
    <mergeCell ref="E96:I96"/>
    <mergeCell ref="K96:AF96"/>
    <mergeCell ref="E97:I97"/>
    <mergeCell ref="K97:AF97"/>
    <mergeCell ref="F98:J98"/>
    <mergeCell ref="L98:AF98"/>
    <mergeCell ref="L99:AF99"/>
    <mergeCell ref="F99:J99"/>
    <mergeCell ref="L100:AF100"/>
    <mergeCell ref="F100:J100"/>
    <mergeCell ref="L101:AF101"/>
    <mergeCell ref="F101:J101"/>
    <mergeCell ref="L102:AF102"/>
    <mergeCell ref="F102:J102"/>
    <mergeCell ref="L103:AF103"/>
    <mergeCell ref="F103:J103"/>
    <mergeCell ref="AM87:AN87"/>
    <mergeCell ref="AM89:AP89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G99:AM99"/>
    <mergeCell ref="AN99:AP99"/>
    <mergeCell ref="AN100:AP100"/>
    <mergeCell ref="AG100:AM100"/>
    <mergeCell ref="AG94:AM94"/>
    <mergeCell ref="AN94:AP94"/>
    <mergeCell ref="F104:J104"/>
    <mergeCell ref="L104:AF104"/>
    <mergeCell ref="G105:K105"/>
    <mergeCell ref="M105:AF105"/>
    <mergeCell ref="M106:AF106"/>
    <mergeCell ref="G106:K106"/>
    <mergeCell ref="E107:I107"/>
    <mergeCell ref="K107:AF107"/>
    <mergeCell ref="L108:AF108"/>
    <mergeCell ref="F108:J108"/>
    <mergeCell ref="L109:AF109"/>
    <mergeCell ref="F109:J109"/>
    <mergeCell ref="L110:AF110"/>
    <mergeCell ref="F110:J110"/>
    <mergeCell ref="F111:J111"/>
    <mergeCell ref="L111:AF111"/>
    <mergeCell ref="F112:J112"/>
    <mergeCell ref="L112:AF112"/>
    <mergeCell ref="L113:AF113"/>
    <mergeCell ref="F113:J113"/>
    <mergeCell ref="L114:AF114"/>
    <mergeCell ref="F114:J114"/>
    <mergeCell ref="G115:K115"/>
    <mergeCell ref="M115:AF115"/>
    <mergeCell ref="G116:K116"/>
    <mergeCell ref="M116:AF116"/>
    <mergeCell ref="M117:AF117"/>
    <mergeCell ref="G117:K117"/>
    <mergeCell ref="K118:AF118"/>
    <mergeCell ref="E118:I118"/>
    <mergeCell ref="F119:J119"/>
    <mergeCell ref="L119:AF119"/>
    <mergeCell ref="F120:J120"/>
    <mergeCell ref="L120:AF120"/>
    <mergeCell ref="E121:I121"/>
    <mergeCell ref="K121:AF121"/>
    <mergeCell ref="E122:I122"/>
    <mergeCell ref="K122:AF122"/>
    <mergeCell ref="E123:I123"/>
    <mergeCell ref="K123:AF123"/>
    <mergeCell ref="D124:H124"/>
    <mergeCell ref="J124:AF124"/>
    <mergeCell ref="E125:I125"/>
    <mergeCell ref="K125:AF125"/>
    <mergeCell ref="E126:I126"/>
    <mergeCell ref="K126:AF126"/>
    <mergeCell ref="E127:I127"/>
    <mergeCell ref="K127:AF127"/>
    <mergeCell ref="E128:I128"/>
    <mergeCell ref="K128:AF128"/>
  </mergeCells>
  <hyperlinks>
    <hyperlink ref="A96" location="'SO 10 - Příprava území'!C2" display="/"/>
    <hyperlink ref="A98" location="'STAV - Stavební část  - S...'!C2" display="/"/>
    <hyperlink ref="A99" location="'ELEKTRO - Elektroinstalac...'!C2" display="/"/>
    <hyperlink ref="A100" location="'SLP - Slaboproud - SO 01 ...'!C2" display="/"/>
    <hyperlink ref="A101" location="'HROM - Hromosvod - SO 01 ...'!C2" display="/"/>
    <hyperlink ref="A102" location="'VZT - Vzduchotechnika - S...'!C2" display="/"/>
    <hyperlink ref="A103" location="'ÚT - Ústřední vytápění - ...'!C2" display="/"/>
    <hyperlink ref="A105" location="'SO01a - ZTI - ležatá kana...'!C2" display="/"/>
    <hyperlink ref="A106" location="'SO01b - ZTI (zařizovací p...'!C2" display="/"/>
    <hyperlink ref="A108" location="'STAV - Stavební část  - S..._01'!C2" display="/"/>
    <hyperlink ref="A109" location="'EI - Silnoproud - SO 02 S...'!C2" display="/"/>
    <hyperlink ref="A110" location="'SLP - Slaboproud  - SO 02...'!C2" display="/"/>
    <hyperlink ref="A111" location="'HROM - Hromosvod  - SO 02...'!C2" display="/"/>
    <hyperlink ref="A112" location="'VZT - Vzduchotechnika - S..._01'!C2" display="/"/>
    <hyperlink ref="A113" location="'UT - Ústřední vytápění - ...'!C2" display="/"/>
    <hyperlink ref="A115" location="'ZTIa - Ležatá kanalizace'!C2" display="/"/>
    <hyperlink ref="A116" location="'ZTIb - ZTI část I (zařizo...'!C2" display="/"/>
    <hyperlink ref="A117" location="'ZTIc - ZTI část II (zařiz...'!C2" display="/"/>
    <hyperlink ref="A119" location="'SO20a - Přípojka dešťové ...'!C2" display="/"/>
    <hyperlink ref="A120" location="'SO20b - Areálová dešťová ...'!C2" display="/"/>
    <hyperlink ref="A121" location="'SO 21 - Nová dešťová kana...'!C2" display="/"/>
    <hyperlink ref="A122" location="'SO 22 - Rekonstrukce vodo...'!C2" display="/"/>
    <hyperlink ref="A123" location="'SO23,24 - Rekonstrukce sp...'!C2" display="/"/>
    <hyperlink ref="A125" location="'VRN - Vedlejší rozpočtové...'!C2" display="/"/>
    <hyperlink ref="A126" location="'SO 50 - Komunikace, zpevn...'!C2" display="/"/>
    <hyperlink ref="A127" location="'SO 51 - Oplocení'!C2" display="/"/>
    <hyperlink ref="A128" location="'SO 51b - Oplocení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4260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4324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ROUND(J152,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ROUND((SUM(BE152:BE420)),  2)</f>
        <v>0</v>
      </c>
      <c r="G37" s="39"/>
      <c r="H37" s="39"/>
      <c r="I37" s="166">
        <v>0.20999999999999999</v>
      </c>
      <c r="J37" s="165">
        <f>ROUND(((SUM(BE152:BE420))*I37),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ROUND((SUM(BF152:BF420)),  2)</f>
        <v>0</v>
      </c>
      <c r="G38" s="39"/>
      <c r="H38" s="39"/>
      <c r="I38" s="166">
        <v>0.14999999999999999</v>
      </c>
      <c r="J38" s="165">
        <f>ROUND(((SUM(BF152:BF420))*I38),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ROUND((SUM(BG152:BG420)),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ROUND((SUM(BH152:BH420)),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ROUND((SUM(BI152:BI420)),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4260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SO01b - ZTI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J152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540</v>
      </c>
      <c r="E103" s="193"/>
      <c r="F103" s="193"/>
      <c r="G103" s="193"/>
      <c r="H103" s="193"/>
      <c r="I103" s="193"/>
      <c r="J103" s="194">
        <f>J178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544</v>
      </c>
      <c r="E104" s="198"/>
      <c r="F104" s="198"/>
      <c r="G104" s="198"/>
      <c r="H104" s="198"/>
      <c r="I104" s="198"/>
      <c r="J104" s="199">
        <f>J179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4325</v>
      </c>
      <c r="E105" s="198"/>
      <c r="F105" s="198"/>
      <c r="G105" s="198"/>
      <c r="H105" s="198"/>
      <c r="I105" s="198"/>
      <c r="J105" s="199">
        <f>J180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4326</v>
      </c>
      <c r="E106" s="198"/>
      <c r="F106" s="198"/>
      <c r="G106" s="198"/>
      <c r="H106" s="198"/>
      <c r="I106" s="198"/>
      <c r="J106" s="199">
        <f>J208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4327</v>
      </c>
      <c r="E107" s="198"/>
      <c r="F107" s="198"/>
      <c r="G107" s="198"/>
      <c r="H107" s="198"/>
      <c r="I107" s="198"/>
      <c r="J107" s="199">
        <f>J218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4328</v>
      </c>
      <c r="E108" s="198"/>
      <c r="F108" s="198"/>
      <c r="G108" s="198"/>
      <c r="H108" s="198"/>
      <c r="I108" s="198"/>
      <c r="J108" s="199">
        <f>J219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4329</v>
      </c>
      <c r="E109" s="198"/>
      <c r="F109" s="198"/>
      <c r="G109" s="198"/>
      <c r="H109" s="198"/>
      <c r="I109" s="198"/>
      <c r="J109" s="199">
        <f>J269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4330</v>
      </c>
      <c r="E110" s="198"/>
      <c r="F110" s="198"/>
      <c r="G110" s="198"/>
      <c r="H110" s="198"/>
      <c r="I110" s="198"/>
      <c r="J110" s="199">
        <f>J289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4331</v>
      </c>
      <c r="E111" s="198"/>
      <c r="F111" s="198"/>
      <c r="G111" s="198"/>
      <c r="H111" s="198"/>
      <c r="I111" s="198"/>
      <c r="J111" s="199">
        <f>J307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4332</v>
      </c>
      <c r="E112" s="198"/>
      <c r="F112" s="198"/>
      <c r="G112" s="198"/>
      <c r="H112" s="198"/>
      <c r="I112" s="198"/>
      <c r="J112" s="199">
        <f>J312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4333</v>
      </c>
      <c r="E113" s="198"/>
      <c r="F113" s="198"/>
      <c r="G113" s="198"/>
      <c r="H113" s="198"/>
      <c r="I113" s="198"/>
      <c r="J113" s="199">
        <f>J313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4334</v>
      </c>
      <c r="E114" s="198"/>
      <c r="F114" s="198"/>
      <c r="G114" s="198"/>
      <c r="H114" s="198"/>
      <c r="I114" s="198"/>
      <c r="J114" s="199">
        <f>J318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4335</v>
      </c>
      <c r="E115" s="198"/>
      <c r="F115" s="198"/>
      <c r="G115" s="198"/>
      <c r="H115" s="198"/>
      <c r="I115" s="198"/>
      <c r="J115" s="199">
        <f>J323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4336</v>
      </c>
      <c r="E116" s="198"/>
      <c r="F116" s="198"/>
      <c r="G116" s="198"/>
      <c r="H116" s="198"/>
      <c r="I116" s="198"/>
      <c r="J116" s="199">
        <f>J328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4337</v>
      </c>
      <c r="E117" s="198"/>
      <c r="F117" s="198"/>
      <c r="G117" s="198"/>
      <c r="H117" s="198"/>
      <c r="I117" s="198"/>
      <c r="J117" s="199">
        <f>J333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4338</v>
      </c>
      <c r="E118" s="198"/>
      <c r="F118" s="198"/>
      <c r="G118" s="198"/>
      <c r="H118" s="198"/>
      <c r="I118" s="198"/>
      <c r="J118" s="199">
        <f>J340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4339</v>
      </c>
      <c r="E119" s="198"/>
      <c r="F119" s="198"/>
      <c r="G119" s="198"/>
      <c r="H119" s="198"/>
      <c r="I119" s="198"/>
      <c r="J119" s="199">
        <f>J348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4340</v>
      </c>
      <c r="E120" s="198"/>
      <c r="F120" s="198"/>
      <c r="G120" s="198"/>
      <c r="H120" s="198"/>
      <c r="I120" s="198"/>
      <c r="J120" s="199">
        <f>J356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4341</v>
      </c>
      <c r="E121" s="198"/>
      <c r="F121" s="198"/>
      <c r="G121" s="198"/>
      <c r="H121" s="198"/>
      <c r="I121" s="198"/>
      <c r="J121" s="199">
        <f>J364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96"/>
      <c r="C122" s="134"/>
      <c r="D122" s="197" t="s">
        <v>4342</v>
      </c>
      <c r="E122" s="198"/>
      <c r="F122" s="198"/>
      <c r="G122" s="198"/>
      <c r="H122" s="198"/>
      <c r="I122" s="198"/>
      <c r="J122" s="199">
        <f>J372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4343</v>
      </c>
      <c r="E123" s="198"/>
      <c r="F123" s="198"/>
      <c r="G123" s="198"/>
      <c r="H123" s="198"/>
      <c r="I123" s="198"/>
      <c r="J123" s="199">
        <f>J378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4344</v>
      </c>
      <c r="E124" s="198"/>
      <c r="F124" s="198"/>
      <c r="G124" s="198"/>
      <c r="H124" s="198"/>
      <c r="I124" s="198"/>
      <c r="J124" s="199">
        <f>J382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4345</v>
      </c>
      <c r="E125" s="198"/>
      <c r="F125" s="198"/>
      <c r="G125" s="198"/>
      <c r="H125" s="198"/>
      <c r="I125" s="198"/>
      <c r="J125" s="199">
        <f>J388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4346</v>
      </c>
      <c r="E126" s="198"/>
      <c r="F126" s="198"/>
      <c r="G126" s="198"/>
      <c r="H126" s="198"/>
      <c r="I126" s="198"/>
      <c r="J126" s="199">
        <f>J391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4347</v>
      </c>
      <c r="E127" s="198"/>
      <c r="F127" s="198"/>
      <c r="G127" s="198"/>
      <c r="H127" s="198"/>
      <c r="I127" s="198"/>
      <c r="J127" s="199">
        <f>J401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4348</v>
      </c>
      <c r="E128" s="198"/>
      <c r="F128" s="198"/>
      <c r="G128" s="198"/>
      <c r="H128" s="198"/>
      <c r="I128" s="198"/>
      <c r="J128" s="199">
        <f>J403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2" customFormat="1" ht="21.84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67"/>
      <c r="C130" s="68"/>
      <c r="D130" s="68"/>
      <c r="E130" s="68"/>
      <c r="F130" s="68"/>
      <c r="G130" s="68"/>
      <c r="H130" s="68"/>
      <c r="I130" s="68"/>
      <c r="J130" s="68"/>
      <c r="K130" s="68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4" s="2" customFormat="1" ht="6.96" customHeight="1">
      <c r="A134" s="39"/>
      <c r="B134" s="69"/>
      <c r="C134" s="70"/>
      <c r="D134" s="70"/>
      <c r="E134" s="70"/>
      <c r="F134" s="70"/>
      <c r="G134" s="70"/>
      <c r="H134" s="70"/>
      <c r="I134" s="70"/>
      <c r="J134" s="70"/>
      <c r="K134" s="70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24.96" customHeight="1">
      <c r="A135" s="39"/>
      <c r="B135" s="40"/>
      <c r="C135" s="24" t="s">
        <v>201</v>
      </c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2" customHeight="1">
      <c r="A137" s="39"/>
      <c r="B137" s="40"/>
      <c r="C137" s="33" t="s">
        <v>16</v>
      </c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6.5" customHeight="1">
      <c r="A138" s="39"/>
      <c r="B138" s="40"/>
      <c r="C138" s="41"/>
      <c r="D138" s="41"/>
      <c r="E138" s="185" t="str">
        <f>E7</f>
        <v>Stavební úpravy a přístavba objektu MŠ Malínek, Kaplického 386 - NAVÝŠENÍ KAPACITY MŠ MALÍNEK</v>
      </c>
      <c r="F138" s="33"/>
      <c r="G138" s="33"/>
      <c r="H138" s="33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1" customFormat="1" ht="12" customHeight="1">
      <c r="B139" s="22"/>
      <c r="C139" s="33" t="s">
        <v>187</v>
      </c>
      <c r="D139" s="23"/>
      <c r="E139" s="23"/>
      <c r="F139" s="23"/>
      <c r="G139" s="23"/>
      <c r="H139" s="23"/>
      <c r="I139" s="23"/>
      <c r="J139" s="23"/>
      <c r="K139" s="23"/>
      <c r="L139" s="21"/>
    </row>
    <row r="140" s="1" customFormat="1" ht="16.5" customHeight="1">
      <c r="B140" s="22"/>
      <c r="C140" s="23"/>
      <c r="D140" s="23"/>
      <c r="E140" s="185" t="s">
        <v>188</v>
      </c>
      <c r="F140" s="23"/>
      <c r="G140" s="23"/>
      <c r="H140" s="23"/>
      <c r="I140" s="23"/>
      <c r="J140" s="23"/>
      <c r="K140" s="23"/>
      <c r="L140" s="21"/>
    </row>
    <row r="141" s="1" customFormat="1" ht="12" customHeight="1">
      <c r="B141" s="22"/>
      <c r="C141" s="33" t="s">
        <v>189</v>
      </c>
      <c r="D141" s="23"/>
      <c r="E141" s="23"/>
      <c r="F141" s="23"/>
      <c r="G141" s="23"/>
      <c r="H141" s="23"/>
      <c r="I141" s="23"/>
      <c r="J141" s="23"/>
      <c r="K141" s="23"/>
      <c r="L141" s="21"/>
    </row>
    <row r="142" s="2" customFormat="1" ht="16.5" customHeight="1">
      <c r="A142" s="39"/>
      <c r="B142" s="40"/>
      <c r="C142" s="41"/>
      <c r="D142" s="41"/>
      <c r="E142" s="279" t="s">
        <v>532</v>
      </c>
      <c r="F142" s="41"/>
      <c r="G142" s="41"/>
      <c r="H142" s="41"/>
      <c r="I142" s="41"/>
      <c r="J142" s="41"/>
      <c r="K142" s="41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12" customHeight="1">
      <c r="A143" s="39"/>
      <c r="B143" s="40"/>
      <c r="C143" s="33" t="s">
        <v>4260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16.5" customHeight="1">
      <c r="A144" s="39"/>
      <c r="B144" s="40"/>
      <c r="C144" s="41"/>
      <c r="D144" s="41"/>
      <c r="E144" s="77" t="str">
        <f>E13</f>
        <v>SO01b - ZTI (zařizovací předměty dle PD interiéru)</v>
      </c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6.96" customHeight="1">
      <c r="A145" s="39"/>
      <c r="B145" s="40"/>
      <c r="C145" s="41"/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22</v>
      </c>
      <c r="D146" s="41"/>
      <c r="E146" s="41"/>
      <c r="F146" s="28" t="str">
        <f>F16</f>
        <v>MŠ Malínek, Kaplického 386</v>
      </c>
      <c r="G146" s="41"/>
      <c r="H146" s="41"/>
      <c r="I146" s="33" t="s">
        <v>24</v>
      </c>
      <c r="J146" s="80" t="str">
        <f>IF(J16="","",J16)</f>
        <v>15.9.2021</v>
      </c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6.96" customHeight="1">
      <c r="A147" s="39"/>
      <c r="B147" s="40"/>
      <c r="C147" s="41"/>
      <c r="D147" s="41"/>
      <c r="E147" s="41"/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40.05" customHeight="1">
      <c r="A148" s="39"/>
      <c r="B148" s="40"/>
      <c r="C148" s="33" t="s">
        <v>26</v>
      </c>
      <c r="D148" s="41"/>
      <c r="E148" s="41"/>
      <c r="F148" s="28" t="str">
        <f>E19</f>
        <v>SM Liberec, Nám.Dr.E.Beneše 1, Liberec, 460 59</v>
      </c>
      <c r="G148" s="41"/>
      <c r="H148" s="41"/>
      <c r="I148" s="33" t="s">
        <v>32</v>
      </c>
      <c r="J148" s="37" t="str">
        <f>E25</f>
        <v>FS Vision, s.r.o., B.Němcové 54/9, Liberec 5</v>
      </c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5.15" customHeight="1">
      <c r="A149" s="39"/>
      <c r="B149" s="40"/>
      <c r="C149" s="33" t="s">
        <v>30</v>
      </c>
      <c r="D149" s="41"/>
      <c r="E149" s="41"/>
      <c r="F149" s="28" t="str">
        <f>IF(E22="","",E22)</f>
        <v>Vyplň údaj</v>
      </c>
      <c r="G149" s="41"/>
      <c r="H149" s="41"/>
      <c r="I149" s="33" t="s">
        <v>35</v>
      </c>
      <c r="J149" s="37" t="str">
        <f>E28</f>
        <v>EnergySim s.r.o.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0.32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11" customFormat="1" ht="29.28" customHeight="1">
      <c r="A151" s="201"/>
      <c r="B151" s="202"/>
      <c r="C151" s="203" t="s">
        <v>202</v>
      </c>
      <c r="D151" s="204" t="s">
        <v>64</v>
      </c>
      <c r="E151" s="204" t="s">
        <v>60</v>
      </c>
      <c r="F151" s="204" t="s">
        <v>61</v>
      </c>
      <c r="G151" s="204" t="s">
        <v>203</v>
      </c>
      <c r="H151" s="204" t="s">
        <v>204</v>
      </c>
      <c r="I151" s="204" t="s">
        <v>205</v>
      </c>
      <c r="J151" s="204" t="s">
        <v>193</v>
      </c>
      <c r="K151" s="205" t="s">
        <v>206</v>
      </c>
      <c r="L151" s="206"/>
      <c r="M151" s="101" t="s">
        <v>1</v>
      </c>
      <c r="N151" s="102" t="s">
        <v>43</v>
      </c>
      <c r="O151" s="102" t="s">
        <v>207</v>
      </c>
      <c r="P151" s="102" t="s">
        <v>208</v>
      </c>
      <c r="Q151" s="102" t="s">
        <v>209</v>
      </c>
      <c r="R151" s="102" t="s">
        <v>210</v>
      </c>
      <c r="S151" s="102" t="s">
        <v>211</v>
      </c>
      <c r="T151" s="103" t="s">
        <v>212</v>
      </c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</row>
    <row r="152" s="2" customFormat="1" ht="22.8" customHeight="1">
      <c r="A152" s="39"/>
      <c r="B152" s="40"/>
      <c r="C152" s="108" t="s">
        <v>213</v>
      </c>
      <c r="D152" s="41"/>
      <c r="E152" s="41"/>
      <c r="F152" s="41"/>
      <c r="G152" s="41"/>
      <c r="H152" s="41"/>
      <c r="I152" s="41"/>
      <c r="J152" s="207">
        <f>BK152</f>
        <v>0</v>
      </c>
      <c r="K152" s="41"/>
      <c r="L152" s="45"/>
      <c r="M152" s="104"/>
      <c r="N152" s="208"/>
      <c r="O152" s="105"/>
      <c r="P152" s="209">
        <f>P153+P178</f>
        <v>0</v>
      </c>
      <c r="Q152" s="105"/>
      <c r="R152" s="209">
        <f>R153+R178</f>
        <v>67.195100999999994</v>
      </c>
      <c r="S152" s="105"/>
      <c r="T152" s="210">
        <f>T153+T178</f>
        <v>0.35999999999999999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78</v>
      </c>
      <c r="AU152" s="18" t="s">
        <v>195</v>
      </c>
      <c r="BK152" s="211">
        <f>BK153+BK178</f>
        <v>0</v>
      </c>
    </row>
    <row r="153" s="12" customFormat="1" ht="25.92" customHeight="1">
      <c r="A153" s="12"/>
      <c r="B153" s="212"/>
      <c r="C153" s="213"/>
      <c r="D153" s="214" t="s">
        <v>78</v>
      </c>
      <c r="E153" s="215" t="s">
        <v>214</v>
      </c>
      <c r="F153" s="215" t="s">
        <v>215</v>
      </c>
      <c r="G153" s="213"/>
      <c r="H153" s="213"/>
      <c r="I153" s="216"/>
      <c r="J153" s="217">
        <f>BK153</f>
        <v>0</v>
      </c>
      <c r="K153" s="213"/>
      <c r="L153" s="218"/>
      <c r="M153" s="219"/>
      <c r="N153" s="220"/>
      <c r="O153" s="220"/>
      <c r="P153" s="221">
        <f>P154</f>
        <v>0</v>
      </c>
      <c r="Q153" s="220"/>
      <c r="R153" s="221">
        <f>R154</f>
        <v>64.705535999999995</v>
      </c>
      <c r="S153" s="220"/>
      <c r="T153" s="222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79</v>
      </c>
      <c r="AY153" s="223" t="s">
        <v>216</v>
      </c>
      <c r="BK153" s="225">
        <f>BK154</f>
        <v>0</v>
      </c>
    </row>
    <row r="154" s="12" customFormat="1" ht="22.8" customHeight="1">
      <c r="A154" s="12"/>
      <c r="B154" s="212"/>
      <c r="C154" s="213"/>
      <c r="D154" s="214" t="s">
        <v>78</v>
      </c>
      <c r="E154" s="226" t="s">
        <v>86</v>
      </c>
      <c r="F154" s="226" t="s">
        <v>217</v>
      </c>
      <c r="G154" s="213"/>
      <c r="H154" s="213"/>
      <c r="I154" s="216"/>
      <c r="J154" s="227">
        <f>BK154</f>
        <v>0</v>
      </c>
      <c r="K154" s="213"/>
      <c r="L154" s="218"/>
      <c r="M154" s="219"/>
      <c r="N154" s="220"/>
      <c r="O154" s="220"/>
      <c r="P154" s="221">
        <f>SUM(P155:P177)</f>
        <v>0</v>
      </c>
      <c r="Q154" s="220"/>
      <c r="R154" s="221">
        <f>SUM(R155:R177)</f>
        <v>64.705535999999995</v>
      </c>
      <c r="S154" s="220"/>
      <c r="T154" s="222">
        <f>SUM(T155:T177)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3" t="s">
        <v>86</v>
      </c>
      <c r="AT154" s="224" t="s">
        <v>78</v>
      </c>
      <c r="AU154" s="224" t="s">
        <v>86</v>
      </c>
      <c r="AY154" s="223" t="s">
        <v>216</v>
      </c>
      <c r="BK154" s="225">
        <f>SUM(BK155:BK177)</f>
        <v>0</v>
      </c>
    </row>
    <row r="155" s="2" customFormat="1" ht="21.75" customHeight="1">
      <c r="A155" s="39"/>
      <c r="B155" s="40"/>
      <c r="C155" s="228" t="s">
        <v>86</v>
      </c>
      <c r="D155" s="228" t="s">
        <v>218</v>
      </c>
      <c r="E155" s="229" t="s">
        <v>4262</v>
      </c>
      <c r="F155" s="230" t="s">
        <v>4263</v>
      </c>
      <c r="G155" s="231" t="s">
        <v>328</v>
      </c>
      <c r="H155" s="232">
        <v>92.159999999999997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4349</v>
      </c>
    </row>
    <row r="156" s="2" customFormat="1">
      <c r="A156" s="39"/>
      <c r="B156" s="40"/>
      <c r="C156" s="41"/>
      <c r="D156" s="243" t="s">
        <v>1639</v>
      </c>
      <c r="E156" s="41"/>
      <c r="F156" s="291" t="s">
        <v>4350</v>
      </c>
      <c r="G156" s="41"/>
      <c r="H156" s="41"/>
      <c r="I156" s="292"/>
      <c r="J156" s="41"/>
      <c r="K156" s="41"/>
      <c r="L156" s="45"/>
      <c r="M156" s="293"/>
      <c r="N156" s="294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1639</v>
      </c>
      <c r="AU156" s="18" t="s">
        <v>88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4351</v>
      </c>
      <c r="G157" s="242"/>
      <c r="H157" s="246">
        <v>92.159999999999997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2" customFormat="1" ht="16.5" customHeight="1">
      <c r="A158" s="39"/>
      <c r="B158" s="40"/>
      <c r="C158" s="228" t="s">
        <v>88</v>
      </c>
      <c r="D158" s="228" t="s">
        <v>218</v>
      </c>
      <c r="E158" s="229" t="s">
        <v>4030</v>
      </c>
      <c r="F158" s="230" t="s">
        <v>4031</v>
      </c>
      <c r="G158" s="231" t="s">
        <v>277</v>
      </c>
      <c r="H158" s="232">
        <v>230.40000000000001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0.00084000000000000003</v>
      </c>
      <c r="R158" s="237">
        <f>Q158*H158</f>
        <v>0.19353600000000001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4352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4353</v>
      </c>
      <c r="G159" s="242"/>
      <c r="H159" s="246">
        <v>230.40000000000001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86</v>
      </c>
      <c r="AY159" s="252" t="s">
        <v>216</v>
      </c>
    </row>
    <row r="160" s="2" customFormat="1" ht="16.5" customHeight="1">
      <c r="A160" s="39"/>
      <c r="B160" s="40"/>
      <c r="C160" s="228" t="s">
        <v>99</v>
      </c>
      <c r="D160" s="228" t="s">
        <v>218</v>
      </c>
      <c r="E160" s="229" t="s">
        <v>4034</v>
      </c>
      <c r="F160" s="230" t="s">
        <v>4035</v>
      </c>
      <c r="G160" s="231" t="s">
        <v>277</v>
      </c>
      <c r="H160" s="232">
        <v>230.40000000000001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4354</v>
      </c>
    </row>
    <row r="161" s="13" customFormat="1">
      <c r="A161" s="13"/>
      <c r="B161" s="241"/>
      <c r="C161" s="242"/>
      <c r="D161" s="243" t="s">
        <v>230</v>
      </c>
      <c r="E161" s="244" t="s">
        <v>1</v>
      </c>
      <c r="F161" s="245" t="s">
        <v>4353</v>
      </c>
      <c r="G161" s="242"/>
      <c r="H161" s="246">
        <v>230.40000000000001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34</v>
      </c>
      <c r="AX161" s="13" t="s">
        <v>86</v>
      </c>
      <c r="AY161" s="252" t="s">
        <v>216</v>
      </c>
    </row>
    <row r="162" s="2" customFormat="1" ht="16.5" customHeight="1">
      <c r="A162" s="39"/>
      <c r="B162" s="40"/>
      <c r="C162" s="228" t="s">
        <v>121</v>
      </c>
      <c r="D162" s="228" t="s">
        <v>218</v>
      </c>
      <c r="E162" s="229" t="s">
        <v>602</v>
      </c>
      <c r="F162" s="230" t="s">
        <v>4055</v>
      </c>
      <c r="G162" s="231" t="s">
        <v>328</v>
      </c>
      <c r="H162" s="232">
        <v>38.399999999999999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4355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4356</v>
      </c>
      <c r="G163" s="242"/>
      <c r="H163" s="246">
        <v>38.399999999999999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2" customFormat="1" ht="16.5" customHeight="1">
      <c r="A164" s="39"/>
      <c r="B164" s="40"/>
      <c r="C164" s="228" t="s">
        <v>236</v>
      </c>
      <c r="D164" s="228" t="s">
        <v>218</v>
      </c>
      <c r="E164" s="229" t="s">
        <v>607</v>
      </c>
      <c r="F164" s="230" t="s">
        <v>608</v>
      </c>
      <c r="G164" s="231" t="s">
        <v>328</v>
      </c>
      <c r="H164" s="232">
        <v>38.399999999999999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4357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4356</v>
      </c>
      <c r="G165" s="242"/>
      <c r="H165" s="246">
        <v>38.399999999999999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86</v>
      </c>
      <c r="AY165" s="252" t="s">
        <v>216</v>
      </c>
    </row>
    <row r="166" s="2" customFormat="1" ht="16.5" customHeight="1">
      <c r="A166" s="39"/>
      <c r="B166" s="40"/>
      <c r="C166" s="228" t="s">
        <v>241</v>
      </c>
      <c r="D166" s="228" t="s">
        <v>218</v>
      </c>
      <c r="E166" s="229" t="s">
        <v>4057</v>
      </c>
      <c r="F166" s="230" t="s">
        <v>4058</v>
      </c>
      <c r="G166" s="231" t="s">
        <v>328</v>
      </c>
      <c r="H166" s="232">
        <v>38.399999999999999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4358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4356</v>
      </c>
      <c r="G167" s="242"/>
      <c r="H167" s="246">
        <v>38.399999999999999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86</v>
      </c>
      <c r="AY167" s="252" t="s">
        <v>216</v>
      </c>
    </row>
    <row r="168" s="2" customFormat="1" ht="16.5" customHeight="1">
      <c r="A168" s="39"/>
      <c r="B168" s="40"/>
      <c r="C168" s="228" t="s">
        <v>245</v>
      </c>
      <c r="D168" s="228" t="s">
        <v>218</v>
      </c>
      <c r="E168" s="229" t="s">
        <v>621</v>
      </c>
      <c r="F168" s="230" t="s">
        <v>622</v>
      </c>
      <c r="G168" s="231" t="s">
        <v>359</v>
      </c>
      <c r="H168" s="232">
        <v>47.103999999999999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4359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4360</v>
      </c>
      <c r="G169" s="242"/>
      <c r="H169" s="246">
        <v>47.103999999999999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86</v>
      </c>
      <c r="AY169" s="252" t="s">
        <v>216</v>
      </c>
    </row>
    <row r="170" s="2" customFormat="1" ht="16.5" customHeight="1">
      <c r="A170" s="39"/>
      <c r="B170" s="40"/>
      <c r="C170" s="228" t="s">
        <v>250</v>
      </c>
      <c r="D170" s="228" t="s">
        <v>218</v>
      </c>
      <c r="E170" s="229" t="s">
        <v>4037</v>
      </c>
      <c r="F170" s="230" t="s">
        <v>4038</v>
      </c>
      <c r="G170" s="231" t="s">
        <v>328</v>
      </c>
      <c r="H170" s="232">
        <v>7.6799999999999997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4361</v>
      </c>
    </row>
    <row r="171" s="13" customFormat="1">
      <c r="A171" s="13"/>
      <c r="B171" s="241"/>
      <c r="C171" s="242"/>
      <c r="D171" s="243" t="s">
        <v>230</v>
      </c>
      <c r="E171" s="244" t="s">
        <v>1</v>
      </c>
      <c r="F171" s="245" t="s">
        <v>4362</v>
      </c>
      <c r="G171" s="242"/>
      <c r="H171" s="246">
        <v>7.6799999999999997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88</v>
      </c>
      <c r="AV171" s="13" t="s">
        <v>88</v>
      </c>
      <c r="AW171" s="13" t="s">
        <v>34</v>
      </c>
      <c r="AX171" s="13" t="s">
        <v>86</v>
      </c>
      <c r="AY171" s="252" t="s">
        <v>216</v>
      </c>
    </row>
    <row r="172" s="2" customFormat="1" ht="16.5" customHeight="1">
      <c r="A172" s="39"/>
      <c r="B172" s="40"/>
      <c r="C172" s="228" t="s">
        <v>255</v>
      </c>
      <c r="D172" s="228" t="s">
        <v>218</v>
      </c>
      <c r="E172" s="229" t="s">
        <v>4041</v>
      </c>
      <c r="F172" s="230" t="s">
        <v>4042</v>
      </c>
      <c r="G172" s="231" t="s">
        <v>328</v>
      </c>
      <c r="H172" s="232">
        <v>30.719999999999999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4363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4364</v>
      </c>
      <c r="G173" s="242"/>
      <c r="H173" s="246">
        <v>30.719999999999999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86</v>
      </c>
      <c r="AY173" s="252" t="s">
        <v>216</v>
      </c>
    </row>
    <row r="174" s="2" customFormat="1" ht="16.5" customHeight="1">
      <c r="A174" s="39"/>
      <c r="B174" s="40"/>
      <c r="C174" s="264" t="s">
        <v>260</v>
      </c>
      <c r="D174" s="264" t="s">
        <v>372</v>
      </c>
      <c r="E174" s="265" t="s">
        <v>4045</v>
      </c>
      <c r="F174" s="266" t="s">
        <v>4046</v>
      </c>
      <c r="G174" s="267" t="s">
        <v>359</v>
      </c>
      <c r="H174" s="268">
        <v>64.512</v>
      </c>
      <c r="I174" s="269"/>
      <c r="J174" s="270">
        <f>ROUND(I174*H174,2)</f>
        <v>0</v>
      </c>
      <c r="K174" s="266" t="s">
        <v>222</v>
      </c>
      <c r="L174" s="271"/>
      <c r="M174" s="272" t="s">
        <v>1</v>
      </c>
      <c r="N174" s="273" t="s">
        <v>44</v>
      </c>
      <c r="O174" s="92"/>
      <c r="P174" s="237">
        <f>O174*H174</f>
        <v>0</v>
      </c>
      <c r="Q174" s="237">
        <v>1</v>
      </c>
      <c r="R174" s="237">
        <f>Q174*H174</f>
        <v>64.512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250</v>
      </c>
      <c r="AT174" s="239" t="s">
        <v>372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4365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4366</v>
      </c>
      <c r="G175" s="242"/>
      <c r="H175" s="246">
        <v>64.512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86</v>
      </c>
      <c r="AY175" s="252" t="s">
        <v>216</v>
      </c>
    </row>
    <row r="176" s="2" customFormat="1" ht="16.5" customHeight="1">
      <c r="A176" s="39"/>
      <c r="B176" s="40"/>
      <c r="C176" s="228" t="s">
        <v>265</v>
      </c>
      <c r="D176" s="228" t="s">
        <v>218</v>
      </c>
      <c r="E176" s="229" t="s">
        <v>4049</v>
      </c>
      <c r="F176" s="230" t="s">
        <v>4050</v>
      </c>
      <c r="G176" s="231" t="s">
        <v>328</v>
      </c>
      <c r="H176" s="232">
        <v>53.759999999999998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4367</v>
      </c>
    </row>
    <row r="177" s="13" customFormat="1">
      <c r="A177" s="13"/>
      <c r="B177" s="241"/>
      <c r="C177" s="242"/>
      <c r="D177" s="243" t="s">
        <v>230</v>
      </c>
      <c r="E177" s="244" t="s">
        <v>1</v>
      </c>
      <c r="F177" s="245" t="s">
        <v>4368</v>
      </c>
      <c r="G177" s="242"/>
      <c r="H177" s="246">
        <v>53.759999999999998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230</v>
      </c>
      <c r="AU177" s="252" t="s">
        <v>88</v>
      </c>
      <c r="AV177" s="13" t="s">
        <v>88</v>
      </c>
      <c r="AW177" s="13" t="s">
        <v>34</v>
      </c>
      <c r="AX177" s="13" t="s">
        <v>86</v>
      </c>
      <c r="AY177" s="252" t="s">
        <v>216</v>
      </c>
    </row>
    <row r="178" s="12" customFormat="1" ht="25.92" customHeight="1">
      <c r="A178" s="12"/>
      <c r="B178" s="212"/>
      <c r="C178" s="213"/>
      <c r="D178" s="214" t="s">
        <v>78</v>
      </c>
      <c r="E178" s="215" t="s">
        <v>1842</v>
      </c>
      <c r="F178" s="215" t="s">
        <v>1843</v>
      </c>
      <c r="G178" s="213"/>
      <c r="H178" s="213"/>
      <c r="I178" s="216"/>
      <c r="J178" s="217">
        <f>BK178</f>
        <v>0</v>
      </c>
      <c r="K178" s="213"/>
      <c r="L178" s="218"/>
      <c r="M178" s="219"/>
      <c r="N178" s="220"/>
      <c r="O178" s="220"/>
      <c r="P178" s="221">
        <f>P179+P218+P312</f>
        <v>0</v>
      </c>
      <c r="Q178" s="220"/>
      <c r="R178" s="221">
        <f>R179+R218+R312</f>
        <v>2.4895649999999998</v>
      </c>
      <c r="S178" s="220"/>
      <c r="T178" s="222">
        <f>T179+T218+T312</f>
        <v>0.35999999999999999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3" t="s">
        <v>88</v>
      </c>
      <c r="AT178" s="224" t="s">
        <v>78</v>
      </c>
      <c r="AU178" s="224" t="s">
        <v>79</v>
      </c>
      <c r="AY178" s="223" t="s">
        <v>216</v>
      </c>
      <c r="BK178" s="225">
        <f>BK179+BK218+BK312</f>
        <v>0</v>
      </c>
    </row>
    <row r="179" s="12" customFormat="1" ht="22.8" customHeight="1">
      <c r="A179" s="12"/>
      <c r="B179" s="212"/>
      <c r="C179" s="213"/>
      <c r="D179" s="214" t="s">
        <v>78</v>
      </c>
      <c r="E179" s="226" t="s">
        <v>2293</v>
      </c>
      <c r="F179" s="226" t="s">
        <v>2294</v>
      </c>
      <c r="G179" s="213"/>
      <c r="H179" s="213"/>
      <c r="I179" s="216"/>
      <c r="J179" s="227">
        <f>BK179</f>
        <v>0</v>
      </c>
      <c r="K179" s="213"/>
      <c r="L179" s="218"/>
      <c r="M179" s="219"/>
      <c r="N179" s="220"/>
      <c r="O179" s="220"/>
      <c r="P179" s="221">
        <f>P180+P208</f>
        <v>0</v>
      </c>
      <c r="Q179" s="220"/>
      <c r="R179" s="221">
        <f>R180+R208</f>
        <v>0.142595</v>
      </c>
      <c r="S179" s="220"/>
      <c r="T179" s="222">
        <f>T180+T208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3" t="s">
        <v>88</v>
      </c>
      <c r="AT179" s="224" t="s">
        <v>78</v>
      </c>
      <c r="AU179" s="224" t="s">
        <v>86</v>
      </c>
      <c r="AY179" s="223" t="s">
        <v>216</v>
      </c>
      <c r="BK179" s="225">
        <f>BK180+BK208</f>
        <v>0</v>
      </c>
    </row>
    <row r="180" s="12" customFormat="1" ht="20.88" customHeight="1">
      <c r="A180" s="12"/>
      <c r="B180" s="212"/>
      <c r="C180" s="213"/>
      <c r="D180" s="214" t="s">
        <v>78</v>
      </c>
      <c r="E180" s="226" t="s">
        <v>4369</v>
      </c>
      <c r="F180" s="226" t="s">
        <v>4370</v>
      </c>
      <c r="G180" s="213"/>
      <c r="H180" s="213"/>
      <c r="I180" s="216"/>
      <c r="J180" s="227">
        <f>BK180</f>
        <v>0</v>
      </c>
      <c r="K180" s="213"/>
      <c r="L180" s="218"/>
      <c r="M180" s="219"/>
      <c r="N180" s="220"/>
      <c r="O180" s="220"/>
      <c r="P180" s="221">
        <f>SUM(P181:P207)</f>
        <v>0</v>
      </c>
      <c r="Q180" s="220"/>
      <c r="R180" s="221">
        <f>SUM(R181:R207)</f>
        <v>0.11718000000000001</v>
      </c>
      <c r="S180" s="220"/>
      <c r="T180" s="222">
        <f>SUM(T181:T207)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3" t="s">
        <v>88</v>
      </c>
      <c r="AT180" s="224" t="s">
        <v>78</v>
      </c>
      <c r="AU180" s="224" t="s">
        <v>88</v>
      </c>
      <c r="AY180" s="223" t="s">
        <v>216</v>
      </c>
      <c r="BK180" s="225">
        <f>SUM(BK181:BK207)</f>
        <v>0</v>
      </c>
    </row>
    <row r="181" s="2" customFormat="1" ht="16.5" customHeight="1">
      <c r="A181" s="39"/>
      <c r="B181" s="40"/>
      <c r="C181" s="228" t="s">
        <v>269</v>
      </c>
      <c r="D181" s="228" t="s">
        <v>218</v>
      </c>
      <c r="E181" s="229" t="s">
        <v>4371</v>
      </c>
      <c r="F181" s="230" t="s">
        <v>4372</v>
      </c>
      <c r="G181" s="231" t="s">
        <v>293</v>
      </c>
      <c r="H181" s="232">
        <v>17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0.00040999999999999999</v>
      </c>
      <c r="R181" s="237">
        <f>Q181*H181</f>
        <v>0.0069699999999999996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99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4373</v>
      </c>
    </row>
    <row r="182" s="2" customFormat="1" ht="16.5" customHeight="1">
      <c r="A182" s="39"/>
      <c r="B182" s="40"/>
      <c r="C182" s="228" t="s">
        <v>274</v>
      </c>
      <c r="D182" s="228" t="s">
        <v>218</v>
      </c>
      <c r="E182" s="229" t="s">
        <v>4374</v>
      </c>
      <c r="F182" s="230" t="s">
        <v>4375</v>
      </c>
      <c r="G182" s="231" t="s">
        <v>293</v>
      </c>
      <c r="H182" s="232">
        <v>9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0.00048000000000000001</v>
      </c>
      <c r="R182" s="237">
        <f>Q182*H182</f>
        <v>0.0043200000000000001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99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4376</v>
      </c>
    </row>
    <row r="183" s="2" customFormat="1" ht="16.5" customHeight="1">
      <c r="A183" s="39"/>
      <c r="B183" s="40"/>
      <c r="C183" s="228" t="s">
        <v>280</v>
      </c>
      <c r="D183" s="228" t="s">
        <v>218</v>
      </c>
      <c r="E183" s="229" t="s">
        <v>4377</v>
      </c>
      <c r="F183" s="230" t="s">
        <v>4378</v>
      </c>
      <c r="G183" s="231" t="s">
        <v>293</v>
      </c>
      <c r="H183" s="232">
        <v>5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0.00071000000000000002</v>
      </c>
      <c r="R183" s="237">
        <f>Q183*H183</f>
        <v>0.0035500000000000002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99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4379</v>
      </c>
    </row>
    <row r="184" s="2" customFormat="1" ht="16.5" customHeight="1">
      <c r="A184" s="39"/>
      <c r="B184" s="40"/>
      <c r="C184" s="228" t="s">
        <v>8</v>
      </c>
      <c r="D184" s="228" t="s">
        <v>218</v>
      </c>
      <c r="E184" s="229" t="s">
        <v>4380</v>
      </c>
      <c r="F184" s="230" t="s">
        <v>4381</v>
      </c>
      <c r="G184" s="231" t="s">
        <v>293</v>
      </c>
      <c r="H184" s="232">
        <v>33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0.0022399999999999998</v>
      </c>
      <c r="R184" s="237">
        <f>Q184*H184</f>
        <v>0.07392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99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4382</v>
      </c>
    </row>
    <row r="185" s="2" customFormat="1" ht="16.5" customHeight="1">
      <c r="A185" s="39"/>
      <c r="B185" s="40"/>
      <c r="C185" s="228" t="s">
        <v>290</v>
      </c>
      <c r="D185" s="228" t="s">
        <v>218</v>
      </c>
      <c r="E185" s="229" t="s">
        <v>4383</v>
      </c>
      <c r="F185" s="230" t="s">
        <v>4384</v>
      </c>
      <c r="G185" s="231" t="s">
        <v>293</v>
      </c>
      <c r="H185" s="232">
        <v>3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0.00071000000000000002</v>
      </c>
      <c r="R185" s="237">
        <f>Q185*H185</f>
        <v>0.0021299999999999999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99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4385</v>
      </c>
    </row>
    <row r="186" s="2" customFormat="1" ht="16.5" customHeight="1">
      <c r="A186" s="39"/>
      <c r="B186" s="40"/>
      <c r="C186" s="228" t="s">
        <v>297</v>
      </c>
      <c r="D186" s="228" t="s">
        <v>218</v>
      </c>
      <c r="E186" s="229" t="s">
        <v>4386</v>
      </c>
      <c r="F186" s="230" t="s">
        <v>4387</v>
      </c>
      <c r="G186" s="231" t="s">
        <v>293</v>
      </c>
      <c r="H186" s="232">
        <v>1.5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0.0020600000000000002</v>
      </c>
      <c r="R186" s="237">
        <f>Q186*H186</f>
        <v>0.0030900000000000003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99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4388</v>
      </c>
    </row>
    <row r="187" s="2" customFormat="1" ht="21.75" customHeight="1">
      <c r="A187" s="39"/>
      <c r="B187" s="40"/>
      <c r="C187" s="228" t="s">
        <v>302</v>
      </c>
      <c r="D187" s="228" t="s">
        <v>218</v>
      </c>
      <c r="E187" s="229" t="s">
        <v>4128</v>
      </c>
      <c r="F187" s="230" t="s">
        <v>4129</v>
      </c>
      <c r="G187" s="231" t="s">
        <v>293</v>
      </c>
      <c r="H187" s="232">
        <v>4</v>
      </c>
      <c r="I187" s="233"/>
      <c r="J187" s="234">
        <f>ROUND(I187*H187,2)</f>
        <v>0</v>
      </c>
      <c r="K187" s="230" t="s">
        <v>222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0.00027</v>
      </c>
      <c r="R187" s="237">
        <f>Q187*H187</f>
        <v>0.00108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99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4389</v>
      </c>
    </row>
    <row r="188" s="2" customFormat="1">
      <c r="A188" s="39"/>
      <c r="B188" s="40"/>
      <c r="C188" s="41"/>
      <c r="D188" s="243" t="s">
        <v>1639</v>
      </c>
      <c r="E188" s="41"/>
      <c r="F188" s="291" t="s">
        <v>4390</v>
      </c>
      <c r="G188" s="41"/>
      <c r="H188" s="41"/>
      <c r="I188" s="292"/>
      <c r="J188" s="41"/>
      <c r="K188" s="41"/>
      <c r="L188" s="45"/>
      <c r="M188" s="293"/>
      <c r="N188" s="294"/>
      <c r="O188" s="92"/>
      <c r="P188" s="92"/>
      <c r="Q188" s="92"/>
      <c r="R188" s="92"/>
      <c r="S188" s="92"/>
      <c r="T188" s="93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1639</v>
      </c>
      <c r="AU188" s="18" t="s">
        <v>99</v>
      </c>
    </row>
    <row r="189" s="2" customFormat="1" ht="16.5" customHeight="1">
      <c r="A189" s="39"/>
      <c r="B189" s="40"/>
      <c r="C189" s="264" t="s">
        <v>309</v>
      </c>
      <c r="D189" s="264" t="s">
        <v>372</v>
      </c>
      <c r="E189" s="265" t="s">
        <v>4391</v>
      </c>
      <c r="F189" s="266" t="s">
        <v>4392</v>
      </c>
      <c r="G189" s="267" t="s">
        <v>293</v>
      </c>
      <c r="H189" s="268">
        <v>4</v>
      </c>
      <c r="I189" s="269"/>
      <c r="J189" s="270">
        <f>ROUND(I189*H189,2)</f>
        <v>0</v>
      </c>
      <c r="K189" s="266" t="s">
        <v>222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0.00076000000000000004</v>
      </c>
      <c r="R189" s="237">
        <f>Q189*H189</f>
        <v>0.0030400000000000002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371</v>
      </c>
      <c r="AT189" s="239" t="s">
        <v>372</v>
      </c>
      <c r="AU189" s="239" t="s">
        <v>99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4393</v>
      </c>
    </row>
    <row r="190" s="2" customFormat="1" ht="16.5" customHeight="1">
      <c r="A190" s="39"/>
      <c r="B190" s="40"/>
      <c r="C190" s="228" t="s">
        <v>313</v>
      </c>
      <c r="D190" s="228" t="s">
        <v>218</v>
      </c>
      <c r="E190" s="229" t="s">
        <v>4394</v>
      </c>
      <c r="F190" s="230" t="s">
        <v>4395</v>
      </c>
      <c r="G190" s="231" t="s">
        <v>221</v>
      </c>
      <c r="H190" s="232">
        <v>3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0.00051000000000000004</v>
      </c>
      <c r="R190" s="237">
        <f>Q190*H190</f>
        <v>0.0015300000000000001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99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4396</v>
      </c>
    </row>
    <row r="191" s="2" customFormat="1" ht="16.5" customHeight="1">
      <c r="A191" s="39"/>
      <c r="B191" s="40"/>
      <c r="C191" s="228" t="s">
        <v>7</v>
      </c>
      <c r="D191" s="228" t="s">
        <v>218</v>
      </c>
      <c r="E191" s="229" t="s">
        <v>4397</v>
      </c>
      <c r="F191" s="230" t="s">
        <v>4398</v>
      </c>
      <c r="G191" s="231" t="s">
        <v>221</v>
      </c>
      <c r="H191" s="232">
        <v>2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0.00017000000000000001</v>
      </c>
      <c r="R191" s="237">
        <f>Q191*H191</f>
        <v>0.00034000000000000002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99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4399</v>
      </c>
    </row>
    <row r="192" s="2" customFormat="1">
      <c r="A192" s="39"/>
      <c r="B192" s="40"/>
      <c r="C192" s="41"/>
      <c r="D192" s="243" t="s">
        <v>1639</v>
      </c>
      <c r="E192" s="41"/>
      <c r="F192" s="291" t="s">
        <v>4400</v>
      </c>
      <c r="G192" s="41"/>
      <c r="H192" s="41"/>
      <c r="I192" s="292"/>
      <c r="J192" s="41"/>
      <c r="K192" s="41"/>
      <c r="L192" s="45"/>
      <c r="M192" s="293"/>
      <c r="N192" s="294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1639</v>
      </c>
      <c r="AU192" s="18" t="s">
        <v>99</v>
      </c>
    </row>
    <row r="193" s="2" customFormat="1" ht="16.5" customHeight="1">
      <c r="A193" s="39"/>
      <c r="B193" s="40"/>
      <c r="C193" s="228" t="s">
        <v>320</v>
      </c>
      <c r="D193" s="228" t="s">
        <v>218</v>
      </c>
      <c r="E193" s="229" t="s">
        <v>4401</v>
      </c>
      <c r="F193" s="230" t="s">
        <v>4402</v>
      </c>
      <c r="G193" s="231" t="s">
        <v>221</v>
      </c>
      <c r="H193" s="232">
        <v>2</v>
      </c>
      <c r="I193" s="233"/>
      <c r="J193" s="234">
        <f>ROUND(I193*H193,2)</f>
        <v>0</v>
      </c>
      <c r="K193" s="230" t="s">
        <v>3900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0.00017000000000000001</v>
      </c>
      <c r="R193" s="237">
        <f>Q193*H193</f>
        <v>0.00034000000000000002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99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4403</v>
      </c>
    </row>
    <row r="194" s="2" customFormat="1" ht="16.5" customHeight="1">
      <c r="A194" s="39"/>
      <c r="B194" s="40"/>
      <c r="C194" s="228" t="s">
        <v>325</v>
      </c>
      <c r="D194" s="228" t="s">
        <v>218</v>
      </c>
      <c r="E194" s="229" t="s">
        <v>4404</v>
      </c>
      <c r="F194" s="230" t="s">
        <v>4405</v>
      </c>
      <c r="G194" s="231" t="s">
        <v>221</v>
      </c>
      <c r="H194" s="232">
        <v>2</v>
      </c>
      <c r="I194" s="233"/>
      <c r="J194" s="234">
        <f>ROUND(I194*H194,2)</f>
        <v>0</v>
      </c>
      <c r="K194" s="230" t="s">
        <v>222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0.00029</v>
      </c>
      <c r="R194" s="237">
        <f>Q194*H194</f>
        <v>0.00058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99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4406</v>
      </c>
    </row>
    <row r="195" s="2" customFormat="1" ht="21.75" customHeight="1">
      <c r="A195" s="39"/>
      <c r="B195" s="40"/>
      <c r="C195" s="228" t="s">
        <v>331</v>
      </c>
      <c r="D195" s="228" t="s">
        <v>218</v>
      </c>
      <c r="E195" s="229" t="s">
        <v>4407</v>
      </c>
      <c r="F195" s="230" t="s">
        <v>4408</v>
      </c>
      <c r="G195" s="231" t="s">
        <v>221</v>
      </c>
      <c r="H195" s="232">
        <v>2</v>
      </c>
      <c r="I195" s="233"/>
      <c r="J195" s="234">
        <f>ROUND(I195*H195,2)</f>
        <v>0</v>
      </c>
      <c r="K195" s="230" t="s">
        <v>3900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0.00017000000000000001</v>
      </c>
      <c r="R195" s="237">
        <f>Q195*H195</f>
        <v>0.00034000000000000002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99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4409</v>
      </c>
    </row>
    <row r="196" s="2" customFormat="1" ht="16.5" customHeight="1">
      <c r="A196" s="39"/>
      <c r="B196" s="40"/>
      <c r="C196" s="264" t="s">
        <v>336</v>
      </c>
      <c r="D196" s="264" t="s">
        <v>372</v>
      </c>
      <c r="E196" s="265" t="s">
        <v>4410</v>
      </c>
      <c r="F196" s="266" t="s">
        <v>4411</v>
      </c>
      <c r="G196" s="267" t="s">
        <v>221</v>
      </c>
      <c r="H196" s="268">
        <v>1</v>
      </c>
      <c r="I196" s="269"/>
      <c r="J196" s="270">
        <f>ROUND(I196*H196,2)</f>
        <v>0</v>
      </c>
      <c r="K196" s="266" t="s">
        <v>222</v>
      </c>
      <c r="L196" s="271"/>
      <c r="M196" s="272" t="s">
        <v>1</v>
      </c>
      <c r="N196" s="273" t="s">
        <v>44</v>
      </c>
      <c r="O196" s="92"/>
      <c r="P196" s="237">
        <f>O196*H196</f>
        <v>0</v>
      </c>
      <c r="Q196" s="237">
        <v>0.00013999999999999999</v>
      </c>
      <c r="R196" s="237">
        <f>Q196*H196</f>
        <v>0.00013999999999999999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371</v>
      </c>
      <c r="AT196" s="239" t="s">
        <v>372</v>
      </c>
      <c r="AU196" s="239" t="s">
        <v>99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4412</v>
      </c>
    </row>
    <row r="197" s="2" customFormat="1" ht="16.5" customHeight="1">
      <c r="A197" s="39"/>
      <c r="B197" s="40"/>
      <c r="C197" s="264" t="s">
        <v>341</v>
      </c>
      <c r="D197" s="264" t="s">
        <v>372</v>
      </c>
      <c r="E197" s="265" t="s">
        <v>4413</v>
      </c>
      <c r="F197" s="266" t="s">
        <v>4414</v>
      </c>
      <c r="G197" s="267" t="s">
        <v>221</v>
      </c>
      <c r="H197" s="268">
        <v>2</v>
      </c>
      <c r="I197" s="269"/>
      <c r="J197" s="270">
        <f>ROUND(I197*H197,2)</f>
        <v>0</v>
      </c>
      <c r="K197" s="266" t="s">
        <v>222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0.00033</v>
      </c>
      <c r="R197" s="237">
        <f>Q197*H197</f>
        <v>0.00066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371</v>
      </c>
      <c r="AT197" s="239" t="s">
        <v>372</v>
      </c>
      <c r="AU197" s="239" t="s">
        <v>99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4415</v>
      </c>
    </row>
    <row r="198" s="2" customFormat="1" ht="16.5" customHeight="1">
      <c r="A198" s="39"/>
      <c r="B198" s="40"/>
      <c r="C198" s="228" t="s">
        <v>346</v>
      </c>
      <c r="D198" s="228" t="s">
        <v>218</v>
      </c>
      <c r="E198" s="229" t="s">
        <v>4416</v>
      </c>
      <c r="F198" s="230" t="s">
        <v>4417</v>
      </c>
      <c r="G198" s="231" t="s">
        <v>221</v>
      </c>
      <c r="H198" s="232">
        <v>2</v>
      </c>
      <c r="I198" s="233"/>
      <c r="J198" s="234">
        <f>ROUND(I198*H198,2)</f>
        <v>0</v>
      </c>
      <c r="K198" s="230" t="s">
        <v>3900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0.00017000000000000001</v>
      </c>
      <c r="R198" s="237">
        <f>Q198*H198</f>
        <v>0.00034000000000000002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99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4418</v>
      </c>
    </row>
    <row r="199" s="2" customFormat="1">
      <c r="A199" s="39"/>
      <c r="B199" s="40"/>
      <c r="C199" s="41"/>
      <c r="D199" s="243" t="s">
        <v>1639</v>
      </c>
      <c r="E199" s="41"/>
      <c r="F199" s="291" t="s">
        <v>4419</v>
      </c>
      <c r="G199" s="41"/>
      <c r="H199" s="41"/>
      <c r="I199" s="292"/>
      <c r="J199" s="41"/>
      <c r="K199" s="41"/>
      <c r="L199" s="45"/>
      <c r="M199" s="293"/>
      <c r="N199" s="294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1639</v>
      </c>
      <c r="AU199" s="18" t="s">
        <v>99</v>
      </c>
    </row>
    <row r="200" s="2" customFormat="1" ht="16.5" customHeight="1">
      <c r="A200" s="39"/>
      <c r="B200" s="40"/>
      <c r="C200" s="228" t="s">
        <v>351</v>
      </c>
      <c r="D200" s="228" t="s">
        <v>218</v>
      </c>
      <c r="E200" s="229" t="s">
        <v>4420</v>
      </c>
      <c r="F200" s="230" t="s">
        <v>4421</v>
      </c>
      <c r="G200" s="231" t="s">
        <v>221</v>
      </c>
      <c r="H200" s="232">
        <v>2</v>
      </c>
      <c r="I200" s="233"/>
      <c r="J200" s="234">
        <f>ROUND(I200*H200,2)</f>
        <v>0</v>
      </c>
      <c r="K200" s="230" t="s">
        <v>3900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0.0018400000000000001</v>
      </c>
      <c r="R200" s="237">
        <f>Q200*H200</f>
        <v>0.0036800000000000001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99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4422</v>
      </c>
    </row>
    <row r="201" s="2" customFormat="1" ht="16.5" customHeight="1">
      <c r="A201" s="39"/>
      <c r="B201" s="40"/>
      <c r="C201" s="228" t="s">
        <v>356</v>
      </c>
      <c r="D201" s="228" t="s">
        <v>218</v>
      </c>
      <c r="E201" s="229" t="s">
        <v>4289</v>
      </c>
      <c r="F201" s="230" t="s">
        <v>4290</v>
      </c>
      <c r="G201" s="231" t="s">
        <v>293</v>
      </c>
      <c r="H201" s="232">
        <v>68.5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99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4423</v>
      </c>
    </row>
    <row r="202" s="2" customFormat="1" ht="16.5" customHeight="1">
      <c r="A202" s="39"/>
      <c r="B202" s="40"/>
      <c r="C202" s="228" t="s">
        <v>362</v>
      </c>
      <c r="D202" s="228" t="s">
        <v>218</v>
      </c>
      <c r="E202" s="229" t="s">
        <v>4424</v>
      </c>
      <c r="F202" s="230" t="s">
        <v>4425</v>
      </c>
      <c r="G202" s="231" t="s">
        <v>221</v>
      </c>
      <c r="H202" s="232">
        <v>2</v>
      </c>
      <c r="I202" s="233"/>
      <c r="J202" s="234">
        <f>ROUND(I202*H202,2)</f>
        <v>0</v>
      </c>
      <c r="K202" s="230" t="s">
        <v>3900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0.0020600000000000002</v>
      </c>
      <c r="R202" s="237">
        <f>Q202*H202</f>
        <v>0.0041200000000000004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99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4426</v>
      </c>
    </row>
    <row r="203" s="2" customFormat="1" ht="16.5" customHeight="1">
      <c r="A203" s="39"/>
      <c r="B203" s="40"/>
      <c r="C203" s="228" t="s">
        <v>367</v>
      </c>
      <c r="D203" s="228" t="s">
        <v>218</v>
      </c>
      <c r="E203" s="229" t="s">
        <v>4427</v>
      </c>
      <c r="F203" s="230" t="s">
        <v>4428</v>
      </c>
      <c r="G203" s="231" t="s">
        <v>221</v>
      </c>
      <c r="H203" s="232">
        <v>6</v>
      </c>
      <c r="I203" s="233"/>
      <c r="J203" s="234">
        <f>ROUND(I203*H203,2)</f>
        <v>0</v>
      </c>
      <c r="K203" s="230" t="s">
        <v>770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3.0000000000000001E-05</v>
      </c>
      <c r="R203" s="237">
        <f>Q203*H203</f>
        <v>0.00018000000000000001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99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4429</v>
      </c>
    </row>
    <row r="204" s="2" customFormat="1" ht="16.5" customHeight="1">
      <c r="A204" s="39"/>
      <c r="B204" s="40"/>
      <c r="C204" s="264" t="s">
        <v>371</v>
      </c>
      <c r="D204" s="264" t="s">
        <v>372</v>
      </c>
      <c r="E204" s="265" t="s">
        <v>4430</v>
      </c>
      <c r="F204" s="266" t="s">
        <v>4431</v>
      </c>
      <c r="G204" s="267" t="s">
        <v>221</v>
      </c>
      <c r="H204" s="268">
        <v>6</v>
      </c>
      <c r="I204" s="269"/>
      <c r="J204" s="270">
        <f>ROUND(I204*H204,2)</f>
        <v>0</v>
      </c>
      <c r="K204" s="266" t="s">
        <v>222</v>
      </c>
      <c r="L204" s="271"/>
      <c r="M204" s="272" t="s">
        <v>1</v>
      </c>
      <c r="N204" s="273" t="s">
        <v>44</v>
      </c>
      <c r="O204" s="92"/>
      <c r="P204" s="237">
        <f>O204*H204</f>
        <v>0</v>
      </c>
      <c r="Q204" s="237">
        <v>0.00089999999999999998</v>
      </c>
      <c r="R204" s="237">
        <f>Q204*H204</f>
        <v>0.0054000000000000003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371</v>
      </c>
      <c r="AT204" s="239" t="s">
        <v>372</v>
      </c>
      <c r="AU204" s="239" t="s">
        <v>99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4432</v>
      </c>
    </row>
    <row r="205" s="2" customFormat="1" ht="16.5" customHeight="1">
      <c r="A205" s="39"/>
      <c r="B205" s="40"/>
      <c r="C205" s="228" t="s">
        <v>376</v>
      </c>
      <c r="D205" s="228" t="s">
        <v>218</v>
      </c>
      <c r="E205" s="229" t="s">
        <v>4239</v>
      </c>
      <c r="F205" s="230" t="s">
        <v>4240</v>
      </c>
      <c r="G205" s="231" t="s">
        <v>221</v>
      </c>
      <c r="H205" s="232">
        <v>1</v>
      </c>
      <c r="I205" s="233"/>
      <c r="J205" s="234">
        <f>ROUND(I205*H205,2)</f>
        <v>0</v>
      </c>
      <c r="K205" s="230" t="s">
        <v>770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3.0000000000000001E-05</v>
      </c>
      <c r="R205" s="237">
        <f>Q205*H205</f>
        <v>3.0000000000000001E-05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99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4433</v>
      </c>
    </row>
    <row r="206" s="2" customFormat="1" ht="16.5" customHeight="1">
      <c r="A206" s="39"/>
      <c r="B206" s="40"/>
      <c r="C206" s="264" t="s">
        <v>380</v>
      </c>
      <c r="D206" s="264" t="s">
        <v>372</v>
      </c>
      <c r="E206" s="265" t="s">
        <v>4242</v>
      </c>
      <c r="F206" s="266" t="s">
        <v>4243</v>
      </c>
      <c r="G206" s="267" t="s">
        <v>221</v>
      </c>
      <c r="H206" s="268">
        <v>1</v>
      </c>
      <c r="I206" s="269"/>
      <c r="J206" s="270">
        <f>ROUND(I206*H206,2)</f>
        <v>0</v>
      </c>
      <c r="K206" s="266" t="s">
        <v>222</v>
      </c>
      <c r="L206" s="271"/>
      <c r="M206" s="272" t="s">
        <v>1</v>
      </c>
      <c r="N206" s="273" t="s">
        <v>44</v>
      </c>
      <c r="O206" s="92"/>
      <c r="P206" s="237">
        <f>O206*H206</f>
        <v>0</v>
      </c>
      <c r="Q206" s="237">
        <v>0.0014</v>
      </c>
      <c r="R206" s="237">
        <f>Q206*H206</f>
        <v>0.0014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371</v>
      </c>
      <c r="AT206" s="239" t="s">
        <v>372</v>
      </c>
      <c r="AU206" s="239" t="s">
        <v>99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4434</v>
      </c>
    </row>
    <row r="207" s="2" customFormat="1" ht="16.5" customHeight="1">
      <c r="A207" s="39"/>
      <c r="B207" s="40"/>
      <c r="C207" s="228" t="s">
        <v>384</v>
      </c>
      <c r="D207" s="228" t="s">
        <v>218</v>
      </c>
      <c r="E207" s="229" t="s">
        <v>4306</v>
      </c>
      <c r="F207" s="230" t="s">
        <v>4307</v>
      </c>
      <c r="G207" s="231" t="s">
        <v>359</v>
      </c>
      <c r="H207" s="232">
        <v>0.11700000000000001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99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4435</v>
      </c>
    </row>
    <row r="208" s="12" customFormat="1" ht="20.88" customHeight="1">
      <c r="A208" s="12"/>
      <c r="B208" s="212"/>
      <c r="C208" s="213"/>
      <c r="D208" s="214" t="s">
        <v>78</v>
      </c>
      <c r="E208" s="226" t="s">
        <v>4436</v>
      </c>
      <c r="F208" s="226" t="s">
        <v>4437</v>
      </c>
      <c r="G208" s="213"/>
      <c r="H208" s="213"/>
      <c r="I208" s="216"/>
      <c r="J208" s="227">
        <f>BK208</f>
        <v>0</v>
      </c>
      <c r="K208" s="213"/>
      <c r="L208" s="218"/>
      <c r="M208" s="219"/>
      <c r="N208" s="220"/>
      <c r="O208" s="220"/>
      <c r="P208" s="221">
        <f>SUM(P209:P217)</f>
        <v>0</v>
      </c>
      <c r="Q208" s="220"/>
      <c r="R208" s="221">
        <f>SUM(R209:R217)</f>
        <v>0.025414999999999997</v>
      </c>
      <c r="S208" s="220"/>
      <c r="T208" s="222">
        <f>SUM(T209:T217)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3" t="s">
        <v>88</v>
      </c>
      <c r="AT208" s="224" t="s">
        <v>78</v>
      </c>
      <c r="AU208" s="224" t="s">
        <v>88</v>
      </c>
      <c r="AY208" s="223" t="s">
        <v>216</v>
      </c>
      <c r="BK208" s="225">
        <f>SUM(BK209:BK217)</f>
        <v>0</v>
      </c>
    </row>
    <row r="209" s="2" customFormat="1" ht="16.5" customHeight="1">
      <c r="A209" s="39"/>
      <c r="B209" s="40"/>
      <c r="C209" s="228" t="s">
        <v>389</v>
      </c>
      <c r="D209" s="228" t="s">
        <v>218</v>
      </c>
      <c r="E209" s="229" t="s">
        <v>4438</v>
      </c>
      <c r="F209" s="230" t="s">
        <v>4439</v>
      </c>
      <c r="G209" s="231" t="s">
        <v>293</v>
      </c>
      <c r="H209" s="232">
        <v>15.5</v>
      </c>
      <c r="I209" s="233"/>
      <c r="J209" s="234">
        <f>ROUND(I209*H209,2)</f>
        <v>0</v>
      </c>
      <c r="K209" s="230" t="s">
        <v>222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0.00055999999999999995</v>
      </c>
      <c r="R209" s="237">
        <f>Q209*H209</f>
        <v>0.0086799999999999985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99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4440</v>
      </c>
    </row>
    <row r="210" s="2" customFormat="1" ht="21.75" customHeight="1">
      <c r="A210" s="39"/>
      <c r="B210" s="40"/>
      <c r="C210" s="228" t="s">
        <v>394</v>
      </c>
      <c r="D210" s="228" t="s">
        <v>218</v>
      </c>
      <c r="E210" s="229" t="s">
        <v>4128</v>
      </c>
      <c r="F210" s="230" t="s">
        <v>4129</v>
      </c>
      <c r="G210" s="231" t="s">
        <v>293</v>
      </c>
      <c r="H210" s="232">
        <v>15.5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0.00027</v>
      </c>
      <c r="R210" s="237">
        <f>Q210*H210</f>
        <v>0.0041850000000000004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99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4441</v>
      </c>
    </row>
    <row r="211" s="2" customFormat="1">
      <c r="A211" s="39"/>
      <c r="B211" s="40"/>
      <c r="C211" s="41"/>
      <c r="D211" s="243" t="s">
        <v>1639</v>
      </c>
      <c r="E211" s="41"/>
      <c r="F211" s="291" t="s">
        <v>4442</v>
      </c>
      <c r="G211" s="41"/>
      <c r="H211" s="41"/>
      <c r="I211" s="292"/>
      <c r="J211" s="41"/>
      <c r="K211" s="41"/>
      <c r="L211" s="45"/>
      <c r="M211" s="293"/>
      <c r="N211" s="294"/>
      <c r="O211" s="92"/>
      <c r="P211" s="92"/>
      <c r="Q211" s="92"/>
      <c r="R211" s="92"/>
      <c r="S211" s="92"/>
      <c r="T211" s="93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1639</v>
      </c>
      <c r="AU211" s="18" t="s">
        <v>99</v>
      </c>
    </row>
    <row r="212" s="2" customFormat="1" ht="16.5" customHeight="1">
      <c r="A212" s="39"/>
      <c r="B212" s="40"/>
      <c r="C212" s="264" t="s">
        <v>398</v>
      </c>
      <c r="D212" s="264" t="s">
        <v>372</v>
      </c>
      <c r="E212" s="265" t="s">
        <v>4443</v>
      </c>
      <c r="F212" s="266" t="s">
        <v>4444</v>
      </c>
      <c r="G212" s="267" t="s">
        <v>293</v>
      </c>
      <c r="H212" s="268">
        <v>15.5</v>
      </c>
      <c r="I212" s="269"/>
      <c r="J212" s="270">
        <f>ROUND(I212*H212,2)</f>
        <v>0</v>
      </c>
      <c r="K212" s="266" t="s">
        <v>3900</v>
      </c>
      <c r="L212" s="271"/>
      <c r="M212" s="272" t="s">
        <v>1</v>
      </c>
      <c r="N212" s="273" t="s">
        <v>44</v>
      </c>
      <c r="O212" s="92"/>
      <c r="P212" s="237">
        <f>O212*H212</f>
        <v>0</v>
      </c>
      <c r="Q212" s="237">
        <v>0.00055999999999999995</v>
      </c>
      <c r="R212" s="237">
        <f>Q212*H212</f>
        <v>0.0086799999999999985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371</v>
      </c>
      <c r="AT212" s="239" t="s">
        <v>372</v>
      </c>
      <c r="AU212" s="239" t="s">
        <v>99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4445</v>
      </c>
    </row>
    <row r="213" s="2" customFormat="1" ht="24.15" customHeight="1">
      <c r="A213" s="39"/>
      <c r="B213" s="40"/>
      <c r="C213" s="228" t="s">
        <v>403</v>
      </c>
      <c r="D213" s="228" t="s">
        <v>218</v>
      </c>
      <c r="E213" s="229" t="s">
        <v>4446</v>
      </c>
      <c r="F213" s="230" t="s">
        <v>4447</v>
      </c>
      <c r="G213" s="231" t="s">
        <v>221</v>
      </c>
      <c r="H213" s="232">
        <v>1</v>
      </c>
      <c r="I213" s="233"/>
      <c r="J213" s="234">
        <f>ROUND(I213*H213,2)</f>
        <v>0</v>
      </c>
      <c r="K213" s="230" t="s">
        <v>3900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0.00167</v>
      </c>
      <c r="R213" s="237">
        <f>Q213*H213</f>
        <v>0.00167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99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4448</v>
      </c>
    </row>
    <row r="214" s="2" customFormat="1" ht="16.5" customHeight="1">
      <c r="A214" s="39"/>
      <c r="B214" s="40"/>
      <c r="C214" s="264" t="s">
        <v>408</v>
      </c>
      <c r="D214" s="264" t="s">
        <v>372</v>
      </c>
      <c r="E214" s="265" t="s">
        <v>4410</v>
      </c>
      <c r="F214" s="266" t="s">
        <v>4411</v>
      </c>
      <c r="G214" s="267" t="s">
        <v>221</v>
      </c>
      <c r="H214" s="268">
        <v>1</v>
      </c>
      <c r="I214" s="269"/>
      <c r="J214" s="270">
        <f>ROUND(I214*H214,2)</f>
        <v>0</v>
      </c>
      <c r="K214" s="266" t="s">
        <v>222</v>
      </c>
      <c r="L214" s="271"/>
      <c r="M214" s="272" t="s">
        <v>1</v>
      </c>
      <c r="N214" s="273" t="s">
        <v>44</v>
      </c>
      <c r="O214" s="92"/>
      <c r="P214" s="237">
        <f>O214*H214</f>
        <v>0</v>
      </c>
      <c r="Q214" s="237">
        <v>0.00013999999999999999</v>
      </c>
      <c r="R214" s="237">
        <f>Q214*H214</f>
        <v>0.00013999999999999999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371</v>
      </c>
      <c r="AT214" s="239" t="s">
        <v>372</v>
      </c>
      <c r="AU214" s="239" t="s">
        <v>99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4449</v>
      </c>
    </row>
    <row r="215" s="2" customFormat="1" ht="16.5" customHeight="1">
      <c r="A215" s="39"/>
      <c r="B215" s="40"/>
      <c r="C215" s="228" t="s">
        <v>415</v>
      </c>
      <c r="D215" s="228" t="s">
        <v>218</v>
      </c>
      <c r="E215" s="229" t="s">
        <v>4424</v>
      </c>
      <c r="F215" s="230" t="s">
        <v>4425</v>
      </c>
      <c r="G215" s="231" t="s">
        <v>221</v>
      </c>
      <c r="H215" s="232">
        <v>1</v>
      </c>
      <c r="I215" s="233"/>
      <c r="J215" s="234">
        <f>ROUND(I215*H215,2)</f>
        <v>0</v>
      </c>
      <c r="K215" s="230" t="s">
        <v>3900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0.0020600000000000002</v>
      </c>
      <c r="R215" s="237">
        <f>Q215*H215</f>
        <v>0.0020600000000000002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99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4450</v>
      </c>
    </row>
    <row r="216" s="2" customFormat="1" ht="16.5" customHeight="1">
      <c r="A216" s="39"/>
      <c r="B216" s="40"/>
      <c r="C216" s="228" t="s">
        <v>420</v>
      </c>
      <c r="D216" s="228" t="s">
        <v>218</v>
      </c>
      <c r="E216" s="229" t="s">
        <v>4289</v>
      </c>
      <c r="F216" s="230" t="s">
        <v>4290</v>
      </c>
      <c r="G216" s="231" t="s">
        <v>293</v>
      </c>
      <c r="H216" s="232">
        <v>15.5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99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4451</v>
      </c>
    </row>
    <row r="217" s="2" customFormat="1" ht="16.5" customHeight="1">
      <c r="A217" s="39"/>
      <c r="B217" s="40"/>
      <c r="C217" s="228" t="s">
        <v>424</v>
      </c>
      <c r="D217" s="228" t="s">
        <v>218</v>
      </c>
      <c r="E217" s="229" t="s">
        <v>4306</v>
      </c>
      <c r="F217" s="230" t="s">
        <v>4307</v>
      </c>
      <c r="G217" s="231" t="s">
        <v>359</v>
      </c>
      <c r="H217" s="232">
        <v>0.025000000000000001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99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4452</v>
      </c>
    </row>
    <row r="218" s="12" customFormat="1" ht="22.8" customHeight="1">
      <c r="A218" s="12"/>
      <c r="B218" s="212"/>
      <c r="C218" s="213"/>
      <c r="D218" s="214" t="s">
        <v>78</v>
      </c>
      <c r="E218" s="226" t="s">
        <v>4453</v>
      </c>
      <c r="F218" s="226" t="s">
        <v>4454</v>
      </c>
      <c r="G218" s="213"/>
      <c r="H218" s="213"/>
      <c r="I218" s="216"/>
      <c r="J218" s="227">
        <f>BK218</f>
        <v>0</v>
      </c>
      <c r="K218" s="213"/>
      <c r="L218" s="218"/>
      <c r="M218" s="219"/>
      <c r="N218" s="220"/>
      <c r="O218" s="220"/>
      <c r="P218" s="221">
        <f>P219+P269+P289+P307</f>
        <v>0</v>
      </c>
      <c r="Q218" s="220"/>
      <c r="R218" s="221">
        <f>R219+R269+R289+R307</f>
        <v>1.1374299999999999</v>
      </c>
      <c r="S218" s="220"/>
      <c r="T218" s="222">
        <f>T219+T269+T289+T307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3" t="s">
        <v>88</v>
      </c>
      <c r="AT218" s="224" t="s">
        <v>78</v>
      </c>
      <c r="AU218" s="224" t="s">
        <v>86</v>
      </c>
      <c r="AY218" s="223" t="s">
        <v>216</v>
      </c>
      <c r="BK218" s="225">
        <f>BK219+BK269+BK289+BK307</f>
        <v>0</v>
      </c>
    </row>
    <row r="219" s="12" customFormat="1" ht="20.88" customHeight="1">
      <c r="A219" s="12"/>
      <c r="B219" s="212"/>
      <c r="C219" s="213"/>
      <c r="D219" s="214" t="s">
        <v>78</v>
      </c>
      <c r="E219" s="226" t="s">
        <v>4455</v>
      </c>
      <c r="F219" s="226" t="s">
        <v>4456</v>
      </c>
      <c r="G219" s="213"/>
      <c r="H219" s="213"/>
      <c r="I219" s="216"/>
      <c r="J219" s="227">
        <f>BK219</f>
        <v>0</v>
      </c>
      <c r="K219" s="213"/>
      <c r="L219" s="218"/>
      <c r="M219" s="219"/>
      <c r="N219" s="220"/>
      <c r="O219" s="220"/>
      <c r="P219" s="221">
        <f>SUM(P220:P268)</f>
        <v>0</v>
      </c>
      <c r="Q219" s="220"/>
      <c r="R219" s="221">
        <f>SUM(R220:R268)</f>
        <v>0.83156999999999992</v>
      </c>
      <c r="S219" s="220"/>
      <c r="T219" s="222">
        <f>SUM(T220:T268)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3" t="s">
        <v>88</v>
      </c>
      <c r="AT219" s="224" t="s">
        <v>78</v>
      </c>
      <c r="AU219" s="224" t="s">
        <v>88</v>
      </c>
      <c r="AY219" s="223" t="s">
        <v>216</v>
      </c>
      <c r="BK219" s="225">
        <f>SUM(BK220:BK268)</f>
        <v>0</v>
      </c>
    </row>
    <row r="220" s="2" customFormat="1" ht="16.5" customHeight="1">
      <c r="A220" s="39"/>
      <c r="B220" s="40"/>
      <c r="C220" s="228" t="s">
        <v>428</v>
      </c>
      <c r="D220" s="228" t="s">
        <v>218</v>
      </c>
      <c r="E220" s="229" t="s">
        <v>4457</v>
      </c>
      <c r="F220" s="230" t="s">
        <v>4458</v>
      </c>
      <c r="G220" s="231" t="s">
        <v>293</v>
      </c>
      <c r="H220" s="232">
        <v>6</v>
      </c>
      <c r="I220" s="233"/>
      <c r="J220" s="234">
        <f>ROUND(I220*H220,2)</f>
        <v>0</v>
      </c>
      <c r="K220" s="230" t="s">
        <v>222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0.00084999999999999995</v>
      </c>
      <c r="R220" s="237">
        <f>Q220*H220</f>
        <v>0.0050999999999999995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290</v>
      </c>
      <c r="AT220" s="239" t="s">
        <v>218</v>
      </c>
      <c r="AU220" s="239" t="s">
        <v>99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4459</v>
      </c>
    </row>
    <row r="221" s="2" customFormat="1">
      <c r="A221" s="39"/>
      <c r="B221" s="40"/>
      <c r="C221" s="41"/>
      <c r="D221" s="243" t="s">
        <v>1639</v>
      </c>
      <c r="E221" s="41"/>
      <c r="F221" s="291" t="s">
        <v>4460</v>
      </c>
      <c r="G221" s="41"/>
      <c r="H221" s="41"/>
      <c r="I221" s="292"/>
      <c r="J221" s="41"/>
      <c r="K221" s="41"/>
      <c r="L221" s="45"/>
      <c r="M221" s="293"/>
      <c r="N221" s="294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1639</v>
      </c>
      <c r="AU221" s="18" t="s">
        <v>99</v>
      </c>
    </row>
    <row r="222" s="2" customFormat="1" ht="16.5" customHeight="1">
      <c r="A222" s="39"/>
      <c r="B222" s="40"/>
      <c r="C222" s="228" t="s">
        <v>432</v>
      </c>
      <c r="D222" s="228" t="s">
        <v>218</v>
      </c>
      <c r="E222" s="229" t="s">
        <v>4461</v>
      </c>
      <c r="F222" s="230" t="s">
        <v>4462</v>
      </c>
      <c r="G222" s="231" t="s">
        <v>293</v>
      </c>
      <c r="H222" s="232">
        <v>10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0.00116</v>
      </c>
      <c r="R222" s="237">
        <f>Q222*H222</f>
        <v>0.011599999999999999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99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4463</v>
      </c>
    </row>
    <row r="223" s="2" customFormat="1">
      <c r="A223" s="39"/>
      <c r="B223" s="40"/>
      <c r="C223" s="41"/>
      <c r="D223" s="243" t="s">
        <v>1639</v>
      </c>
      <c r="E223" s="41"/>
      <c r="F223" s="291" t="s">
        <v>4460</v>
      </c>
      <c r="G223" s="41"/>
      <c r="H223" s="41"/>
      <c r="I223" s="292"/>
      <c r="J223" s="41"/>
      <c r="K223" s="41"/>
      <c r="L223" s="45"/>
      <c r="M223" s="293"/>
      <c r="N223" s="294"/>
      <c r="O223" s="92"/>
      <c r="P223" s="92"/>
      <c r="Q223" s="92"/>
      <c r="R223" s="92"/>
      <c r="S223" s="92"/>
      <c r="T223" s="93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1639</v>
      </c>
      <c r="AU223" s="18" t="s">
        <v>99</v>
      </c>
    </row>
    <row r="224" s="2" customFormat="1" ht="16.5" customHeight="1">
      <c r="A224" s="39"/>
      <c r="B224" s="40"/>
      <c r="C224" s="228" t="s">
        <v>436</v>
      </c>
      <c r="D224" s="228" t="s">
        <v>218</v>
      </c>
      <c r="E224" s="229" t="s">
        <v>4464</v>
      </c>
      <c r="F224" s="230" t="s">
        <v>4465</v>
      </c>
      <c r="G224" s="231" t="s">
        <v>293</v>
      </c>
      <c r="H224" s="232">
        <v>14</v>
      </c>
      <c r="I224" s="233"/>
      <c r="J224" s="234">
        <f>ROUND(I224*H224,2)</f>
        <v>0</v>
      </c>
      <c r="K224" s="230" t="s">
        <v>222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0.0014400000000000001</v>
      </c>
      <c r="R224" s="237">
        <f>Q224*H224</f>
        <v>0.020160000000000001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290</v>
      </c>
      <c r="AT224" s="239" t="s">
        <v>218</v>
      </c>
      <c r="AU224" s="239" t="s">
        <v>99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4466</v>
      </c>
    </row>
    <row r="225" s="2" customFormat="1">
      <c r="A225" s="39"/>
      <c r="B225" s="40"/>
      <c r="C225" s="41"/>
      <c r="D225" s="243" t="s">
        <v>1639</v>
      </c>
      <c r="E225" s="41"/>
      <c r="F225" s="291" t="s">
        <v>4460</v>
      </c>
      <c r="G225" s="41"/>
      <c r="H225" s="41"/>
      <c r="I225" s="292"/>
      <c r="J225" s="41"/>
      <c r="K225" s="41"/>
      <c r="L225" s="45"/>
      <c r="M225" s="293"/>
      <c r="N225" s="294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1639</v>
      </c>
      <c r="AU225" s="18" t="s">
        <v>99</v>
      </c>
    </row>
    <row r="226" s="2" customFormat="1" ht="16.5" customHeight="1">
      <c r="A226" s="39"/>
      <c r="B226" s="40"/>
      <c r="C226" s="228" t="s">
        <v>441</v>
      </c>
      <c r="D226" s="228" t="s">
        <v>218</v>
      </c>
      <c r="E226" s="229" t="s">
        <v>4467</v>
      </c>
      <c r="F226" s="230" t="s">
        <v>4468</v>
      </c>
      <c r="G226" s="231" t="s">
        <v>293</v>
      </c>
      <c r="H226" s="232">
        <v>14</v>
      </c>
      <c r="I226" s="233"/>
      <c r="J226" s="234">
        <f>ROUND(I226*H226,2)</f>
        <v>0</v>
      </c>
      <c r="K226" s="230" t="s">
        <v>222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0.00281</v>
      </c>
      <c r="R226" s="237">
        <f>Q226*H226</f>
        <v>0.03934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99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4469</v>
      </c>
    </row>
    <row r="227" s="2" customFormat="1">
      <c r="A227" s="39"/>
      <c r="B227" s="40"/>
      <c r="C227" s="41"/>
      <c r="D227" s="243" t="s">
        <v>1639</v>
      </c>
      <c r="E227" s="41"/>
      <c r="F227" s="291" t="s">
        <v>4460</v>
      </c>
      <c r="G227" s="41"/>
      <c r="H227" s="41"/>
      <c r="I227" s="292"/>
      <c r="J227" s="41"/>
      <c r="K227" s="41"/>
      <c r="L227" s="45"/>
      <c r="M227" s="293"/>
      <c r="N227" s="294"/>
      <c r="O227" s="92"/>
      <c r="P227" s="92"/>
      <c r="Q227" s="92"/>
      <c r="R227" s="92"/>
      <c r="S227" s="92"/>
      <c r="T227" s="93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1639</v>
      </c>
      <c r="AU227" s="18" t="s">
        <v>99</v>
      </c>
    </row>
    <row r="228" s="2" customFormat="1" ht="21.75" customHeight="1">
      <c r="A228" s="39"/>
      <c r="B228" s="40"/>
      <c r="C228" s="228" t="s">
        <v>445</v>
      </c>
      <c r="D228" s="228" t="s">
        <v>218</v>
      </c>
      <c r="E228" s="229" t="s">
        <v>4470</v>
      </c>
      <c r="F228" s="230" t="s">
        <v>4471</v>
      </c>
      <c r="G228" s="231" t="s">
        <v>293</v>
      </c>
      <c r="H228" s="232">
        <v>44</v>
      </c>
      <c r="I228" s="233"/>
      <c r="J228" s="234">
        <f>ROUND(I228*H228,2)</f>
        <v>0</v>
      </c>
      <c r="K228" s="230" t="s">
        <v>222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0.00019000000000000001</v>
      </c>
      <c r="R228" s="237">
        <f>Q228*H228</f>
        <v>0.0083600000000000011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290</v>
      </c>
      <c r="AT228" s="239" t="s">
        <v>218</v>
      </c>
      <c r="AU228" s="239" t="s">
        <v>99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290</v>
      </c>
      <c r="BM228" s="239" t="s">
        <v>4472</v>
      </c>
    </row>
    <row r="229" s="2" customFormat="1" ht="16.5" customHeight="1">
      <c r="A229" s="39"/>
      <c r="B229" s="40"/>
      <c r="C229" s="264" t="s">
        <v>449</v>
      </c>
      <c r="D229" s="264" t="s">
        <v>372</v>
      </c>
      <c r="E229" s="265" t="s">
        <v>4473</v>
      </c>
      <c r="F229" s="266" t="s">
        <v>4474</v>
      </c>
      <c r="G229" s="267" t="s">
        <v>293</v>
      </c>
      <c r="H229" s="268">
        <v>6</v>
      </c>
      <c r="I229" s="269"/>
      <c r="J229" s="270">
        <f>ROUND(I229*H229,2)</f>
        <v>0</v>
      </c>
      <c r="K229" s="266" t="s">
        <v>3900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8.0000000000000007E-05</v>
      </c>
      <c r="R229" s="237">
        <f>Q229*H229</f>
        <v>0.00048000000000000007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371</v>
      </c>
      <c r="AT229" s="239" t="s">
        <v>372</v>
      </c>
      <c r="AU229" s="239" t="s">
        <v>99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4475</v>
      </c>
    </row>
    <row r="230" s="2" customFormat="1" ht="16.5" customHeight="1">
      <c r="A230" s="39"/>
      <c r="B230" s="40"/>
      <c r="C230" s="264" t="s">
        <v>453</v>
      </c>
      <c r="D230" s="264" t="s">
        <v>372</v>
      </c>
      <c r="E230" s="265" t="s">
        <v>4476</v>
      </c>
      <c r="F230" s="266" t="s">
        <v>4477</v>
      </c>
      <c r="G230" s="267" t="s">
        <v>293</v>
      </c>
      <c r="H230" s="268">
        <v>10</v>
      </c>
      <c r="I230" s="269"/>
      <c r="J230" s="270">
        <f>ROUND(I230*H230,2)</f>
        <v>0</v>
      </c>
      <c r="K230" s="266" t="s">
        <v>3900</v>
      </c>
      <c r="L230" s="271"/>
      <c r="M230" s="272" t="s">
        <v>1</v>
      </c>
      <c r="N230" s="273" t="s">
        <v>44</v>
      </c>
      <c r="O230" s="92"/>
      <c r="P230" s="237">
        <f>O230*H230</f>
        <v>0</v>
      </c>
      <c r="Q230" s="237">
        <v>0.00012</v>
      </c>
      <c r="R230" s="237">
        <f>Q230*H230</f>
        <v>0.0012000000000000001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371</v>
      </c>
      <c r="AT230" s="239" t="s">
        <v>372</v>
      </c>
      <c r="AU230" s="239" t="s">
        <v>99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4478</v>
      </c>
    </row>
    <row r="231" s="2" customFormat="1" ht="16.5" customHeight="1">
      <c r="A231" s="39"/>
      <c r="B231" s="40"/>
      <c r="C231" s="264" t="s">
        <v>459</v>
      </c>
      <c r="D231" s="264" t="s">
        <v>372</v>
      </c>
      <c r="E231" s="265" t="s">
        <v>4479</v>
      </c>
      <c r="F231" s="266" t="s">
        <v>4480</v>
      </c>
      <c r="G231" s="267" t="s">
        <v>293</v>
      </c>
      <c r="H231" s="268">
        <v>14</v>
      </c>
      <c r="I231" s="269"/>
      <c r="J231" s="270">
        <f>ROUND(I231*H231,2)</f>
        <v>0</v>
      </c>
      <c r="K231" s="266" t="s">
        <v>3900</v>
      </c>
      <c r="L231" s="271"/>
      <c r="M231" s="272" t="s">
        <v>1</v>
      </c>
      <c r="N231" s="273" t="s">
        <v>44</v>
      </c>
      <c r="O231" s="92"/>
      <c r="P231" s="237">
        <f>O231*H231</f>
        <v>0</v>
      </c>
      <c r="Q231" s="237">
        <v>0.00097999999999999997</v>
      </c>
      <c r="R231" s="237">
        <f>Q231*H231</f>
        <v>0.01372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371</v>
      </c>
      <c r="AT231" s="239" t="s">
        <v>372</v>
      </c>
      <c r="AU231" s="239" t="s">
        <v>99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290</v>
      </c>
      <c r="BM231" s="239" t="s">
        <v>4481</v>
      </c>
    </row>
    <row r="232" s="2" customFormat="1" ht="16.5" customHeight="1">
      <c r="A232" s="39"/>
      <c r="B232" s="40"/>
      <c r="C232" s="264" t="s">
        <v>464</v>
      </c>
      <c r="D232" s="264" t="s">
        <v>372</v>
      </c>
      <c r="E232" s="265" t="s">
        <v>4482</v>
      </c>
      <c r="F232" s="266" t="s">
        <v>4483</v>
      </c>
      <c r="G232" s="267" t="s">
        <v>293</v>
      </c>
      <c r="H232" s="268">
        <v>14</v>
      </c>
      <c r="I232" s="269"/>
      <c r="J232" s="270">
        <f>ROUND(I232*H232,2)</f>
        <v>0</v>
      </c>
      <c r="K232" s="266" t="s">
        <v>3900</v>
      </c>
      <c r="L232" s="271"/>
      <c r="M232" s="272" t="s">
        <v>1</v>
      </c>
      <c r="N232" s="273" t="s">
        <v>44</v>
      </c>
      <c r="O232" s="92"/>
      <c r="P232" s="237">
        <f>O232*H232</f>
        <v>0</v>
      </c>
      <c r="Q232" s="237">
        <v>0.00011</v>
      </c>
      <c r="R232" s="237">
        <f>Q232*H232</f>
        <v>0.0015400000000000001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371</v>
      </c>
      <c r="AT232" s="239" t="s">
        <v>372</v>
      </c>
      <c r="AU232" s="239" t="s">
        <v>99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290</v>
      </c>
      <c r="BM232" s="239" t="s">
        <v>4484</v>
      </c>
    </row>
    <row r="233" s="2" customFormat="1" ht="16.5" customHeight="1">
      <c r="A233" s="39"/>
      <c r="B233" s="40"/>
      <c r="C233" s="228" t="s">
        <v>469</v>
      </c>
      <c r="D233" s="228" t="s">
        <v>218</v>
      </c>
      <c r="E233" s="229" t="s">
        <v>4457</v>
      </c>
      <c r="F233" s="230" t="s">
        <v>4458</v>
      </c>
      <c r="G233" s="231" t="s">
        <v>293</v>
      </c>
      <c r="H233" s="232">
        <v>10</v>
      </c>
      <c r="I233" s="233"/>
      <c r="J233" s="234">
        <f>ROUND(I233*H233,2)</f>
        <v>0</v>
      </c>
      <c r="K233" s="230" t="s">
        <v>222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0.00084999999999999995</v>
      </c>
      <c r="R233" s="237">
        <f>Q233*H233</f>
        <v>0.0084999999999999989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290</v>
      </c>
      <c r="AT233" s="239" t="s">
        <v>218</v>
      </c>
      <c r="AU233" s="239" t="s">
        <v>99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290</v>
      </c>
      <c r="BM233" s="239" t="s">
        <v>4485</v>
      </c>
    </row>
    <row r="234" s="2" customFormat="1">
      <c r="A234" s="39"/>
      <c r="B234" s="40"/>
      <c r="C234" s="41"/>
      <c r="D234" s="243" t="s">
        <v>1639</v>
      </c>
      <c r="E234" s="41"/>
      <c r="F234" s="291" t="s">
        <v>4486</v>
      </c>
      <c r="G234" s="41"/>
      <c r="H234" s="41"/>
      <c r="I234" s="292"/>
      <c r="J234" s="41"/>
      <c r="K234" s="41"/>
      <c r="L234" s="45"/>
      <c r="M234" s="293"/>
      <c r="N234" s="294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1639</v>
      </c>
      <c r="AU234" s="18" t="s">
        <v>99</v>
      </c>
    </row>
    <row r="235" s="2" customFormat="1" ht="16.5" customHeight="1">
      <c r="A235" s="39"/>
      <c r="B235" s="40"/>
      <c r="C235" s="228" t="s">
        <v>474</v>
      </c>
      <c r="D235" s="228" t="s">
        <v>218</v>
      </c>
      <c r="E235" s="229" t="s">
        <v>4461</v>
      </c>
      <c r="F235" s="230" t="s">
        <v>4462</v>
      </c>
      <c r="G235" s="231" t="s">
        <v>293</v>
      </c>
      <c r="H235" s="232">
        <v>10</v>
      </c>
      <c r="I235" s="233"/>
      <c r="J235" s="234">
        <f>ROUND(I235*H235,2)</f>
        <v>0</v>
      </c>
      <c r="K235" s="230" t="s">
        <v>222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0.00116</v>
      </c>
      <c r="R235" s="237">
        <f>Q235*H235</f>
        <v>0.011599999999999999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290</v>
      </c>
      <c r="AT235" s="239" t="s">
        <v>218</v>
      </c>
      <c r="AU235" s="239" t="s">
        <v>99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290</v>
      </c>
      <c r="BM235" s="239" t="s">
        <v>4487</v>
      </c>
    </row>
    <row r="236" s="2" customFormat="1">
      <c r="A236" s="39"/>
      <c r="B236" s="40"/>
      <c r="C236" s="41"/>
      <c r="D236" s="243" t="s">
        <v>1639</v>
      </c>
      <c r="E236" s="41"/>
      <c r="F236" s="291" t="s">
        <v>4486</v>
      </c>
      <c r="G236" s="41"/>
      <c r="H236" s="41"/>
      <c r="I236" s="292"/>
      <c r="J236" s="41"/>
      <c r="K236" s="41"/>
      <c r="L236" s="45"/>
      <c r="M236" s="293"/>
      <c r="N236" s="294"/>
      <c r="O236" s="92"/>
      <c r="P236" s="92"/>
      <c r="Q236" s="92"/>
      <c r="R236" s="92"/>
      <c r="S236" s="92"/>
      <c r="T236" s="93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1639</v>
      </c>
      <c r="AU236" s="18" t="s">
        <v>99</v>
      </c>
    </row>
    <row r="237" s="2" customFormat="1" ht="16.5" customHeight="1">
      <c r="A237" s="39"/>
      <c r="B237" s="40"/>
      <c r="C237" s="228" t="s">
        <v>479</v>
      </c>
      <c r="D237" s="228" t="s">
        <v>218</v>
      </c>
      <c r="E237" s="229" t="s">
        <v>4464</v>
      </c>
      <c r="F237" s="230" t="s">
        <v>4465</v>
      </c>
      <c r="G237" s="231" t="s">
        <v>293</v>
      </c>
      <c r="H237" s="232">
        <v>8</v>
      </c>
      <c r="I237" s="233"/>
      <c r="J237" s="234">
        <f>ROUND(I237*H237,2)</f>
        <v>0</v>
      </c>
      <c r="K237" s="230" t="s">
        <v>222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0.0014400000000000001</v>
      </c>
      <c r="R237" s="237">
        <f>Q237*H237</f>
        <v>0.011520000000000001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290</v>
      </c>
      <c r="AT237" s="239" t="s">
        <v>218</v>
      </c>
      <c r="AU237" s="239" t="s">
        <v>99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290</v>
      </c>
      <c r="BM237" s="239" t="s">
        <v>4488</v>
      </c>
    </row>
    <row r="238" s="2" customFormat="1">
      <c r="A238" s="39"/>
      <c r="B238" s="40"/>
      <c r="C238" s="41"/>
      <c r="D238" s="243" t="s">
        <v>1639</v>
      </c>
      <c r="E238" s="41"/>
      <c r="F238" s="291" t="s">
        <v>4486</v>
      </c>
      <c r="G238" s="41"/>
      <c r="H238" s="41"/>
      <c r="I238" s="292"/>
      <c r="J238" s="41"/>
      <c r="K238" s="41"/>
      <c r="L238" s="45"/>
      <c r="M238" s="293"/>
      <c r="N238" s="294"/>
      <c r="O238" s="92"/>
      <c r="P238" s="92"/>
      <c r="Q238" s="92"/>
      <c r="R238" s="92"/>
      <c r="S238" s="92"/>
      <c r="T238" s="93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1639</v>
      </c>
      <c r="AU238" s="18" t="s">
        <v>99</v>
      </c>
    </row>
    <row r="239" s="2" customFormat="1" ht="21.75" customHeight="1">
      <c r="A239" s="39"/>
      <c r="B239" s="40"/>
      <c r="C239" s="228" t="s">
        <v>483</v>
      </c>
      <c r="D239" s="228" t="s">
        <v>218</v>
      </c>
      <c r="E239" s="229" t="s">
        <v>4470</v>
      </c>
      <c r="F239" s="230" t="s">
        <v>4471</v>
      </c>
      <c r="G239" s="231" t="s">
        <v>293</v>
      </c>
      <c r="H239" s="232">
        <v>28</v>
      </c>
      <c r="I239" s="233"/>
      <c r="J239" s="234">
        <f>ROUND(I239*H239,2)</f>
        <v>0</v>
      </c>
      <c r="K239" s="230" t="s">
        <v>222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0.00019000000000000001</v>
      </c>
      <c r="R239" s="237">
        <f>Q239*H239</f>
        <v>0.0053200000000000001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290</v>
      </c>
      <c r="AT239" s="239" t="s">
        <v>218</v>
      </c>
      <c r="AU239" s="239" t="s">
        <v>99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290</v>
      </c>
      <c r="BM239" s="239" t="s">
        <v>4489</v>
      </c>
    </row>
    <row r="240" s="2" customFormat="1" ht="16.5" customHeight="1">
      <c r="A240" s="39"/>
      <c r="B240" s="40"/>
      <c r="C240" s="264" t="s">
        <v>487</v>
      </c>
      <c r="D240" s="264" t="s">
        <v>372</v>
      </c>
      <c r="E240" s="265" t="s">
        <v>4490</v>
      </c>
      <c r="F240" s="266" t="s">
        <v>4491</v>
      </c>
      <c r="G240" s="267" t="s">
        <v>293</v>
      </c>
      <c r="H240" s="268">
        <v>10</v>
      </c>
      <c r="I240" s="269"/>
      <c r="J240" s="270">
        <f>ROUND(I240*H240,2)</f>
        <v>0</v>
      </c>
      <c r="K240" s="266" t="s">
        <v>3900</v>
      </c>
      <c r="L240" s="271"/>
      <c r="M240" s="272" t="s">
        <v>1</v>
      </c>
      <c r="N240" s="273" t="s">
        <v>44</v>
      </c>
      <c r="O240" s="92"/>
      <c r="P240" s="237">
        <f>O240*H240</f>
        <v>0</v>
      </c>
      <c r="Q240" s="237">
        <v>8.0000000000000007E-05</v>
      </c>
      <c r="R240" s="237">
        <f>Q240*H240</f>
        <v>0.00080000000000000004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371</v>
      </c>
      <c r="AT240" s="239" t="s">
        <v>372</v>
      </c>
      <c r="AU240" s="239" t="s">
        <v>99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290</v>
      </c>
      <c r="BM240" s="239" t="s">
        <v>4492</v>
      </c>
    </row>
    <row r="241" s="2" customFormat="1" ht="16.5" customHeight="1">
      <c r="A241" s="39"/>
      <c r="B241" s="40"/>
      <c r="C241" s="264" t="s">
        <v>494</v>
      </c>
      <c r="D241" s="264" t="s">
        <v>372</v>
      </c>
      <c r="E241" s="265" t="s">
        <v>4493</v>
      </c>
      <c r="F241" s="266" t="s">
        <v>4494</v>
      </c>
      <c r="G241" s="267" t="s">
        <v>293</v>
      </c>
      <c r="H241" s="268">
        <v>10</v>
      </c>
      <c r="I241" s="269"/>
      <c r="J241" s="270">
        <f>ROUND(I241*H241,2)</f>
        <v>0</v>
      </c>
      <c r="K241" s="266" t="s">
        <v>3900</v>
      </c>
      <c r="L241" s="271"/>
      <c r="M241" s="272" t="s">
        <v>1</v>
      </c>
      <c r="N241" s="273" t="s">
        <v>44</v>
      </c>
      <c r="O241" s="92"/>
      <c r="P241" s="237">
        <f>O241*H241</f>
        <v>0</v>
      </c>
      <c r="Q241" s="237">
        <v>0.00012</v>
      </c>
      <c r="R241" s="237">
        <f>Q241*H241</f>
        <v>0.0012000000000000001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371</v>
      </c>
      <c r="AT241" s="239" t="s">
        <v>372</v>
      </c>
      <c r="AU241" s="239" t="s">
        <v>99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290</v>
      </c>
      <c r="BM241" s="239" t="s">
        <v>4495</v>
      </c>
    </row>
    <row r="242" s="2" customFormat="1" ht="16.5" customHeight="1">
      <c r="A242" s="39"/>
      <c r="B242" s="40"/>
      <c r="C242" s="264" t="s">
        <v>499</v>
      </c>
      <c r="D242" s="264" t="s">
        <v>372</v>
      </c>
      <c r="E242" s="265" t="s">
        <v>4496</v>
      </c>
      <c r="F242" s="266" t="s">
        <v>4497</v>
      </c>
      <c r="G242" s="267" t="s">
        <v>293</v>
      </c>
      <c r="H242" s="268">
        <v>8</v>
      </c>
      <c r="I242" s="269"/>
      <c r="J242" s="270">
        <f>ROUND(I242*H242,2)</f>
        <v>0</v>
      </c>
      <c r="K242" s="266" t="s">
        <v>3900</v>
      </c>
      <c r="L242" s="271"/>
      <c r="M242" s="272" t="s">
        <v>1</v>
      </c>
      <c r="N242" s="273" t="s">
        <v>44</v>
      </c>
      <c r="O242" s="92"/>
      <c r="P242" s="237">
        <f>O242*H242</f>
        <v>0</v>
      </c>
      <c r="Q242" s="237">
        <v>0.00097999999999999997</v>
      </c>
      <c r="R242" s="237">
        <f>Q242*H242</f>
        <v>0.0078399999999999997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371</v>
      </c>
      <c r="AT242" s="239" t="s">
        <v>372</v>
      </c>
      <c r="AU242" s="239" t="s">
        <v>99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290</v>
      </c>
      <c r="BM242" s="239" t="s">
        <v>4498</v>
      </c>
    </row>
    <row r="243" s="2" customFormat="1" ht="16.5" customHeight="1">
      <c r="A243" s="39"/>
      <c r="B243" s="40"/>
      <c r="C243" s="228" t="s">
        <v>504</v>
      </c>
      <c r="D243" s="228" t="s">
        <v>218</v>
      </c>
      <c r="E243" s="229" t="s">
        <v>4457</v>
      </c>
      <c r="F243" s="230" t="s">
        <v>4458</v>
      </c>
      <c r="G243" s="231" t="s">
        <v>293</v>
      </c>
      <c r="H243" s="232">
        <v>88</v>
      </c>
      <c r="I243" s="233"/>
      <c r="J243" s="234">
        <f>ROUND(I243*H243,2)</f>
        <v>0</v>
      </c>
      <c r="K243" s="230" t="s">
        <v>222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0.00084999999999999995</v>
      </c>
      <c r="R243" s="237">
        <f>Q243*H243</f>
        <v>0.074799999999999991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290</v>
      </c>
      <c r="AT243" s="239" t="s">
        <v>218</v>
      </c>
      <c r="AU243" s="239" t="s">
        <v>99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290</v>
      </c>
      <c r="BM243" s="239" t="s">
        <v>4499</v>
      </c>
    </row>
    <row r="244" s="2" customFormat="1">
      <c r="A244" s="39"/>
      <c r="B244" s="40"/>
      <c r="C244" s="41"/>
      <c r="D244" s="243" t="s">
        <v>1639</v>
      </c>
      <c r="E244" s="41"/>
      <c r="F244" s="291" t="s">
        <v>4500</v>
      </c>
      <c r="G244" s="41"/>
      <c r="H244" s="41"/>
      <c r="I244" s="292"/>
      <c r="J244" s="41"/>
      <c r="K244" s="41"/>
      <c r="L244" s="45"/>
      <c r="M244" s="293"/>
      <c r="N244" s="294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1639</v>
      </c>
      <c r="AU244" s="18" t="s">
        <v>99</v>
      </c>
    </row>
    <row r="245" s="2" customFormat="1" ht="16.5" customHeight="1">
      <c r="A245" s="39"/>
      <c r="B245" s="40"/>
      <c r="C245" s="228" t="s">
        <v>510</v>
      </c>
      <c r="D245" s="228" t="s">
        <v>218</v>
      </c>
      <c r="E245" s="229" t="s">
        <v>4461</v>
      </c>
      <c r="F245" s="230" t="s">
        <v>4462</v>
      </c>
      <c r="G245" s="231" t="s">
        <v>293</v>
      </c>
      <c r="H245" s="232">
        <v>18</v>
      </c>
      <c r="I245" s="233"/>
      <c r="J245" s="234">
        <f>ROUND(I245*H245,2)</f>
        <v>0</v>
      </c>
      <c r="K245" s="230" t="s">
        <v>222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0.00116</v>
      </c>
      <c r="R245" s="237">
        <f>Q245*H245</f>
        <v>0.020879999999999999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290</v>
      </c>
      <c r="AT245" s="239" t="s">
        <v>218</v>
      </c>
      <c r="AU245" s="239" t="s">
        <v>99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290</v>
      </c>
      <c r="BM245" s="239" t="s">
        <v>4501</v>
      </c>
    </row>
    <row r="246" s="2" customFormat="1">
      <c r="A246" s="39"/>
      <c r="B246" s="40"/>
      <c r="C246" s="41"/>
      <c r="D246" s="243" t="s">
        <v>1639</v>
      </c>
      <c r="E246" s="41"/>
      <c r="F246" s="291" t="s">
        <v>4500</v>
      </c>
      <c r="G246" s="41"/>
      <c r="H246" s="41"/>
      <c r="I246" s="292"/>
      <c r="J246" s="41"/>
      <c r="K246" s="41"/>
      <c r="L246" s="45"/>
      <c r="M246" s="293"/>
      <c r="N246" s="294"/>
      <c r="O246" s="92"/>
      <c r="P246" s="92"/>
      <c r="Q246" s="92"/>
      <c r="R246" s="92"/>
      <c r="S246" s="92"/>
      <c r="T246" s="93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1639</v>
      </c>
      <c r="AU246" s="18" t="s">
        <v>99</v>
      </c>
    </row>
    <row r="247" s="2" customFormat="1" ht="16.5" customHeight="1">
      <c r="A247" s="39"/>
      <c r="B247" s="40"/>
      <c r="C247" s="228" t="s">
        <v>515</v>
      </c>
      <c r="D247" s="228" t="s">
        <v>218</v>
      </c>
      <c r="E247" s="229" t="s">
        <v>4464</v>
      </c>
      <c r="F247" s="230" t="s">
        <v>4465</v>
      </c>
      <c r="G247" s="231" t="s">
        <v>293</v>
      </c>
      <c r="H247" s="232">
        <v>10</v>
      </c>
      <c r="I247" s="233"/>
      <c r="J247" s="234">
        <f>ROUND(I247*H247,2)</f>
        <v>0</v>
      </c>
      <c r="K247" s="230" t="s">
        <v>222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0.0014400000000000001</v>
      </c>
      <c r="R247" s="237">
        <f>Q247*H247</f>
        <v>0.014400000000000001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290</v>
      </c>
      <c r="AT247" s="239" t="s">
        <v>218</v>
      </c>
      <c r="AU247" s="239" t="s">
        <v>99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290</v>
      </c>
      <c r="BM247" s="239" t="s">
        <v>4502</v>
      </c>
    </row>
    <row r="248" s="2" customFormat="1">
      <c r="A248" s="39"/>
      <c r="B248" s="40"/>
      <c r="C248" s="41"/>
      <c r="D248" s="243" t="s">
        <v>1639</v>
      </c>
      <c r="E248" s="41"/>
      <c r="F248" s="291" t="s">
        <v>4500</v>
      </c>
      <c r="G248" s="41"/>
      <c r="H248" s="41"/>
      <c r="I248" s="292"/>
      <c r="J248" s="41"/>
      <c r="K248" s="41"/>
      <c r="L248" s="45"/>
      <c r="M248" s="293"/>
      <c r="N248" s="294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1639</v>
      </c>
      <c r="AU248" s="18" t="s">
        <v>99</v>
      </c>
    </row>
    <row r="249" s="2" customFormat="1" ht="16.5" customHeight="1">
      <c r="A249" s="39"/>
      <c r="B249" s="40"/>
      <c r="C249" s="228" t="s">
        <v>521</v>
      </c>
      <c r="D249" s="228" t="s">
        <v>218</v>
      </c>
      <c r="E249" s="229" t="s">
        <v>4467</v>
      </c>
      <c r="F249" s="230" t="s">
        <v>4468</v>
      </c>
      <c r="G249" s="231" t="s">
        <v>293</v>
      </c>
      <c r="H249" s="232">
        <v>12</v>
      </c>
      <c r="I249" s="233"/>
      <c r="J249" s="234">
        <f>ROUND(I249*H249,2)</f>
        <v>0</v>
      </c>
      <c r="K249" s="230" t="s">
        <v>222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0.00281</v>
      </c>
      <c r="R249" s="237">
        <f>Q249*H249</f>
        <v>0.03372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290</v>
      </c>
      <c r="AT249" s="239" t="s">
        <v>218</v>
      </c>
      <c r="AU249" s="239" t="s">
        <v>99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290</v>
      </c>
      <c r="BM249" s="239" t="s">
        <v>4503</v>
      </c>
    </row>
    <row r="250" s="2" customFormat="1">
      <c r="A250" s="39"/>
      <c r="B250" s="40"/>
      <c r="C250" s="41"/>
      <c r="D250" s="243" t="s">
        <v>1639</v>
      </c>
      <c r="E250" s="41"/>
      <c r="F250" s="291" t="s">
        <v>4500</v>
      </c>
      <c r="G250" s="41"/>
      <c r="H250" s="41"/>
      <c r="I250" s="292"/>
      <c r="J250" s="41"/>
      <c r="K250" s="41"/>
      <c r="L250" s="45"/>
      <c r="M250" s="293"/>
      <c r="N250" s="294"/>
      <c r="O250" s="92"/>
      <c r="P250" s="92"/>
      <c r="Q250" s="92"/>
      <c r="R250" s="92"/>
      <c r="S250" s="92"/>
      <c r="T250" s="93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1639</v>
      </c>
      <c r="AU250" s="18" t="s">
        <v>99</v>
      </c>
    </row>
    <row r="251" s="2" customFormat="1" ht="16.5" customHeight="1">
      <c r="A251" s="39"/>
      <c r="B251" s="40"/>
      <c r="C251" s="228" t="s">
        <v>528</v>
      </c>
      <c r="D251" s="228" t="s">
        <v>218</v>
      </c>
      <c r="E251" s="229" t="s">
        <v>4504</v>
      </c>
      <c r="F251" s="230" t="s">
        <v>4505</v>
      </c>
      <c r="G251" s="231" t="s">
        <v>293</v>
      </c>
      <c r="H251" s="232">
        <v>128</v>
      </c>
      <c r="I251" s="233"/>
      <c r="J251" s="234">
        <f>ROUND(I251*H251,2)</f>
        <v>0</v>
      </c>
      <c r="K251" s="230" t="s">
        <v>222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6.0000000000000002E-05</v>
      </c>
      <c r="R251" s="237">
        <f>Q251*H251</f>
        <v>0.0076800000000000002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290</v>
      </c>
      <c r="AT251" s="239" t="s">
        <v>218</v>
      </c>
      <c r="AU251" s="239" t="s">
        <v>99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290</v>
      </c>
      <c r="BM251" s="239" t="s">
        <v>4506</v>
      </c>
    </row>
    <row r="252" s="2" customFormat="1" ht="16.5" customHeight="1">
      <c r="A252" s="39"/>
      <c r="B252" s="40"/>
      <c r="C252" s="264" t="s">
        <v>856</v>
      </c>
      <c r="D252" s="264" t="s">
        <v>372</v>
      </c>
      <c r="E252" s="265" t="s">
        <v>4507</v>
      </c>
      <c r="F252" s="266" t="s">
        <v>4508</v>
      </c>
      <c r="G252" s="267" t="s">
        <v>293</v>
      </c>
      <c r="H252" s="268">
        <v>88</v>
      </c>
      <c r="I252" s="269"/>
      <c r="J252" s="270">
        <f>ROUND(I252*H252,2)</f>
        <v>0</v>
      </c>
      <c r="K252" s="266" t="s">
        <v>222</v>
      </c>
      <c r="L252" s="271"/>
      <c r="M252" s="272" t="s">
        <v>1</v>
      </c>
      <c r="N252" s="273" t="s">
        <v>44</v>
      </c>
      <c r="O252" s="92"/>
      <c r="P252" s="237">
        <f>O252*H252</f>
        <v>0</v>
      </c>
      <c r="Q252" s="237">
        <v>8.0000000000000007E-05</v>
      </c>
      <c r="R252" s="237">
        <f>Q252*H252</f>
        <v>0.0070400000000000003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371</v>
      </c>
      <c r="AT252" s="239" t="s">
        <v>372</v>
      </c>
      <c r="AU252" s="239" t="s">
        <v>99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290</v>
      </c>
      <c r="BM252" s="239" t="s">
        <v>4509</v>
      </c>
    </row>
    <row r="253" s="2" customFormat="1" ht="16.5" customHeight="1">
      <c r="A253" s="39"/>
      <c r="B253" s="40"/>
      <c r="C253" s="264" t="s">
        <v>863</v>
      </c>
      <c r="D253" s="264" t="s">
        <v>372</v>
      </c>
      <c r="E253" s="265" t="s">
        <v>4510</v>
      </c>
      <c r="F253" s="266" t="s">
        <v>4511</v>
      </c>
      <c r="G253" s="267" t="s">
        <v>293</v>
      </c>
      <c r="H253" s="268">
        <v>18</v>
      </c>
      <c r="I253" s="269"/>
      <c r="J253" s="270">
        <f>ROUND(I253*H253,2)</f>
        <v>0</v>
      </c>
      <c r="K253" s="266" t="s">
        <v>222</v>
      </c>
      <c r="L253" s="271"/>
      <c r="M253" s="272" t="s">
        <v>1</v>
      </c>
      <c r="N253" s="273" t="s">
        <v>44</v>
      </c>
      <c r="O253" s="92"/>
      <c r="P253" s="237">
        <f>O253*H253</f>
        <v>0</v>
      </c>
      <c r="Q253" s="237">
        <v>9.0000000000000006E-05</v>
      </c>
      <c r="R253" s="237">
        <f>Q253*H253</f>
        <v>0.0016200000000000001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371</v>
      </c>
      <c r="AT253" s="239" t="s">
        <v>372</v>
      </c>
      <c r="AU253" s="239" t="s">
        <v>99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290</v>
      </c>
      <c r="BM253" s="239" t="s">
        <v>4512</v>
      </c>
    </row>
    <row r="254" s="2" customFormat="1" ht="16.5" customHeight="1">
      <c r="A254" s="39"/>
      <c r="B254" s="40"/>
      <c r="C254" s="264" t="s">
        <v>869</v>
      </c>
      <c r="D254" s="264" t="s">
        <v>372</v>
      </c>
      <c r="E254" s="265" t="s">
        <v>4513</v>
      </c>
      <c r="F254" s="266" t="s">
        <v>4514</v>
      </c>
      <c r="G254" s="267" t="s">
        <v>293</v>
      </c>
      <c r="H254" s="268">
        <v>10</v>
      </c>
      <c r="I254" s="269"/>
      <c r="J254" s="270">
        <f>ROUND(I254*H254,2)</f>
        <v>0</v>
      </c>
      <c r="K254" s="266" t="s">
        <v>222</v>
      </c>
      <c r="L254" s="271"/>
      <c r="M254" s="272" t="s">
        <v>1</v>
      </c>
      <c r="N254" s="273" t="s">
        <v>44</v>
      </c>
      <c r="O254" s="92"/>
      <c r="P254" s="237">
        <f>O254*H254</f>
        <v>0</v>
      </c>
      <c r="Q254" s="237">
        <v>0.00097999999999999997</v>
      </c>
      <c r="R254" s="237">
        <f>Q254*H254</f>
        <v>0.0097999999999999997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371</v>
      </c>
      <c r="AT254" s="239" t="s">
        <v>372</v>
      </c>
      <c r="AU254" s="239" t="s">
        <v>99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290</v>
      </c>
      <c r="BM254" s="239" t="s">
        <v>4515</v>
      </c>
    </row>
    <row r="255" s="2" customFormat="1" ht="16.5" customHeight="1">
      <c r="A255" s="39"/>
      <c r="B255" s="40"/>
      <c r="C255" s="264" t="s">
        <v>875</v>
      </c>
      <c r="D255" s="264" t="s">
        <v>372</v>
      </c>
      <c r="E255" s="265" t="s">
        <v>4516</v>
      </c>
      <c r="F255" s="266" t="s">
        <v>4517</v>
      </c>
      <c r="G255" s="267" t="s">
        <v>293</v>
      </c>
      <c r="H255" s="268">
        <v>12</v>
      </c>
      <c r="I255" s="269"/>
      <c r="J255" s="270">
        <f>ROUND(I255*H255,2)</f>
        <v>0</v>
      </c>
      <c r="K255" s="266" t="s">
        <v>222</v>
      </c>
      <c r="L255" s="271"/>
      <c r="M255" s="272" t="s">
        <v>1</v>
      </c>
      <c r="N255" s="273" t="s">
        <v>44</v>
      </c>
      <c r="O255" s="92"/>
      <c r="P255" s="237">
        <f>O255*H255</f>
        <v>0</v>
      </c>
      <c r="Q255" s="237">
        <v>0.00011</v>
      </c>
      <c r="R255" s="237">
        <f>Q255*H255</f>
        <v>0.00132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371</v>
      </c>
      <c r="AT255" s="239" t="s">
        <v>372</v>
      </c>
      <c r="AU255" s="239" t="s">
        <v>99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290</v>
      </c>
      <c r="BM255" s="239" t="s">
        <v>4518</v>
      </c>
    </row>
    <row r="256" s="2" customFormat="1" ht="16.5" customHeight="1">
      <c r="A256" s="39"/>
      <c r="B256" s="40"/>
      <c r="C256" s="228" t="s">
        <v>880</v>
      </c>
      <c r="D256" s="228" t="s">
        <v>218</v>
      </c>
      <c r="E256" s="229" t="s">
        <v>4519</v>
      </c>
      <c r="F256" s="230" t="s">
        <v>4520</v>
      </c>
      <c r="G256" s="231" t="s">
        <v>293</v>
      </c>
      <c r="H256" s="232">
        <v>19</v>
      </c>
      <c r="I256" s="233"/>
      <c r="J256" s="234">
        <f>ROUND(I256*H256,2)</f>
        <v>0</v>
      </c>
      <c r="K256" s="230" t="s">
        <v>3900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0.0014400000000000001</v>
      </c>
      <c r="R256" s="237">
        <f>Q256*H256</f>
        <v>0.027360000000000002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290</v>
      </c>
      <c r="AT256" s="239" t="s">
        <v>218</v>
      </c>
      <c r="AU256" s="239" t="s">
        <v>99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290</v>
      </c>
      <c r="BM256" s="239" t="s">
        <v>4521</v>
      </c>
    </row>
    <row r="257" s="2" customFormat="1">
      <c r="A257" s="39"/>
      <c r="B257" s="40"/>
      <c r="C257" s="41"/>
      <c r="D257" s="243" t="s">
        <v>1639</v>
      </c>
      <c r="E257" s="41"/>
      <c r="F257" s="291" t="s">
        <v>4350</v>
      </c>
      <c r="G257" s="41"/>
      <c r="H257" s="41"/>
      <c r="I257" s="292"/>
      <c r="J257" s="41"/>
      <c r="K257" s="41"/>
      <c r="L257" s="45"/>
      <c r="M257" s="293"/>
      <c r="N257" s="294"/>
      <c r="O257" s="92"/>
      <c r="P257" s="92"/>
      <c r="Q257" s="92"/>
      <c r="R257" s="92"/>
      <c r="S257" s="92"/>
      <c r="T257" s="93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1639</v>
      </c>
      <c r="AU257" s="18" t="s">
        <v>99</v>
      </c>
    </row>
    <row r="258" s="2" customFormat="1" ht="16.5" customHeight="1">
      <c r="A258" s="39"/>
      <c r="B258" s="40"/>
      <c r="C258" s="228" t="s">
        <v>885</v>
      </c>
      <c r="D258" s="228" t="s">
        <v>218</v>
      </c>
      <c r="E258" s="229" t="s">
        <v>4522</v>
      </c>
      <c r="F258" s="230" t="s">
        <v>4523</v>
      </c>
      <c r="G258" s="231" t="s">
        <v>293</v>
      </c>
      <c r="H258" s="232">
        <v>40</v>
      </c>
      <c r="I258" s="233"/>
      <c r="J258" s="234">
        <f>ROUND(I258*H258,2)</f>
        <v>0</v>
      </c>
      <c r="K258" s="230" t="s">
        <v>3900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0.00281</v>
      </c>
      <c r="R258" s="237">
        <f>Q258*H258</f>
        <v>0.1124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290</v>
      </c>
      <c r="AT258" s="239" t="s">
        <v>218</v>
      </c>
      <c r="AU258" s="239" t="s">
        <v>99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290</v>
      </c>
      <c r="BM258" s="239" t="s">
        <v>4524</v>
      </c>
    </row>
    <row r="259" s="2" customFormat="1">
      <c r="A259" s="39"/>
      <c r="B259" s="40"/>
      <c r="C259" s="41"/>
      <c r="D259" s="243" t="s">
        <v>1639</v>
      </c>
      <c r="E259" s="41"/>
      <c r="F259" s="291" t="s">
        <v>4350</v>
      </c>
      <c r="G259" s="41"/>
      <c r="H259" s="41"/>
      <c r="I259" s="292"/>
      <c r="J259" s="41"/>
      <c r="K259" s="41"/>
      <c r="L259" s="45"/>
      <c r="M259" s="293"/>
      <c r="N259" s="294"/>
      <c r="O259" s="92"/>
      <c r="P259" s="92"/>
      <c r="Q259" s="92"/>
      <c r="R259" s="92"/>
      <c r="S259" s="92"/>
      <c r="T259" s="93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1639</v>
      </c>
      <c r="AU259" s="18" t="s">
        <v>99</v>
      </c>
    </row>
    <row r="260" s="2" customFormat="1" ht="16.5" customHeight="1">
      <c r="A260" s="39"/>
      <c r="B260" s="40"/>
      <c r="C260" s="228" t="s">
        <v>891</v>
      </c>
      <c r="D260" s="228" t="s">
        <v>218</v>
      </c>
      <c r="E260" s="229" t="s">
        <v>4525</v>
      </c>
      <c r="F260" s="230" t="s">
        <v>4526</v>
      </c>
      <c r="G260" s="231" t="s">
        <v>293</v>
      </c>
      <c r="H260" s="232">
        <v>40</v>
      </c>
      <c r="I260" s="233"/>
      <c r="J260" s="234">
        <f>ROUND(I260*H260,2)</f>
        <v>0</v>
      </c>
      <c r="K260" s="230" t="s">
        <v>3900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0.00363</v>
      </c>
      <c r="R260" s="237">
        <f>Q260*H260</f>
        <v>0.1452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290</v>
      </c>
      <c r="AT260" s="239" t="s">
        <v>218</v>
      </c>
      <c r="AU260" s="239" t="s">
        <v>99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290</v>
      </c>
      <c r="BM260" s="239" t="s">
        <v>4527</v>
      </c>
    </row>
    <row r="261" s="2" customFormat="1">
      <c r="A261" s="39"/>
      <c r="B261" s="40"/>
      <c r="C261" s="41"/>
      <c r="D261" s="243" t="s">
        <v>1639</v>
      </c>
      <c r="E261" s="41"/>
      <c r="F261" s="291" t="s">
        <v>4350</v>
      </c>
      <c r="G261" s="41"/>
      <c r="H261" s="41"/>
      <c r="I261" s="292"/>
      <c r="J261" s="41"/>
      <c r="K261" s="41"/>
      <c r="L261" s="45"/>
      <c r="M261" s="293"/>
      <c r="N261" s="294"/>
      <c r="O261" s="92"/>
      <c r="P261" s="92"/>
      <c r="Q261" s="92"/>
      <c r="R261" s="92"/>
      <c r="S261" s="92"/>
      <c r="T261" s="93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1639</v>
      </c>
      <c r="AU261" s="18" t="s">
        <v>99</v>
      </c>
    </row>
    <row r="262" s="2" customFormat="1" ht="16.5" customHeight="1">
      <c r="A262" s="39"/>
      <c r="B262" s="40"/>
      <c r="C262" s="228" t="s">
        <v>898</v>
      </c>
      <c r="D262" s="228" t="s">
        <v>218</v>
      </c>
      <c r="E262" s="229" t="s">
        <v>4528</v>
      </c>
      <c r="F262" s="230" t="s">
        <v>4529</v>
      </c>
      <c r="G262" s="231" t="s">
        <v>293</v>
      </c>
      <c r="H262" s="232">
        <v>16</v>
      </c>
      <c r="I262" s="233"/>
      <c r="J262" s="234">
        <f>ROUND(I262*H262,2)</f>
        <v>0</v>
      </c>
      <c r="K262" s="230" t="s">
        <v>222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0.0016199999999999999</v>
      </c>
      <c r="R262" s="237">
        <f>Q262*H262</f>
        <v>0.025919999999999999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290</v>
      </c>
      <c r="AT262" s="239" t="s">
        <v>218</v>
      </c>
      <c r="AU262" s="239" t="s">
        <v>99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290</v>
      </c>
      <c r="BM262" s="239" t="s">
        <v>4530</v>
      </c>
    </row>
    <row r="263" s="2" customFormat="1" ht="16.5" customHeight="1">
      <c r="A263" s="39"/>
      <c r="B263" s="40"/>
      <c r="C263" s="228" t="s">
        <v>903</v>
      </c>
      <c r="D263" s="228" t="s">
        <v>218</v>
      </c>
      <c r="E263" s="229" t="s">
        <v>4531</v>
      </c>
      <c r="F263" s="230" t="s">
        <v>4532</v>
      </c>
      <c r="G263" s="231" t="s">
        <v>293</v>
      </c>
      <c r="H263" s="232">
        <v>20</v>
      </c>
      <c r="I263" s="233"/>
      <c r="J263" s="234">
        <f>ROUND(I263*H263,2)</f>
        <v>0</v>
      </c>
      <c r="K263" s="230" t="s">
        <v>222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0.0019200000000000001</v>
      </c>
      <c r="R263" s="237">
        <f>Q263*H263</f>
        <v>0.038400000000000004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290</v>
      </c>
      <c r="AT263" s="239" t="s">
        <v>218</v>
      </c>
      <c r="AU263" s="239" t="s">
        <v>99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290</v>
      </c>
      <c r="BM263" s="239" t="s">
        <v>4533</v>
      </c>
    </row>
    <row r="264" s="2" customFormat="1" ht="16.5" customHeight="1">
      <c r="A264" s="39"/>
      <c r="B264" s="40"/>
      <c r="C264" s="228" t="s">
        <v>909</v>
      </c>
      <c r="D264" s="228" t="s">
        <v>218</v>
      </c>
      <c r="E264" s="229" t="s">
        <v>4534</v>
      </c>
      <c r="F264" s="230" t="s">
        <v>4535</v>
      </c>
      <c r="G264" s="231" t="s">
        <v>293</v>
      </c>
      <c r="H264" s="232">
        <v>22</v>
      </c>
      <c r="I264" s="233"/>
      <c r="J264" s="234">
        <f>ROUND(I264*H264,2)</f>
        <v>0</v>
      </c>
      <c r="K264" s="230" t="s">
        <v>222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0.0024199999999999998</v>
      </c>
      <c r="R264" s="237">
        <f>Q264*H264</f>
        <v>0.053239999999999996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290</v>
      </c>
      <c r="AT264" s="239" t="s">
        <v>218</v>
      </c>
      <c r="AU264" s="239" t="s">
        <v>99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290</v>
      </c>
      <c r="BM264" s="239" t="s">
        <v>4536</v>
      </c>
    </row>
    <row r="265" s="2" customFormat="1" ht="16.5" customHeight="1">
      <c r="A265" s="39"/>
      <c r="B265" s="40"/>
      <c r="C265" s="228" t="s">
        <v>914</v>
      </c>
      <c r="D265" s="228" t="s">
        <v>218</v>
      </c>
      <c r="E265" s="229" t="s">
        <v>4537</v>
      </c>
      <c r="F265" s="230" t="s">
        <v>4538</v>
      </c>
      <c r="G265" s="231" t="s">
        <v>293</v>
      </c>
      <c r="H265" s="232">
        <v>14</v>
      </c>
      <c r="I265" s="233"/>
      <c r="J265" s="234">
        <f>ROUND(I265*H265,2)</f>
        <v>0</v>
      </c>
      <c r="K265" s="230" t="s">
        <v>222</v>
      </c>
      <c r="L265" s="45"/>
      <c r="M265" s="235" t="s">
        <v>1</v>
      </c>
      <c r="N265" s="236" t="s">
        <v>44</v>
      </c>
      <c r="O265" s="92"/>
      <c r="P265" s="237">
        <f>O265*H265</f>
        <v>0</v>
      </c>
      <c r="Q265" s="237">
        <v>0.0026800000000000001</v>
      </c>
      <c r="R265" s="237">
        <f>Q265*H265</f>
        <v>0.037519999999999998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290</v>
      </c>
      <c r="AT265" s="239" t="s">
        <v>218</v>
      </c>
      <c r="AU265" s="239" t="s">
        <v>99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290</v>
      </c>
      <c r="BM265" s="239" t="s">
        <v>4539</v>
      </c>
    </row>
    <row r="266" s="2" customFormat="1" ht="16.5" customHeight="1">
      <c r="A266" s="39"/>
      <c r="B266" s="40"/>
      <c r="C266" s="228" t="s">
        <v>920</v>
      </c>
      <c r="D266" s="228" t="s">
        <v>218</v>
      </c>
      <c r="E266" s="229" t="s">
        <v>4540</v>
      </c>
      <c r="F266" s="230" t="s">
        <v>4541</v>
      </c>
      <c r="G266" s="231" t="s">
        <v>293</v>
      </c>
      <c r="H266" s="232">
        <v>16</v>
      </c>
      <c r="I266" s="233"/>
      <c r="J266" s="234">
        <f>ROUND(I266*H266,2)</f>
        <v>0</v>
      </c>
      <c r="K266" s="230" t="s">
        <v>222</v>
      </c>
      <c r="L266" s="45"/>
      <c r="M266" s="235" t="s">
        <v>1</v>
      </c>
      <c r="N266" s="236" t="s">
        <v>44</v>
      </c>
      <c r="O266" s="92"/>
      <c r="P266" s="237">
        <f>O266*H266</f>
        <v>0</v>
      </c>
      <c r="Q266" s="237">
        <v>0.0030899999999999999</v>
      </c>
      <c r="R266" s="237">
        <f>Q266*H266</f>
        <v>0.049439999999999998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290</v>
      </c>
      <c r="AT266" s="239" t="s">
        <v>218</v>
      </c>
      <c r="AU266" s="239" t="s">
        <v>99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290</v>
      </c>
      <c r="BM266" s="239" t="s">
        <v>4542</v>
      </c>
    </row>
    <row r="267" s="2" customFormat="1" ht="16.5" customHeight="1">
      <c r="A267" s="39"/>
      <c r="B267" s="40"/>
      <c r="C267" s="228" t="s">
        <v>925</v>
      </c>
      <c r="D267" s="228" t="s">
        <v>218</v>
      </c>
      <c r="E267" s="229" t="s">
        <v>4543</v>
      </c>
      <c r="F267" s="230" t="s">
        <v>4544</v>
      </c>
      <c r="G267" s="231" t="s">
        <v>293</v>
      </c>
      <c r="H267" s="232">
        <v>5</v>
      </c>
      <c r="I267" s="233"/>
      <c r="J267" s="234">
        <f>ROUND(I267*H267,2)</f>
        <v>0</v>
      </c>
      <c r="K267" s="230" t="s">
        <v>222</v>
      </c>
      <c r="L267" s="45"/>
      <c r="M267" s="235" t="s">
        <v>1</v>
      </c>
      <c r="N267" s="236" t="s">
        <v>44</v>
      </c>
      <c r="O267" s="92"/>
      <c r="P267" s="237">
        <f>O267*H267</f>
        <v>0</v>
      </c>
      <c r="Q267" s="237">
        <v>0.0045100000000000001</v>
      </c>
      <c r="R267" s="237">
        <f>Q267*H267</f>
        <v>0.022550000000000001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290</v>
      </c>
      <c r="AT267" s="239" t="s">
        <v>218</v>
      </c>
      <c r="AU267" s="239" t="s">
        <v>99</v>
      </c>
      <c r="AY267" s="18" t="s">
        <v>216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86</v>
      </c>
      <c r="BK267" s="240">
        <f>ROUND(I267*H267,2)</f>
        <v>0</v>
      </c>
      <c r="BL267" s="18" t="s">
        <v>290</v>
      </c>
      <c r="BM267" s="239" t="s">
        <v>4545</v>
      </c>
    </row>
    <row r="268" s="2" customFormat="1" ht="16.5" customHeight="1">
      <c r="A268" s="39"/>
      <c r="B268" s="40"/>
      <c r="C268" s="228" t="s">
        <v>930</v>
      </c>
      <c r="D268" s="228" t="s">
        <v>218</v>
      </c>
      <c r="E268" s="229" t="s">
        <v>4546</v>
      </c>
      <c r="F268" s="230" t="s">
        <v>4547</v>
      </c>
      <c r="G268" s="231" t="s">
        <v>359</v>
      </c>
      <c r="H268" s="232">
        <v>0.83199999999999996</v>
      </c>
      <c r="I268" s="233"/>
      <c r="J268" s="234">
        <f>ROUND(I268*H268,2)</f>
        <v>0</v>
      </c>
      <c r="K268" s="230" t="s">
        <v>222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290</v>
      </c>
      <c r="AT268" s="239" t="s">
        <v>218</v>
      </c>
      <c r="AU268" s="239" t="s">
        <v>99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290</v>
      </c>
      <c r="BM268" s="239" t="s">
        <v>4548</v>
      </c>
    </row>
    <row r="269" s="12" customFormat="1" ht="20.88" customHeight="1">
      <c r="A269" s="12"/>
      <c r="B269" s="212"/>
      <c r="C269" s="213"/>
      <c r="D269" s="214" t="s">
        <v>78</v>
      </c>
      <c r="E269" s="226" t="s">
        <v>4549</v>
      </c>
      <c r="F269" s="226" t="s">
        <v>4550</v>
      </c>
      <c r="G269" s="213"/>
      <c r="H269" s="213"/>
      <c r="I269" s="216"/>
      <c r="J269" s="227">
        <f>BK269</f>
        <v>0</v>
      </c>
      <c r="K269" s="213"/>
      <c r="L269" s="218"/>
      <c r="M269" s="219"/>
      <c r="N269" s="220"/>
      <c r="O269" s="220"/>
      <c r="P269" s="221">
        <f>SUM(P270:P288)</f>
        <v>0</v>
      </c>
      <c r="Q269" s="220"/>
      <c r="R269" s="221">
        <f>SUM(R270:R288)</f>
        <v>0.018879999999999997</v>
      </c>
      <c r="S269" s="220"/>
      <c r="T269" s="222">
        <f>SUM(T270:T288)</f>
        <v>0</v>
      </c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R269" s="223" t="s">
        <v>88</v>
      </c>
      <c r="AT269" s="224" t="s">
        <v>78</v>
      </c>
      <c r="AU269" s="224" t="s">
        <v>88</v>
      </c>
      <c r="AY269" s="223" t="s">
        <v>216</v>
      </c>
      <c r="BK269" s="225">
        <f>SUM(BK270:BK288)</f>
        <v>0</v>
      </c>
    </row>
    <row r="270" s="2" customFormat="1" ht="16.5" customHeight="1">
      <c r="A270" s="39"/>
      <c r="B270" s="40"/>
      <c r="C270" s="228" t="s">
        <v>941</v>
      </c>
      <c r="D270" s="228" t="s">
        <v>218</v>
      </c>
      <c r="E270" s="229" t="s">
        <v>4551</v>
      </c>
      <c r="F270" s="230" t="s">
        <v>4552</v>
      </c>
      <c r="G270" s="231" t="s">
        <v>221</v>
      </c>
      <c r="H270" s="232">
        <v>2</v>
      </c>
      <c r="I270" s="233"/>
      <c r="J270" s="234">
        <f>ROUND(I270*H270,2)</f>
        <v>0</v>
      </c>
      <c r="K270" s="230" t="s">
        <v>222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0.00021000000000000001</v>
      </c>
      <c r="R270" s="237">
        <f>Q270*H270</f>
        <v>0.00042000000000000002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290</v>
      </c>
      <c r="AT270" s="239" t="s">
        <v>218</v>
      </c>
      <c r="AU270" s="239" t="s">
        <v>99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290</v>
      </c>
      <c r="BM270" s="239" t="s">
        <v>4553</v>
      </c>
    </row>
    <row r="271" s="2" customFormat="1" ht="16.5" customHeight="1">
      <c r="A271" s="39"/>
      <c r="B271" s="40"/>
      <c r="C271" s="228" t="s">
        <v>945</v>
      </c>
      <c r="D271" s="228" t="s">
        <v>218</v>
      </c>
      <c r="E271" s="229" t="s">
        <v>4554</v>
      </c>
      <c r="F271" s="230" t="s">
        <v>4555</v>
      </c>
      <c r="G271" s="231" t="s">
        <v>221</v>
      </c>
      <c r="H271" s="232">
        <v>4</v>
      </c>
      <c r="I271" s="233"/>
      <c r="J271" s="234">
        <f>ROUND(I271*H271,2)</f>
        <v>0</v>
      </c>
      <c r="K271" s="230" t="s">
        <v>222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0.00034000000000000002</v>
      </c>
      <c r="R271" s="237">
        <f>Q271*H271</f>
        <v>0.0013600000000000001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290</v>
      </c>
      <c r="AT271" s="239" t="s">
        <v>218</v>
      </c>
      <c r="AU271" s="239" t="s">
        <v>99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290</v>
      </c>
      <c r="BM271" s="239" t="s">
        <v>4556</v>
      </c>
    </row>
    <row r="272" s="2" customFormat="1" ht="16.5" customHeight="1">
      <c r="A272" s="39"/>
      <c r="B272" s="40"/>
      <c r="C272" s="228" t="s">
        <v>949</v>
      </c>
      <c r="D272" s="228" t="s">
        <v>218</v>
      </c>
      <c r="E272" s="229" t="s">
        <v>4557</v>
      </c>
      <c r="F272" s="230" t="s">
        <v>4558</v>
      </c>
      <c r="G272" s="231" t="s">
        <v>221</v>
      </c>
      <c r="H272" s="232">
        <v>1</v>
      </c>
      <c r="I272" s="233"/>
      <c r="J272" s="234">
        <f>ROUND(I272*H272,2)</f>
        <v>0</v>
      </c>
      <c r="K272" s="230" t="s">
        <v>222</v>
      </c>
      <c r="L272" s="45"/>
      <c r="M272" s="235" t="s">
        <v>1</v>
      </c>
      <c r="N272" s="236" t="s">
        <v>44</v>
      </c>
      <c r="O272" s="92"/>
      <c r="P272" s="237">
        <f>O272*H272</f>
        <v>0</v>
      </c>
      <c r="Q272" s="237">
        <v>0.00069999999999999999</v>
      </c>
      <c r="R272" s="237">
        <f>Q272*H272</f>
        <v>0.00069999999999999999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290</v>
      </c>
      <c r="AT272" s="239" t="s">
        <v>218</v>
      </c>
      <c r="AU272" s="239" t="s">
        <v>99</v>
      </c>
      <c r="AY272" s="18" t="s">
        <v>216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86</v>
      </c>
      <c r="BK272" s="240">
        <f>ROUND(I272*H272,2)</f>
        <v>0</v>
      </c>
      <c r="BL272" s="18" t="s">
        <v>290</v>
      </c>
      <c r="BM272" s="239" t="s">
        <v>4559</v>
      </c>
    </row>
    <row r="273" s="2" customFormat="1" ht="16.5" customHeight="1">
      <c r="A273" s="39"/>
      <c r="B273" s="40"/>
      <c r="C273" s="228" t="s">
        <v>953</v>
      </c>
      <c r="D273" s="228" t="s">
        <v>218</v>
      </c>
      <c r="E273" s="229" t="s">
        <v>4560</v>
      </c>
      <c r="F273" s="230" t="s">
        <v>4561</v>
      </c>
      <c r="G273" s="231" t="s">
        <v>221</v>
      </c>
      <c r="H273" s="232">
        <v>1</v>
      </c>
      <c r="I273" s="233"/>
      <c r="J273" s="234">
        <f>ROUND(I273*H273,2)</f>
        <v>0</v>
      </c>
      <c r="K273" s="230" t="s">
        <v>222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0.00107</v>
      </c>
      <c r="R273" s="237">
        <f>Q273*H273</f>
        <v>0.00107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290</v>
      </c>
      <c r="AT273" s="239" t="s">
        <v>218</v>
      </c>
      <c r="AU273" s="239" t="s">
        <v>99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290</v>
      </c>
      <c r="BM273" s="239" t="s">
        <v>4562</v>
      </c>
    </row>
    <row r="274" s="2" customFormat="1" ht="16.5" customHeight="1">
      <c r="A274" s="39"/>
      <c r="B274" s="40"/>
      <c r="C274" s="228" t="s">
        <v>959</v>
      </c>
      <c r="D274" s="228" t="s">
        <v>218</v>
      </c>
      <c r="E274" s="229" t="s">
        <v>4563</v>
      </c>
      <c r="F274" s="230" t="s">
        <v>4564</v>
      </c>
      <c r="G274" s="231" t="s">
        <v>221</v>
      </c>
      <c r="H274" s="232">
        <v>2</v>
      </c>
      <c r="I274" s="233"/>
      <c r="J274" s="234">
        <f>ROUND(I274*H274,2)</f>
        <v>0</v>
      </c>
      <c r="K274" s="230" t="s">
        <v>222</v>
      </c>
      <c r="L274" s="45"/>
      <c r="M274" s="235" t="s">
        <v>1</v>
      </c>
      <c r="N274" s="236" t="s">
        <v>44</v>
      </c>
      <c r="O274" s="92"/>
      <c r="P274" s="237">
        <f>O274*H274</f>
        <v>0</v>
      </c>
      <c r="Q274" s="237">
        <v>0.00025000000000000001</v>
      </c>
      <c r="R274" s="237">
        <f>Q274*H274</f>
        <v>0.00050000000000000001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290</v>
      </c>
      <c r="AT274" s="239" t="s">
        <v>218</v>
      </c>
      <c r="AU274" s="239" t="s">
        <v>99</v>
      </c>
      <c r="AY274" s="18" t="s">
        <v>216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86</v>
      </c>
      <c r="BK274" s="240">
        <f>ROUND(I274*H274,2)</f>
        <v>0</v>
      </c>
      <c r="BL274" s="18" t="s">
        <v>290</v>
      </c>
      <c r="BM274" s="239" t="s">
        <v>4565</v>
      </c>
    </row>
    <row r="275" s="2" customFormat="1" ht="16.5" customHeight="1">
      <c r="A275" s="39"/>
      <c r="B275" s="40"/>
      <c r="C275" s="228" t="s">
        <v>963</v>
      </c>
      <c r="D275" s="228" t="s">
        <v>218</v>
      </c>
      <c r="E275" s="229" t="s">
        <v>4566</v>
      </c>
      <c r="F275" s="230" t="s">
        <v>4567</v>
      </c>
      <c r="G275" s="231" t="s">
        <v>221</v>
      </c>
      <c r="H275" s="232">
        <v>4</v>
      </c>
      <c r="I275" s="233"/>
      <c r="J275" s="234">
        <f>ROUND(I275*H275,2)</f>
        <v>0</v>
      </c>
      <c r="K275" s="230" t="s">
        <v>222</v>
      </c>
      <c r="L275" s="45"/>
      <c r="M275" s="235" t="s">
        <v>1</v>
      </c>
      <c r="N275" s="236" t="s">
        <v>44</v>
      </c>
      <c r="O275" s="92"/>
      <c r="P275" s="237">
        <f>O275*H275</f>
        <v>0</v>
      </c>
      <c r="Q275" s="237">
        <v>0.00036000000000000002</v>
      </c>
      <c r="R275" s="237">
        <f>Q275*H275</f>
        <v>0.0014400000000000001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290</v>
      </c>
      <c r="AT275" s="239" t="s">
        <v>218</v>
      </c>
      <c r="AU275" s="239" t="s">
        <v>99</v>
      </c>
      <c r="AY275" s="18" t="s">
        <v>216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86</v>
      </c>
      <c r="BK275" s="240">
        <f>ROUND(I275*H275,2)</f>
        <v>0</v>
      </c>
      <c r="BL275" s="18" t="s">
        <v>290</v>
      </c>
      <c r="BM275" s="239" t="s">
        <v>4568</v>
      </c>
    </row>
    <row r="276" s="2" customFormat="1" ht="16.5" customHeight="1">
      <c r="A276" s="39"/>
      <c r="B276" s="40"/>
      <c r="C276" s="228" t="s">
        <v>967</v>
      </c>
      <c r="D276" s="228" t="s">
        <v>218</v>
      </c>
      <c r="E276" s="229" t="s">
        <v>4225</v>
      </c>
      <c r="F276" s="230" t="s">
        <v>4569</v>
      </c>
      <c r="G276" s="231" t="s">
        <v>221</v>
      </c>
      <c r="H276" s="232">
        <v>1</v>
      </c>
      <c r="I276" s="233"/>
      <c r="J276" s="234">
        <f>ROUND(I276*H276,2)</f>
        <v>0</v>
      </c>
      <c r="K276" s="230" t="s">
        <v>222</v>
      </c>
      <c r="L276" s="45"/>
      <c r="M276" s="235" t="s">
        <v>1</v>
      </c>
      <c r="N276" s="236" t="s">
        <v>44</v>
      </c>
      <c r="O276" s="92"/>
      <c r="P276" s="237">
        <f>O276*H276</f>
        <v>0</v>
      </c>
      <c r="Q276" s="237">
        <v>0.00075000000000000002</v>
      </c>
      <c r="R276" s="237">
        <f>Q276*H276</f>
        <v>0.00075000000000000002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290</v>
      </c>
      <c r="AT276" s="239" t="s">
        <v>218</v>
      </c>
      <c r="AU276" s="239" t="s">
        <v>99</v>
      </c>
      <c r="AY276" s="18" t="s">
        <v>216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86</v>
      </c>
      <c r="BK276" s="240">
        <f>ROUND(I276*H276,2)</f>
        <v>0</v>
      </c>
      <c r="BL276" s="18" t="s">
        <v>290</v>
      </c>
      <c r="BM276" s="239" t="s">
        <v>4570</v>
      </c>
    </row>
    <row r="277" s="2" customFormat="1" ht="16.5" customHeight="1">
      <c r="A277" s="39"/>
      <c r="B277" s="40"/>
      <c r="C277" s="228" t="s">
        <v>971</v>
      </c>
      <c r="D277" s="228" t="s">
        <v>218</v>
      </c>
      <c r="E277" s="229" t="s">
        <v>4571</v>
      </c>
      <c r="F277" s="230" t="s">
        <v>4572</v>
      </c>
      <c r="G277" s="231" t="s">
        <v>221</v>
      </c>
      <c r="H277" s="232">
        <v>1</v>
      </c>
      <c r="I277" s="233"/>
      <c r="J277" s="234">
        <f>ROUND(I277*H277,2)</f>
        <v>0</v>
      </c>
      <c r="K277" s="230" t="s">
        <v>222</v>
      </c>
      <c r="L277" s="45"/>
      <c r="M277" s="235" t="s">
        <v>1</v>
      </c>
      <c r="N277" s="236" t="s">
        <v>44</v>
      </c>
      <c r="O277" s="92"/>
      <c r="P277" s="237">
        <f>O277*H277</f>
        <v>0</v>
      </c>
      <c r="Q277" s="237">
        <v>0.0012800000000000001</v>
      </c>
      <c r="R277" s="237">
        <f>Q277*H277</f>
        <v>0.0012800000000000001</v>
      </c>
      <c r="S277" s="237">
        <v>0</v>
      </c>
      <c r="T277" s="238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39" t="s">
        <v>290</v>
      </c>
      <c r="AT277" s="239" t="s">
        <v>218</v>
      </c>
      <c r="AU277" s="239" t="s">
        <v>99</v>
      </c>
      <c r="AY277" s="18" t="s">
        <v>216</v>
      </c>
      <c r="BE277" s="240">
        <f>IF(N277="základní",J277,0)</f>
        <v>0</v>
      </c>
      <c r="BF277" s="240">
        <f>IF(N277="snížená",J277,0)</f>
        <v>0</v>
      </c>
      <c r="BG277" s="240">
        <f>IF(N277="zákl. přenesená",J277,0)</f>
        <v>0</v>
      </c>
      <c r="BH277" s="240">
        <f>IF(N277="sníž. přenesená",J277,0)</f>
        <v>0</v>
      </c>
      <c r="BI277" s="240">
        <f>IF(N277="nulová",J277,0)</f>
        <v>0</v>
      </c>
      <c r="BJ277" s="18" t="s">
        <v>86</v>
      </c>
      <c r="BK277" s="240">
        <f>ROUND(I277*H277,2)</f>
        <v>0</v>
      </c>
      <c r="BL277" s="18" t="s">
        <v>290</v>
      </c>
      <c r="BM277" s="239" t="s">
        <v>4573</v>
      </c>
    </row>
    <row r="278" s="2" customFormat="1" ht="16.5" customHeight="1">
      <c r="A278" s="39"/>
      <c r="B278" s="40"/>
      <c r="C278" s="228" t="s">
        <v>976</v>
      </c>
      <c r="D278" s="228" t="s">
        <v>218</v>
      </c>
      <c r="E278" s="229" t="s">
        <v>4574</v>
      </c>
      <c r="F278" s="230" t="s">
        <v>4575</v>
      </c>
      <c r="G278" s="231" t="s">
        <v>221</v>
      </c>
      <c r="H278" s="232">
        <v>4</v>
      </c>
      <c r="I278" s="233"/>
      <c r="J278" s="234">
        <f>ROUND(I278*H278,2)</f>
        <v>0</v>
      </c>
      <c r="K278" s="230" t="s">
        <v>3900</v>
      </c>
      <c r="L278" s="45"/>
      <c r="M278" s="235" t="s">
        <v>1</v>
      </c>
      <c r="N278" s="236" t="s">
        <v>44</v>
      </c>
      <c r="O278" s="92"/>
      <c r="P278" s="237">
        <f>O278*H278</f>
        <v>0</v>
      </c>
      <c r="Q278" s="237">
        <v>0.00040000000000000002</v>
      </c>
      <c r="R278" s="237">
        <f>Q278*H278</f>
        <v>0.0016000000000000001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290</v>
      </c>
      <c r="AT278" s="239" t="s">
        <v>218</v>
      </c>
      <c r="AU278" s="239" t="s">
        <v>99</v>
      </c>
      <c r="AY278" s="18" t="s">
        <v>216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86</v>
      </c>
      <c r="BK278" s="240">
        <f>ROUND(I278*H278,2)</f>
        <v>0</v>
      </c>
      <c r="BL278" s="18" t="s">
        <v>290</v>
      </c>
      <c r="BM278" s="239" t="s">
        <v>4576</v>
      </c>
    </row>
    <row r="279" s="2" customFormat="1" ht="16.5" customHeight="1">
      <c r="A279" s="39"/>
      <c r="B279" s="40"/>
      <c r="C279" s="228" t="s">
        <v>991</v>
      </c>
      <c r="D279" s="228" t="s">
        <v>218</v>
      </c>
      <c r="E279" s="229" t="s">
        <v>4577</v>
      </c>
      <c r="F279" s="230" t="s">
        <v>4211</v>
      </c>
      <c r="G279" s="231" t="s">
        <v>221</v>
      </c>
      <c r="H279" s="232">
        <v>1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0.00056999999999999998</v>
      </c>
      <c r="R279" s="237">
        <f>Q279*H279</f>
        <v>0.00056999999999999998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290</v>
      </c>
      <c r="AT279" s="239" t="s">
        <v>218</v>
      </c>
      <c r="AU279" s="239" t="s">
        <v>99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290</v>
      </c>
      <c r="BM279" s="239" t="s">
        <v>4578</v>
      </c>
    </row>
    <row r="280" s="2" customFormat="1" ht="16.5" customHeight="1">
      <c r="A280" s="39"/>
      <c r="B280" s="40"/>
      <c r="C280" s="228" t="s">
        <v>995</v>
      </c>
      <c r="D280" s="228" t="s">
        <v>218</v>
      </c>
      <c r="E280" s="229" t="s">
        <v>4222</v>
      </c>
      <c r="F280" s="230" t="s">
        <v>4579</v>
      </c>
      <c r="G280" s="231" t="s">
        <v>221</v>
      </c>
      <c r="H280" s="232">
        <v>5</v>
      </c>
      <c r="I280" s="233"/>
      <c r="J280" s="234">
        <f>ROUND(I280*H280,2)</f>
        <v>0</v>
      </c>
      <c r="K280" s="230" t="s">
        <v>222</v>
      </c>
      <c r="L280" s="45"/>
      <c r="M280" s="235" t="s">
        <v>1</v>
      </c>
      <c r="N280" s="236" t="s">
        <v>44</v>
      </c>
      <c r="O280" s="92"/>
      <c r="P280" s="237">
        <f>O280*H280</f>
        <v>0</v>
      </c>
      <c r="Q280" s="237">
        <v>0.00044000000000000002</v>
      </c>
      <c r="R280" s="237">
        <f>Q280*H280</f>
        <v>0.0022000000000000001</v>
      </c>
      <c r="S280" s="237">
        <v>0</v>
      </c>
      <c r="T280" s="238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39" t="s">
        <v>290</v>
      </c>
      <c r="AT280" s="239" t="s">
        <v>218</v>
      </c>
      <c r="AU280" s="239" t="s">
        <v>99</v>
      </c>
      <c r="AY280" s="18" t="s">
        <v>216</v>
      </c>
      <c r="BE280" s="240">
        <f>IF(N280="základní",J280,0)</f>
        <v>0</v>
      </c>
      <c r="BF280" s="240">
        <f>IF(N280="snížená",J280,0)</f>
        <v>0</v>
      </c>
      <c r="BG280" s="240">
        <f>IF(N280="zákl. přenesená",J280,0)</f>
        <v>0</v>
      </c>
      <c r="BH280" s="240">
        <f>IF(N280="sníž. přenesená",J280,0)</f>
        <v>0</v>
      </c>
      <c r="BI280" s="240">
        <f>IF(N280="nulová",J280,0)</f>
        <v>0</v>
      </c>
      <c r="BJ280" s="18" t="s">
        <v>86</v>
      </c>
      <c r="BK280" s="240">
        <f>ROUND(I280*H280,2)</f>
        <v>0</v>
      </c>
      <c r="BL280" s="18" t="s">
        <v>290</v>
      </c>
      <c r="BM280" s="239" t="s">
        <v>4580</v>
      </c>
    </row>
    <row r="281" s="2" customFormat="1" ht="16.5" customHeight="1">
      <c r="A281" s="39"/>
      <c r="B281" s="40"/>
      <c r="C281" s="228" t="s">
        <v>1010</v>
      </c>
      <c r="D281" s="228" t="s">
        <v>218</v>
      </c>
      <c r="E281" s="229" t="s">
        <v>4581</v>
      </c>
      <c r="F281" s="230" t="s">
        <v>4582</v>
      </c>
      <c r="G281" s="231" t="s">
        <v>221</v>
      </c>
      <c r="H281" s="232">
        <v>1</v>
      </c>
      <c r="I281" s="233"/>
      <c r="J281" s="234">
        <f>ROUND(I281*H281,2)</f>
        <v>0</v>
      </c>
      <c r="K281" s="230" t="s">
        <v>222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99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4583</v>
      </c>
    </row>
    <row r="282" s="2" customFormat="1" ht="16.5" customHeight="1">
      <c r="A282" s="39"/>
      <c r="B282" s="40"/>
      <c r="C282" s="228" t="s">
        <v>1014</v>
      </c>
      <c r="D282" s="228" t="s">
        <v>218</v>
      </c>
      <c r="E282" s="229" t="s">
        <v>4584</v>
      </c>
      <c r="F282" s="230" t="s">
        <v>4585</v>
      </c>
      <c r="G282" s="231" t="s">
        <v>221</v>
      </c>
      <c r="H282" s="232">
        <v>1</v>
      </c>
      <c r="I282" s="233"/>
      <c r="J282" s="234">
        <f>ROUND(I282*H282,2)</f>
        <v>0</v>
      </c>
      <c r="K282" s="230" t="s">
        <v>222</v>
      </c>
      <c r="L282" s="45"/>
      <c r="M282" s="235" t="s">
        <v>1</v>
      </c>
      <c r="N282" s="236" t="s">
        <v>44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121</v>
      </c>
      <c r="AT282" s="239" t="s">
        <v>218</v>
      </c>
      <c r="AU282" s="239" t="s">
        <v>99</v>
      </c>
      <c r="AY282" s="18" t="s">
        <v>216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86</v>
      </c>
      <c r="BK282" s="240">
        <f>ROUND(I282*H282,2)</f>
        <v>0</v>
      </c>
      <c r="BL282" s="18" t="s">
        <v>121</v>
      </c>
      <c r="BM282" s="239" t="s">
        <v>4586</v>
      </c>
    </row>
    <row r="283" s="2" customFormat="1" ht="16.5" customHeight="1">
      <c r="A283" s="39"/>
      <c r="B283" s="40"/>
      <c r="C283" s="228" t="s">
        <v>1020</v>
      </c>
      <c r="D283" s="228" t="s">
        <v>218</v>
      </c>
      <c r="E283" s="229" t="s">
        <v>4587</v>
      </c>
      <c r="F283" s="230" t="s">
        <v>4588</v>
      </c>
      <c r="G283" s="231" t="s">
        <v>221</v>
      </c>
      <c r="H283" s="232">
        <v>1</v>
      </c>
      <c r="I283" s="233"/>
      <c r="J283" s="234">
        <f>ROUND(I283*H283,2)</f>
        <v>0</v>
      </c>
      <c r="K283" s="230" t="s">
        <v>222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99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4589</v>
      </c>
    </row>
    <row r="284" s="2" customFormat="1" ht="16.5" customHeight="1">
      <c r="A284" s="39"/>
      <c r="B284" s="40"/>
      <c r="C284" s="264" t="s">
        <v>1025</v>
      </c>
      <c r="D284" s="264" t="s">
        <v>372</v>
      </c>
      <c r="E284" s="265" t="s">
        <v>4590</v>
      </c>
      <c r="F284" s="266" t="s">
        <v>4591</v>
      </c>
      <c r="G284" s="267" t="s">
        <v>221</v>
      </c>
      <c r="H284" s="268">
        <v>1</v>
      </c>
      <c r="I284" s="269"/>
      <c r="J284" s="270">
        <f>ROUND(I284*H284,2)</f>
        <v>0</v>
      </c>
      <c r="K284" s="266" t="s">
        <v>222</v>
      </c>
      <c r="L284" s="271"/>
      <c r="M284" s="272" t="s">
        <v>1</v>
      </c>
      <c r="N284" s="273" t="s">
        <v>44</v>
      </c>
      <c r="O284" s="92"/>
      <c r="P284" s="237">
        <f>O284*H284</f>
        <v>0</v>
      </c>
      <c r="Q284" s="237">
        <v>0.00025999999999999998</v>
      </c>
      <c r="R284" s="237">
        <f>Q284*H284</f>
        <v>0.00025999999999999998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250</v>
      </c>
      <c r="AT284" s="239" t="s">
        <v>372</v>
      </c>
      <c r="AU284" s="239" t="s">
        <v>99</v>
      </c>
      <c r="AY284" s="18" t="s">
        <v>216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86</v>
      </c>
      <c r="BK284" s="240">
        <f>ROUND(I284*H284,2)</f>
        <v>0</v>
      </c>
      <c r="BL284" s="18" t="s">
        <v>121</v>
      </c>
      <c r="BM284" s="239" t="s">
        <v>4592</v>
      </c>
    </row>
    <row r="285" s="2" customFormat="1" ht="16.5" customHeight="1">
      <c r="A285" s="39"/>
      <c r="B285" s="40"/>
      <c r="C285" s="264" t="s">
        <v>1030</v>
      </c>
      <c r="D285" s="264" t="s">
        <v>372</v>
      </c>
      <c r="E285" s="265" t="s">
        <v>4593</v>
      </c>
      <c r="F285" s="266" t="s">
        <v>4594</v>
      </c>
      <c r="G285" s="267" t="s">
        <v>221</v>
      </c>
      <c r="H285" s="268">
        <v>1</v>
      </c>
      <c r="I285" s="269"/>
      <c r="J285" s="270">
        <f>ROUND(I285*H285,2)</f>
        <v>0</v>
      </c>
      <c r="K285" s="266" t="s">
        <v>3900</v>
      </c>
      <c r="L285" s="271"/>
      <c r="M285" s="272" t="s">
        <v>1</v>
      </c>
      <c r="N285" s="273" t="s">
        <v>44</v>
      </c>
      <c r="O285" s="92"/>
      <c r="P285" s="237">
        <f>O285*H285</f>
        <v>0</v>
      </c>
      <c r="Q285" s="237">
        <v>0.00036000000000000002</v>
      </c>
      <c r="R285" s="237">
        <f>Q285*H285</f>
        <v>0.00036000000000000002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250</v>
      </c>
      <c r="AT285" s="239" t="s">
        <v>372</v>
      </c>
      <c r="AU285" s="239" t="s">
        <v>99</v>
      </c>
      <c r="AY285" s="18" t="s">
        <v>216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86</v>
      </c>
      <c r="BK285" s="240">
        <f>ROUND(I285*H285,2)</f>
        <v>0</v>
      </c>
      <c r="BL285" s="18" t="s">
        <v>121</v>
      </c>
      <c r="BM285" s="239" t="s">
        <v>4595</v>
      </c>
    </row>
    <row r="286" s="2" customFormat="1" ht="16.5" customHeight="1">
      <c r="A286" s="39"/>
      <c r="B286" s="40"/>
      <c r="C286" s="264" t="s">
        <v>1061</v>
      </c>
      <c r="D286" s="264" t="s">
        <v>372</v>
      </c>
      <c r="E286" s="265" t="s">
        <v>4596</v>
      </c>
      <c r="F286" s="266" t="s">
        <v>4597</v>
      </c>
      <c r="G286" s="267" t="s">
        <v>221</v>
      </c>
      <c r="H286" s="268">
        <v>1</v>
      </c>
      <c r="I286" s="269"/>
      <c r="J286" s="270">
        <f>ROUND(I286*H286,2)</f>
        <v>0</v>
      </c>
      <c r="K286" s="266" t="s">
        <v>3900</v>
      </c>
      <c r="L286" s="271"/>
      <c r="M286" s="272" t="s">
        <v>1</v>
      </c>
      <c r="N286" s="273" t="s">
        <v>44</v>
      </c>
      <c r="O286" s="92"/>
      <c r="P286" s="237">
        <f>O286*H286</f>
        <v>0</v>
      </c>
      <c r="Q286" s="237">
        <v>0.00051000000000000004</v>
      </c>
      <c r="R286" s="237">
        <f>Q286*H286</f>
        <v>0.00051000000000000004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250</v>
      </c>
      <c r="AT286" s="239" t="s">
        <v>372</v>
      </c>
      <c r="AU286" s="239" t="s">
        <v>99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121</v>
      </c>
      <c r="BM286" s="239" t="s">
        <v>4598</v>
      </c>
    </row>
    <row r="287" s="2" customFormat="1" ht="16.5" customHeight="1">
      <c r="A287" s="39"/>
      <c r="B287" s="40"/>
      <c r="C287" s="228" t="s">
        <v>1078</v>
      </c>
      <c r="D287" s="228" t="s">
        <v>218</v>
      </c>
      <c r="E287" s="229" t="s">
        <v>4599</v>
      </c>
      <c r="F287" s="230" t="s">
        <v>4600</v>
      </c>
      <c r="G287" s="231" t="s">
        <v>221</v>
      </c>
      <c r="H287" s="232">
        <v>2</v>
      </c>
      <c r="I287" s="233"/>
      <c r="J287" s="234">
        <f>ROUND(I287*H287,2)</f>
        <v>0</v>
      </c>
      <c r="K287" s="230" t="s">
        <v>3900</v>
      </c>
      <c r="L287" s="45"/>
      <c r="M287" s="235" t="s">
        <v>1</v>
      </c>
      <c r="N287" s="236" t="s">
        <v>44</v>
      </c>
      <c r="O287" s="92"/>
      <c r="P287" s="237">
        <f>O287*H287</f>
        <v>0</v>
      </c>
      <c r="Q287" s="237">
        <v>0.0029299999999999999</v>
      </c>
      <c r="R287" s="237">
        <f>Q287*H287</f>
        <v>0.0058599999999999998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290</v>
      </c>
      <c r="AT287" s="239" t="s">
        <v>218</v>
      </c>
      <c r="AU287" s="239" t="s">
        <v>99</v>
      </c>
      <c r="AY287" s="18" t="s">
        <v>216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86</v>
      </c>
      <c r="BK287" s="240">
        <f>ROUND(I287*H287,2)</f>
        <v>0</v>
      </c>
      <c r="BL287" s="18" t="s">
        <v>290</v>
      </c>
      <c r="BM287" s="239" t="s">
        <v>4601</v>
      </c>
    </row>
    <row r="288" s="2" customFormat="1" ht="16.5" customHeight="1">
      <c r="A288" s="39"/>
      <c r="B288" s="40"/>
      <c r="C288" s="228" t="s">
        <v>1082</v>
      </c>
      <c r="D288" s="228" t="s">
        <v>218</v>
      </c>
      <c r="E288" s="229" t="s">
        <v>4546</v>
      </c>
      <c r="F288" s="230" t="s">
        <v>4547</v>
      </c>
      <c r="G288" s="231" t="s">
        <v>359</v>
      </c>
      <c r="H288" s="232">
        <v>0.019</v>
      </c>
      <c r="I288" s="233"/>
      <c r="J288" s="234">
        <f>ROUND(I288*H288,2)</f>
        <v>0</v>
      </c>
      <c r="K288" s="230" t="s">
        <v>222</v>
      </c>
      <c r="L288" s="45"/>
      <c r="M288" s="235" t="s">
        <v>1</v>
      </c>
      <c r="N288" s="236" t="s">
        <v>44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290</v>
      </c>
      <c r="AT288" s="239" t="s">
        <v>218</v>
      </c>
      <c r="AU288" s="239" t="s">
        <v>99</v>
      </c>
      <c r="AY288" s="18" t="s">
        <v>216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86</v>
      </c>
      <c r="BK288" s="240">
        <f>ROUND(I288*H288,2)</f>
        <v>0</v>
      </c>
      <c r="BL288" s="18" t="s">
        <v>290</v>
      </c>
      <c r="BM288" s="239" t="s">
        <v>4602</v>
      </c>
    </row>
    <row r="289" s="12" customFormat="1" ht="20.88" customHeight="1">
      <c r="A289" s="12"/>
      <c r="B289" s="212"/>
      <c r="C289" s="213"/>
      <c r="D289" s="214" t="s">
        <v>78</v>
      </c>
      <c r="E289" s="226" t="s">
        <v>4603</v>
      </c>
      <c r="F289" s="226" t="s">
        <v>4604</v>
      </c>
      <c r="G289" s="213"/>
      <c r="H289" s="213"/>
      <c r="I289" s="216"/>
      <c r="J289" s="227">
        <f>BK289</f>
        <v>0</v>
      </c>
      <c r="K289" s="213"/>
      <c r="L289" s="218"/>
      <c r="M289" s="219"/>
      <c r="N289" s="220"/>
      <c r="O289" s="220"/>
      <c r="P289" s="221">
        <f>SUM(P290:P306)</f>
        <v>0</v>
      </c>
      <c r="Q289" s="220"/>
      <c r="R289" s="221">
        <f>SUM(R290:R306)</f>
        <v>0.083900000000000002</v>
      </c>
      <c r="S289" s="220"/>
      <c r="T289" s="222">
        <f>SUM(T290:T306)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23" t="s">
        <v>88</v>
      </c>
      <c r="AT289" s="224" t="s">
        <v>78</v>
      </c>
      <c r="AU289" s="224" t="s">
        <v>88</v>
      </c>
      <c r="AY289" s="223" t="s">
        <v>216</v>
      </c>
      <c r="BK289" s="225">
        <f>SUM(BK290:BK306)</f>
        <v>0</v>
      </c>
    </row>
    <row r="290" s="2" customFormat="1" ht="16.5" customHeight="1">
      <c r="A290" s="39"/>
      <c r="B290" s="40"/>
      <c r="C290" s="228" t="s">
        <v>1091</v>
      </c>
      <c r="D290" s="228" t="s">
        <v>218</v>
      </c>
      <c r="E290" s="229" t="s">
        <v>4560</v>
      </c>
      <c r="F290" s="230" t="s">
        <v>4561</v>
      </c>
      <c r="G290" s="231" t="s">
        <v>221</v>
      </c>
      <c r="H290" s="232">
        <v>2</v>
      </c>
      <c r="I290" s="233"/>
      <c r="J290" s="234">
        <f>ROUND(I290*H290,2)</f>
        <v>0</v>
      </c>
      <c r="K290" s="230" t="s">
        <v>222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0.00107</v>
      </c>
      <c r="R290" s="237">
        <f>Q290*H290</f>
        <v>0.00214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290</v>
      </c>
      <c r="AT290" s="239" t="s">
        <v>218</v>
      </c>
      <c r="AU290" s="239" t="s">
        <v>99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290</v>
      </c>
      <c r="BM290" s="239" t="s">
        <v>4605</v>
      </c>
    </row>
    <row r="291" s="2" customFormat="1" ht="16.5" customHeight="1">
      <c r="A291" s="39"/>
      <c r="B291" s="40"/>
      <c r="C291" s="228" t="s">
        <v>1097</v>
      </c>
      <c r="D291" s="228" t="s">
        <v>218</v>
      </c>
      <c r="E291" s="229" t="s">
        <v>4606</v>
      </c>
      <c r="F291" s="230" t="s">
        <v>4607</v>
      </c>
      <c r="G291" s="231" t="s">
        <v>221</v>
      </c>
      <c r="H291" s="232">
        <v>1</v>
      </c>
      <c r="I291" s="233"/>
      <c r="J291" s="234">
        <f>ROUND(I291*H291,2)</f>
        <v>0</v>
      </c>
      <c r="K291" s="230" t="s">
        <v>222</v>
      </c>
      <c r="L291" s="45"/>
      <c r="M291" s="235" t="s">
        <v>1</v>
      </c>
      <c r="N291" s="236" t="s">
        <v>44</v>
      </c>
      <c r="O291" s="92"/>
      <c r="P291" s="237">
        <f>O291*H291</f>
        <v>0</v>
      </c>
      <c r="Q291" s="237">
        <v>0.00050000000000000001</v>
      </c>
      <c r="R291" s="237">
        <f>Q291*H291</f>
        <v>0.00050000000000000001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290</v>
      </c>
      <c r="AT291" s="239" t="s">
        <v>218</v>
      </c>
      <c r="AU291" s="239" t="s">
        <v>99</v>
      </c>
      <c r="AY291" s="18" t="s">
        <v>216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86</v>
      </c>
      <c r="BK291" s="240">
        <f>ROUND(I291*H291,2)</f>
        <v>0</v>
      </c>
      <c r="BL291" s="18" t="s">
        <v>290</v>
      </c>
      <c r="BM291" s="239" t="s">
        <v>4608</v>
      </c>
    </row>
    <row r="292" s="2" customFormat="1" ht="16.5" customHeight="1">
      <c r="A292" s="39"/>
      <c r="B292" s="40"/>
      <c r="C292" s="228" t="s">
        <v>1103</v>
      </c>
      <c r="D292" s="228" t="s">
        <v>218</v>
      </c>
      <c r="E292" s="229" t="s">
        <v>4609</v>
      </c>
      <c r="F292" s="230" t="s">
        <v>4610</v>
      </c>
      <c r="G292" s="231" t="s">
        <v>221</v>
      </c>
      <c r="H292" s="232">
        <v>1</v>
      </c>
      <c r="I292" s="233"/>
      <c r="J292" s="234">
        <f>ROUND(I292*H292,2)</f>
        <v>0</v>
      </c>
      <c r="K292" s="230" t="s">
        <v>222</v>
      </c>
      <c r="L292" s="45"/>
      <c r="M292" s="235" t="s">
        <v>1</v>
      </c>
      <c r="N292" s="236" t="s">
        <v>44</v>
      </c>
      <c r="O292" s="92"/>
      <c r="P292" s="237">
        <f>O292*H292</f>
        <v>0</v>
      </c>
      <c r="Q292" s="237">
        <v>0.0049199999999999999</v>
      </c>
      <c r="R292" s="237">
        <f>Q292*H292</f>
        <v>0.0049199999999999999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290</v>
      </c>
      <c r="AT292" s="239" t="s">
        <v>218</v>
      </c>
      <c r="AU292" s="239" t="s">
        <v>99</v>
      </c>
      <c r="AY292" s="18" t="s">
        <v>216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86</v>
      </c>
      <c r="BK292" s="240">
        <f>ROUND(I292*H292,2)</f>
        <v>0</v>
      </c>
      <c r="BL292" s="18" t="s">
        <v>290</v>
      </c>
      <c r="BM292" s="239" t="s">
        <v>4611</v>
      </c>
    </row>
    <row r="293" s="2" customFormat="1" ht="16.5" customHeight="1">
      <c r="A293" s="39"/>
      <c r="B293" s="40"/>
      <c r="C293" s="228" t="s">
        <v>1109</v>
      </c>
      <c r="D293" s="228" t="s">
        <v>218</v>
      </c>
      <c r="E293" s="229" t="s">
        <v>4557</v>
      </c>
      <c r="F293" s="230" t="s">
        <v>4558</v>
      </c>
      <c r="G293" s="231" t="s">
        <v>221</v>
      </c>
      <c r="H293" s="232">
        <v>2</v>
      </c>
      <c r="I293" s="233"/>
      <c r="J293" s="234">
        <f>ROUND(I293*H293,2)</f>
        <v>0</v>
      </c>
      <c r="K293" s="230" t="s">
        <v>222</v>
      </c>
      <c r="L293" s="45"/>
      <c r="M293" s="235" t="s">
        <v>1</v>
      </c>
      <c r="N293" s="236" t="s">
        <v>44</v>
      </c>
      <c r="O293" s="92"/>
      <c r="P293" s="237">
        <f>O293*H293</f>
        <v>0</v>
      </c>
      <c r="Q293" s="237">
        <v>0.00069999999999999999</v>
      </c>
      <c r="R293" s="237">
        <f>Q293*H293</f>
        <v>0.0014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290</v>
      </c>
      <c r="AT293" s="239" t="s">
        <v>218</v>
      </c>
      <c r="AU293" s="239" t="s">
        <v>99</v>
      </c>
      <c r="AY293" s="18" t="s">
        <v>216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86</v>
      </c>
      <c r="BK293" s="240">
        <f>ROUND(I293*H293,2)</f>
        <v>0</v>
      </c>
      <c r="BL293" s="18" t="s">
        <v>290</v>
      </c>
      <c r="BM293" s="239" t="s">
        <v>4612</v>
      </c>
    </row>
    <row r="294" s="2" customFormat="1" ht="16.5" customHeight="1">
      <c r="A294" s="39"/>
      <c r="B294" s="40"/>
      <c r="C294" s="228" t="s">
        <v>1113</v>
      </c>
      <c r="D294" s="228" t="s">
        <v>218</v>
      </c>
      <c r="E294" s="229" t="s">
        <v>4613</v>
      </c>
      <c r="F294" s="230" t="s">
        <v>4614</v>
      </c>
      <c r="G294" s="231" t="s">
        <v>221</v>
      </c>
      <c r="H294" s="232">
        <v>1</v>
      </c>
      <c r="I294" s="233"/>
      <c r="J294" s="234">
        <f>ROUND(I294*H294,2)</f>
        <v>0</v>
      </c>
      <c r="K294" s="230" t="s">
        <v>222</v>
      </c>
      <c r="L294" s="45"/>
      <c r="M294" s="235" t="s">
        <v>1</v>
      </c>
      <c r="N294" s="236" t="s">
        <v>44</v>
      </c>
      <c r="O294" s="92"/>
      <c r="P294" s="237">
        <f>O294*H294</f>
        <v>0</v>
      </c>
      <c r="Q294" s="237">
        <v>0.00347</v>
      </c>
      <c r="R294" s="237">
        <f>Q294*H294</f>
        <v>0.00347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290</v>
      </c>
      <c r="AT294" s="239" t="s">
        <v>218</v>
      </c>
      <c r="AU294" s="239" t="s">
        <v>99</v>
      </c>
      <c r="AY294" s="18" t="s">
        <v>216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86</v>
      </c>
      <c r="BK294" s="240">
        <f>ROUND(I294*H294,2)</f>
        <v>0</v>
      </c>
      <c r="BL294" s="18" t="s">
        <v>290</v>
      </c>
      <c r="BM294" s="239" t="s">
        <v>4615</v>
      </c>
    </row>
    <row r="295" s="2" customFormat="1" ht="16.5" customHeight="1">
      <c r="A295" s="39"/>
      <c r="B295" s="40"/>
      <c r="C295" s="228" t="s">
        <v>1117</v>
      </c>
      <c r="D295" s="228" t="s">
        <v>218</v>
      </c>
      <c r="E295" s="229" t="s">
        <v>4616</v>
      </c>
      <c r="F295" s="230" t="s">
        <v>4617</v>
      </c>
      <c r="G295" s="231" t="s">
        <v>221</v>
      </c>
      <c r="H295" s="232">
        <v>2</v>
      </c>
      <c r="I295" s="233"/>
      <c r="J295" s="234">
        <f>ROUND(I295*H295,2)</f>
        <v>0</v>
      </c>
      <c r="K295" s="230" t="s">
        <v>222</v>
      </c>
      <c r="L295" s="45"/>
      <c r="M295" s="235" t="s">
        <v>1</v>
      </c>
      <c r="N295" s="236" t="s">
        <v>44</v>
      </c>
      <c r="O295" s="92"/>
      <c r="P295" s="237">
        <f>O295*H295</f>
        <v>0</v>
      </c>
      <c r="Q295" s="237">
        <v>0.00022000000000000001</v>
      </c>
      <c r="R295" s="237">
        <f>Q295*H295</f>
        <v>0.00044000000000000002</v>
      </c>
      <c r="S295" s="237">
        <v>0</v>
      </c>
      <c r="T295" s="238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39" t="s">
        <v>290</v>
      </c>
      <c r="AT295" s="239" t="s">
        <v>218</v>
      </c>
      <c r="AU295" s="239" t="s">
        <v>99</v>
      </c>
      <c r="AY295" s="18" t="s">
        <v>216</v>
      </c>
      <c r="BE295" s="240">
        <f>IF(N295="základní",J295,0)</f>
        <v>0</v>
      </c>
      <c r="BF295" s="240">
        <f>IF(N295="snížená",J295,0)</f>
        <v>0</v>
      </c>
      <c r="BG295" s="240">
        <f>IF(N295="zákl. přenesená",J295,0)</f>
        <v>0</v>
      </c>
      <c r="BH295" s="240">
        <f>IF(N295="sníž. přenesená",J295,0)</f>
        <v>0</v>
      </c>
      <c r="BI295" s="240">
        <f>IF(N295="nulová",J295,0)</f>
        <v>0</v>
      </c>
      <c r="BJ295" s="18" t="s">
        <v>86</v>
      </c>
      <c r="BK295" s="240">
        <f>ROUND(I295*H295,2)</f>
        <v>0</v>
      </c>
      <c r="BL295" s="18" t="s">
        <v>290</v>
      </c>
      <c r="BM295" s="239" t="s">
        <v>4618</v>
      </c>
    </row>
    <row r="296" s="2" customFormat="1" ht="16.5" customHeight="1">
      <c r="A296" s="39"/>
      <c r="B296" s="40"/>
      <c r="C296" s="228" t="s">
        <v>1123</v>
      </c>
      <c r="D296" s="228" t="s">
        <v>218</v>
      </c>
      <c r="E296" s="229" t="s">
        <v>4225</v>
      </c>
      <c r="F296" s="230" t="s">
        <v>4569</v>
      </c>
      <c r="G296" s="231" t="s">
        <v>221</v>
      </c>
      <c r="H296" s="232">
        <v>3</v>
      </c>
      <c r="I296" s="233"/>
      <c r="J296" s="234">
        <f>ROUND(I296*H296,2)</f>
        <v>0</v>
      </c>
      <c r="K296" s="230" t="s">
        <v>222</v>
      </c>
      <c r="L296" s="45"/>
      <c r="M296" s="235" t="s">
        <v>1</v>
      </c>
      <c r="N296" s="236" t="s">
        <v>44</v>
      </c>
      <c r="O296" s="92"/>
      <c r="P296" s="237">
        <f>O296*H296</f>
        <v>0</v>
      </c>
      <c r="Q296" s="237">
        <v>0.00075000000000000002</v>
      </c>
      <c r="R296" s="237">
        <f>Q296*H296</f>
        <v>0.0022500000000000003</v>
      </c>
      <c r="S296" s="237">
        <v>0</v>
      </c>
      <c r="T296" s="238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39" t="s">
        <v>290</v>
      </c>
      <c r="AT296" s="239" t="s">
        <v>218</v>
      </c>
      <c r="AU296" s="239" t="s">
        <v>99</v>
      </c>
      <c r="AY296" s="18" t="s">
        <v>216</v>
      </c>
      <c r="BE296" s="240">
        <f>IF(N296="základní",J296,0)</f>
        <v>0</v>
      </c>
      <c r="BF296" s="240">
        <f>IF(N296="snížená",J296,0)</f>
        <v>0</v>
      </c>
      <c r="BG296" s="240">
        <f>IF(N296="zákl. přenesená",J296,0)</f>
        <v>0</v>
      </c>
      <c r="BH296" s="240">
        <f>IF(N296="sníž. přenesená",J296,0)</f>
        <v>0</v>
      </c>
      <c r="BI296" s="240">
        <f>IF(N296="nulová",J296,0)</f>
        <v>0</v>
      </c>
      <c r="BJ296" s="18" t="s">
        <v>86</v>
      </c>
      <c r="BK296" s="240">
        <f>ROUND(I296*H296,2)</f>
        <v>0</v>
      </c>
      <c r="BL296" s="18" t="s">
        <v>290</v>
      </c>
      <c r="BM296" s="239" t="s">
        <v>4619</v>
      </c>
    </row>
    <row r="297" s="2" customFormat="1" ht="16.5" customHeight="1">
      <c r="A297" s="39"/>
      <c r="B297" s="40"/>
      <c r="C297" s="228" t="s">
        <v>1128</v>
      </c>
      <c r="D297" s="228" t="s">
        <v>218</v>
      </c>
      <c r="E297" s="229" t="s">
        <v>4571</v>
      </c>
      <c r="F297" s="230" t="s">
        <v>4572</v>
      </c>
      <c r="G297" s="231" t="s">
        <v>221</v>
      </c>
      <c r="H297" s="232">
        <v>3</v>
      </c>
      <c r="I297" s="233"/>
      <c r="J297" s="234">
        <f>ROUND(I297*H297,2)</f>
        <v>0</v>
      </c>
      <c r="K297" s="230" t="s">
        <v>222</v>
      </c>
      <c r="L297" s="45"/>
      <c r="M297" s="235" t="s">
        <v>1</v>
      </c>
      <c r="N297" s="236" t="s">
        <v>44</v>
      </c>
      <c r="O297" s="92"/>
      <c r="P297" s="237">
        <f>O297*H297</f>
        <v>0</v>
      </c>
      <c r="Q297" s="237">
        <v>0.0012800000000000001</v>
      </c>
      <c r="R297" s="237">
        <f>Q297*H297</f>
        <v>0.0038400000000000005</v>
      </c>
      <c r="S297" s="237">
        <v>0</v>
      </c>
      <c r="T297" s="238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9" t="s">
        <v>290</v>
      </c>
      <c r="AT297" s="239" t="s">
        <v>218</v>
      </c>
      <c r="AU297" s="239" t="s">
        <v>99</v>
      </c>
      <c r="AY297" s="18" t="s">
        <v>216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8" t="s">
        <v>86</v>
      </c>
      <c r="BK297" s="240">
        <f>ROUND(I297*H297,2)</f>
        <v>0</v>
      </c>
      <c r="BL297" s="18" t="s">
        <v>290</v>
      </c>
      <c r="BM297" s="239" t="s">
        <v>4620</v>
      </c>
    </row>
    <row r="298" s="2" customFormat="1" ht="16.5" customHeight="1">
      <c r="A298" s="39"/>
      <c r="B298" s="40"/>
      <c r="C298" s="228" t="s">
        <v>1132</v>
      </c>
      <c r="D298" s="228" t="s">
        <v>218</v>
      </c>
      <c r="E298" s="229" t="s">
        <v>4621</v>
      </c>
      <c r="F298" s="230" t="s">
        <v>4622</v>
      </c>
      <c r="G298" s="231" t="s">
        <v>293</v>
      </c>
      <c r="H298" s="232">
        <v>6</v>
      </c>
      <c r="I298" s="233"/>
      <c r="J298" s="234">
        <f>ROUND(I298*H298,2)</f>
        <v>0</v>
      </c>
      <c r="K298" s="230" t="s">
        <v>222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0.0051799999999999997</v>
      </c>
      <c r="R298" s="237">
        <f>Q298*H298</f>
        <v>0.031079999999999997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290</v>
      </c>
      <c r="AT298" s="239" t="s">
        <v>218</v>
      </c>
      <c r="AU298" s="239" t="s">
        <v>99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290</v>
      </c>
      <c r="BM298" s="239" t="s">
        <v>4623</v>
      </c>
    </row>
    <row r="299" s="2" customFormat="1" ht="16.5" customHeight="1">
      <c r="A299" s="39"/>
      <c r="B299" s="40"/>
      <c r="C299" s="228" t="s">
        <v>1136</v>
      </c>
      <c r="D299" s="228" t="s">
        <v>218</v>
      </c>
      <c r="E299" s="229" t="s">
        <v>4543</v>
      </c>
      <c r="F299" s="230" t="s">
        <v>4544</v>
      </c>
      <c r="G299" s="231" t="s">
        <v>293</v>
      </c>
      <c r="H299" s="232">
        <v>6</v>
      </c>
      <c r="I299" s="233"/>
      <c r="J299" s="234">
        <f>ROUND(I299*H299,2)</f>
        <v>0</v>
      </c>
      <c r="K299" s="230" t="s">
        <v>222</v>
      </c>
      <c r="L299" s="45"/>
      <c r="M299" s="235" t="s">
        <v>1</v>
      </c>
      <c r="N299" s="236" t="s">
        <v>44</v>
      </c>
      <c r="O299" s="92"/>
      <c r="P299" s="237">
        <f>O299*H299</f>
        <v>0</v>
      </c>
      <c r="Q299" s="237">
        <v>0.0045100000000000001</v>
      </c>
      <c r="R299" s="237">
        <f>Q299*H299</f>
        <v>0.027060000000000001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290</v>
      </c>
      <c r="AT299" s="239" t="s">
        <v>218</v>
      </c>
      <c r="AU299" s="239" t="s">
        <v>99</v>
      </c>
      <c r="AY299" s="18" t="s">
        <v>216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86</v>
      </c>
      <c r="BK299" s="240">
        <f>ROUND(I299*H299,2)</f>
        <v>0</v>
      </c>
      <c r="BL299" s="18" t="s">
        <v>290</v>
      </c>
      <c r="BM299" s="239" t="s">
        <v>4624</v>
      </c>
    </row>
    <row r="300" s="2" customFormat="1" ht="16.5" customHeight="1">
      <c r="A300" s="39"/>
      <c r="B300" s="40"/>
      <c r="C300" s="228" t="s">
        <v>1140</v>
      </c>
      <c r="D300" s="228" t="s">
        <v>218</v>
      </c>
      <c r="E300" s="229" t="s">
        <v>4587</v>
      </c>
      <c r="F300" s="230" t="s">
        <v>4588</v>
      </c>
      <c r="G300" s="231" t="s">
        <v>221</v>
      </c>
      <c r="H300" s="232">
        <v>1</v>
      </c>
      <c r="I300" s="233"/>
      <c r="J300" s="234">
        <f>ROUND(I300*H300,2)</f>
        <v>0</v>
      </c>
      <c r="K300" s="230" t="s">
        <v>222</v>
      </c>
      <c r="L300" s="45"/>
      <c r="M300" s="235" t="s">
        <v>1</v>
      </c>
      <c r="N300" s="236" t="s">
        <v>44</v>
      </c>
      <c r="O300" s="92"/>
      <c r="P300" s="237">
        <f>O300*H300</f>
        <v>0</v>
      </c>
      <c r="Q300" s="237">
        <v>0</v>
      </c>
      <c r="R300" s="237">
        <f>Q300*H300</f>
        <v>0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290</v>
      </c>
      <c r="AT300" s="239" t="s">
        <v>218</v>
      </c>
      <c r="AU300" s="239" t="s">
        <v>99</v>
      </c>
      <c r="AY300" s="18" t="s">
        <v>216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86</v>
      </c>
      <c r="BK300" s="240">
        <f>ROUND(I300*H300,2)</f>
        <v>0</v>
      </c>
      <c r="BL300" s="18" t="s">
        <v>290</v>
      </c>
      <c r="BM300" s="239" t="s">
        <v>4625</v>
      </c>
    </row>
    <row r="301" s="2" customFormat="1" ht="16.5" customHeight="1">
      <c r="A301" s="39"/>
      <c r="B301" s="40"/>
      <c r="C301" s="228" t="s">
        <v>1144</v>
      </c>
      <c r="D301" s="228" t="s">
        <v>218</v>
      </c>
      <c r="E301" s="229" t="s">
        <v>4584</v>
      </c>
      <c r="F301" s="230" t="s">
        <v>4585</v>
      </c>
      <c r="G301" s="231" t="s">
        <v>221</v>
      </c>
      <c r="H301" s="232">
        <v>1</v>
      </c>
      <c r="I301" s="233"/>
      <c r="J301" s="234">
        <f>ROUND(I301*H301,2)</f>
        <v>0</v>
      </c>
      <c r="K301" s="230" t="s">
        <v>222</v>
      </c>
      <c r="L301" s="45"/>
      <c r="M301" s="235" t="s">
        <v>1</v>
      </c>
      <c r="N301" s="236" t="s">
        <v>44</v>
      </c>
      <c r="O301" s="92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290</v>
      </c>
      <c r="AT301" s="239" t="s">
        <v>218</v>
      </c>
      <c r="AU301" s="239" t="s">
        <v>99</v>
      </c>
      <c r="AY301" s="18" t="s">
        <v>216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86</v>
      </c>
      <c r="BK301" s="240">
        <f>ROUND(I301*H301,2)</f>
        <v>0</v>
      </c>
      <c r="BL301" s="18" t="s">
        <v>290</v>
      </c>
      <c r="BM301" s="239" t="s">
        <v>4626</v>
      </c>
    </row>
    <row r="302" s="2" customFormat="1" ht="16.5" customHeight="1">
      <c r="A302" s="39"/>
      <c r="B302" s="40"/>
      <c r="C302" s="264" t="s">
        <v>1149</v>
      </c>
      <c r="D302" s="264" t="s">
        <v>372</v>
      </c>
      <c r="E302" s="265" t="s">
        <v>4593</v>
      </c>
      <c r="F302" s="266" t="s">
        <v>4594</v>
      </c>
      <c r="G302" s="267" t="s">
        <v>221</v>
      </c>
      <c r="H302" s="268">
        <v>1</v>
      </c>
      <c r="I302" s="269"/>
      <c r="J302" s="270">
        <f>ROUND(I302*H302,2)</f>
        <v>0</v>
      </c>
      <c r="K302" s="266" t="s">
        <v>3900</v>
      </c>
      <c r="L302" s="271"/>
      <c r="M302" s="272" t="s">
        <v>1</v>
      </c>
      <c r="N302" s="273" t="s">
        <v>44</v>
      </c>
      <c r="O302" s="92"/>
      <c r="P302" s="237">
        <f>O302*H302</f>
        <v>0</v>
      </c>
      <c r="Q302" s="237">
        <v>0.00036000000000000002</v>
      </c>
      <c r="R302" s="237">
        <f>Q302*H302</f>
        <v>0.00036000000000000002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371</v>
      </c>
      <c r="AT302" s="239" t="s">
        <v>372</v>
      </c>
      <c r="AU302" s="239" t="s">
        <v>99</v>
      </c>
      <c r="AY302" s="18" t="s">
        <v>216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86</v>
      </c>
      <c r="BK302" s="240">
        <f>ROUND(I302*H302,2)</f>
        <v>0</v>
      </c>
      <c r="BL302" s="18" t="s">
        <v>290</v>
      </c>
      <c r="BM302" s="239" t="s">
        <v>4627</v>
      </c>
    </row>
    <row r="303" s="2" customFormat="1" ht="16.5" customHeight="1">
      <c r="A303" s="39"/>
      <c r="B303" s="40"/>
      <c r="C303" s="264" t="s">
        <v>1206</v>
      </c>
      <c r="D303" s="264" t="s">
        <v>372</v>
      </c>
      <c r="E303" s="265" t="s">
        <v>4628</v>
      </c>
      <c r="F303" s="266" t="s">
        <v>4629</v>
      </c>
      <c r="G303" s="267" t="s">
        <v>221</v>
      </c>
      <c r="H303" s="268">
        <v>1</v>
      </c>
      <c r="I303" s="269"/>
      <c r="J303" s="270">
        <f>ROUND(I303*H303,2)</f>
        <v>0</v>
      </c>
      <c r="K303" s="266" t="s">
        <v>3900</v>
      </c>
      <c r="L303" s="271"/>
      <c r="M303" s="272" t="s">
        <v>1</v>
      </c>
      <c r="N303" s="273" t="s">
        <v>44</v>
      </c>
      <c r="O303" s="92"/>
      <c r="P303" s="237">
        <f>O303*H303</f>
        <v>0</v>
      </c>
      <c r="Q303" s="237">
        <v>0.00051000000000000004</v>
      </c>
      <c r="R303" s="237">
        <f>Q303*H303</f>
        <v>0.00051000000000000004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250</v>
      </c>
      <c r="AT303" s="239" t="s">
        <v>372</v>
      </c>
      <c r="AU303" s="239" t="s">
        <v>99</v>
      </c>
      <c r="AY303" s="18" t="s">
        <v>216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86</v>
      </c>
      <c r="BK303" s="240">
        <f>ROUND(I303*H303,2)</f>
        <v>0</v>
      </c>
      <c r="BL303" s="18" t="s">
        <v>121</v>
      </c>
      <c r="BM303" s="239" t="s">
        <v>4630</v>
      </c>
    </row>
    <row r="304" s="2" customFormat="1" ht="16.5" customHeight="1">
      <c r="A304" s="39"/>
      <c r="B304" s="40"/>
      <c r="C304" s="228" t="s">
        <v>1210</v>
      </c>
      <c r="D304" s="228" t="s">
        <v>218</v>
      </c>
      <c r="E304" s="229" t="s">
        <v>4631</v>
      </c>
      <c r="F304" s="230" t="s">
        <v>4632</v>
      </c>
      <c r="G304" s="231" t="s">
        <v>4161</v>
      </c>
      <c r="H304" s="232">
        <v>1</v>
      </c>
      <c r="I304" s="233"/>
      <c r="J304" s="234">
        <f>ROUND(I304*H304,2)</f>
        <v>0</v>
      </c>
      <c r="K304" s="230" t="s">
        <v>222</v>
      </c>
      <c r="L304" s="45"/>
      <c r="M304" s="235" t="s">
        <v>1</v>
      </c>
      <c r="N304" s="236" t="s">
        <v>44</v>
      </c>
      <c r="O304" s="92"/>
      <c r="P304" s="237">
        <f>O304*H304</f>
        <v>0</v>
      </c>
      <c r="Q304" s="237">
        <v>0.0059300000000000004</v>
      </c>
      <c r="R304" s="237">
        <f>Q304*H304</f>
        <v>0.0059300000000000004</v>
      </c>
      <c r="S304" s="237">
        <v>0</v>
      </c>
      <c r="T304" s="238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39" t="s">
        <v>290</v>
      </c>
      <c r="AT304" s="239" t="s">
        <v>218</v>
      </c>
      <c r="AU304" s="239" t="s">
        <v>99</v>
      </c>
      <c r="AY304" s="18" t="s">
        <v>216</v>
      </c>
      <c r="BE304" s="240">
        <f>IF(N304="základní",J304,0)</f>
        <v>0</v>
      </c>
      <c r="BF304" s="240">
        <f>IF(N304="snížená",J304,0)</f>
        <v>0</v>
      </c>
      <c r="BG304" s="240">
        <f>IF(N304="zákl. přenesená",J304,0)</f>
        <v>0</v>
      </c>
      <c r="BH304" s="240">
        <f>IF(N304="sníž. přenesená",J304,0)</f>
        <v>0</v>
      </c>
      <c r="BI304" s="240">
        <f>IF(N304="nulová",J304,0)</f>
        <v>0</v>
      </c>
      <c r="BJ304" s="18" t="s">
        <v>86</v>
      </c>
      <c r="BK304" s="240">
        <f>ROUND(I304*H304,2)</f>
        <v>0</v>
      </c>
      <c r="BL304" s="18" t="s">
        <v>290</v>
      </c>
      <c r="BM304" s="239" t="s">
        <v>4633</v>
      </c>
    </row>
    <row r="305" s="2" customFormat="1" ht="16.5" customHeight="1">
      <c r="A305" s="39"/>
      <c r="B305" s="40"/>
      <c r="C305" s="228" t="s">
        <v>1225</v>
      </c>
      <c r="D305" s="228" t="s">
        <v>218</v>
      </c>
      <c r="E305" s="229" t="s">
        <v>4634</v>
      </c>
      <c r="F305" s="230" t="s">
        <v>4635</v>
      </c>
      <c r="G305" s="231" t="s">
        <v>221</v>
      </c>
      <c r="H305" s="232">
        <v>1</v>
      </c>
      <c r="I305" s="233"/>
      <c r="J305" s="234">
        <f>ROUND(I305*H305,2)</f>
        <v>0</v>
      </c>
      <c r="K305" s="230" t="s">
        <v>3900</v>
      </c>
      <c r="L305" s="45"/>
      <c r="M305" s="235" t="s">
        <v>1</v>
      </c>
      <c r="N305" s="236" t="s">
        <v>44</v>
      </c>
      <c r="O305" s="92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290</v>
      </c>
      <c r="AT305" s="239" t="s">
        <v>218</v>
      </c>
      <c r="AU305" s="239" t="s">
        <v>99</v>
      </c>
      <c r="AY305" s="18" t="s">
        <v>216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86</v>
      </c>
      <c r="BK305" s="240">
        <f>ROUND(I305*H305,2)</f>
        <v>0</v>
      </c>
      <c r="BL305" s="18" t="s">
        <v>290</v>
      </c>
      <c r="BM305" s="239" t="s">
        <v>4636</v>
      </c>
    </row>
    <row r="306" s="2" customFormat="1" ht="16.5" customHeight="1">
      <c r="A306" s="39"/>
      <c r="B306" s="40"/>
      <c r="C306" s="228" t="s">
        <v>1230</v>
      </c>
      <c r="D306" s="228" t="s">
        <v>218</v>
      </c>
      <c r="E306" s="229" t="s">
        <v>4546</v>
      </c>
      <c r="F306" s="230" t="s">
        <v>4547</v>
      </c>
      <c r="G306" s="231" t="s">
        <v>359</v>
      </c>
      <c r="H306" s="232">
        <v>0.084000000000000005</v>
      </c>
      <c r="I306" s="233"/>
      <c r="J306" s="234">
        <f>ROUND(I306*H306,2)</f>
        <v>0</v>
      </c>
      <c r="K306" s="230" t="s">
        <v>222</v>
      </c>
      <c r="L306" s="45"/>
      <c r="M306" s="235" t="s">
        <v>1</v>
      </c>
      <c r="N306" s="236" t="s">
        <v>44</v>
      </c>
      <c r="O306" s="92"/>
      <c r="P306" s="237">
        <f>O306*H306</f>
        <v>0</v>
      </c>
      <c r="Q306" s="237">
        <v>0</v>
      </c>
      <c r="R306" s="237">
        <f>Q306*H306</f>
        <v>0</v>
      </c>
      <c r="S306" s="237">
        <v>0</v>
      </c>
      <c r="T306" s="238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39" t="s">
        <v>290</v>
      </c>
      <c r="AT306" s="239" t="s">
        <v>218</v>
      </c>
      <c r="AU306" s="239" t="s">
        <v>99</v>
      </c>
      <c r="AY306" s="18" t="s">
        <v>216</v>
      </c>
      <c r="BE306" s="240">
        <f>IF(N306="základní",J306,0)</f>
        <v>0</v>
      </c>
      <c r="BF306" s="240">
        <f>IF(N306="snížená",J306,0)</f>
        <v>0</v>
      </c>
      <c r="BG306" s="240">
        <f>IF(N306="zákl. přenesená",J306,0)</f>
        <v>0</v>
      </c>
      <c r="BH306" s="240">
        <f>IF(N306="sníž. přenesená",J306,0)</f>
        <v>0</v>
      </c>
      <c r="BI306" s="240">
        <f>IF(N306="nulová",J306,0)</f>
        <v>0</v>
      </c>
      <c r="BJ306" s="18" t="s">
        <v>86</v>
      </c>
      <c r="BK306" s="240">
        <f>ROUND(I306*H306,2)</f>
        <v>0</v>
      </c>
      <c r="BL306" s="18" t="s">
        <v>290</v>
      </c>
      <c r="BM306" s="239" t="s">
        <v>4637</v>
      </c>
    </row>
    <row r="307" s="12" customFormat="1" ht="20.88" customHeight="1">
      <c r="A307" s="12"/>
      <c r="B307" s="212"/>
      <c r="C307" s="213"/>
      <c r="D307" s="214" t="s">
        <v>78</v>
      </c>
      <c r="E307" s="226" t="s">
        <v>4638</v>
      </c>
      <c r="F307" s="226" t="s">
        <v>3888</v>
      </c>
      <c r="G307" s="213"/>
      <c r="H307" s="213"/>
      <c r="I307" s="216"/>
      <c r="J307" s="227">
        <f>BK307</f>
        <v>0</v>
      </c>
      <c r="K307" s="213"/>
      <c r="L307" s="218"/>
      <c r="M307" s="219"/>
      <c r="N307" s="220"/>
      <c r="O307" s="220"/>
      <c r="P307" s="221">
        <f>SUM(P308:P311)</f>
        <v>0</v>
      </c>
      <c r="Q307" s="220"/>
      <c r="R307" s="221">
        <f>SUM(R308:R311)</f>
        <v>0.20308000000000001</v>
      </c>
      <c r="S307" s="220"/>
      <c r="T307" s="222">
        <f>SUM(T308:T311)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23" t="s">
        <v>88</v>
      </c>
      <c r="AT307" s="224" t="s">
        <v>78</v>
      </c>
      <c r="AU307" s="224" t="s">
        <v>88</v>
      </c>
      <c r="AY307" s="223" t="s">
        <v>216</v>
      </c>
      <c r="BK307" s="225">
        <f>SUM(BK308:BK311)</f>
        <v>0</v>
      </c>
    </row>
    <row r="308" s="2" customFormat="1" ht="16.5" customHeight="1">
      <c r="A308" s="39"/>
      <c r="B308" s="40"/>
      <c r="C308" s="228" t="s">
        <v>1235</v>
      </c>
      <c r="D308" s="228" t="s">
        <v>218</v>
      </c>
      <c r="E308" s="229" t="s">
        <v>4639</v>
      </c>
      <c r="F308" s="230" t="s">
        <v>4640</v>
      </c>
      <c r="G308" s="231" t="s">
        <v>4161</v>
      </c>
      <c r="H308" s="232">
        <v>2</v>
      </c>
      <c r="I308" s="233"/>
      <c r="J308" s="234">
        <f>ROUND(I308*H308,2)</f>
        <v>0</v>
      </c>
      <c r="K308" s="230" t="s">
        <v>3900</v>
      </c>
      <c r="L308" s="45"/>
      <c r="M308" s="235" t="s">
        <v>1</v>
      </c>
      <c r="N308" s="236" t="s">
        <v>44</v>
      </c>
      <c r="O308" s="92"/>
      <c r="P308" s="237">
        <f>O308*H308</f>
        <v>0</v>
      </c>
      <c r="Q308" s="237">
        <v>0.0292</v>
      </c>
      <c r="R308" s="237">
        <f>Q308*H308</f>
        <v>0.058400000000000001</v>
      </c>
      <c r="S308" s="237">
        <v>0</v>
      </c>
      <c r="T308" s="238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39" t="s">
        <v>290</v>
      </c>
      <c r="AT308" s="239" t="s">
        <v>218</v>
      </c>
      <c r="AU308" s="239" t="s">
        <v>99</v>
      </c>
      <c r="AY308" s="18" t="s">
        <v>216</v>
      </c>
      <c r="BE308" s="240">
        <f>IF(N308="základní",J308,0)</f>
        <v>0</v>
      </c>
      <c r="BF308" s="240">
        <f>IF(N308="snížená",J308,0)</f>
        <v>0</v>
      </c>
      <c r="BG308" s="240">
        <f>IF(N308="zákl. přenesená",J308,0)</f>
        <v>0</v>
      </c>
      <c r="BH308" s="240">
        <f>IF(N308="sníž. přenesená",J308,0)</f>
        <v>0</v>
      </c>
      <c r="BI308" s="240">
        <f>IF(N308="nulová",J308,0)</f>
        <v>0</v>
      </c>
      <c r="BJ308" s="18" t="s">
        <v>86</v>
      </c>
      <c r="BK308" s="240">
        <f>ROUND(I308*H308,2)</f>
        <v>0</v>
      </c>
      <c r="BL308" s="18" t="s">
        <v>290</v>
      </c>
      <c r="BM308" s="239" t="s">
        <v>4641</v>
      </c>
    </row>
    <row r="309" s="2" customFormat="1" ht="16.5" customHeight="1">
      <c r="A309" s="39"/>
      <c r="B309" s="40"/>
      <c r="C309" s="228" t="s">
        <v>1243</v>
      </c>
      <c r="D309" s="228" t="s">
        <v>218</v>
      </c>
      <c r="E309" s="229" t="s">
        <v>4642</v>
      </c>
      <c r="F309" s="230" t="s">
        <v>4643</v>
      </c>
      <c r="G309" s="231" t="s">
        <v>4161</v>
      </c>
      <c r="H309" s="232">
        <v>2</v>
      </c>
      <c r="I309" s="233"/>
      <c r="J309" s="234">
        <f>ROUND(I309*H309,2)</f>
        <v>0</v>
      </c>
      <c r="K309" s="230" t="s">
        <v>222</v>
      </c>
      <c r="L309" s="45"/>
      <c r="M309" s="235" t="s">
        <v>1</v>
      </c>
      <c r="N309" s="236" t="s">
        <v>44</v>
      </c>
      <c r="O309" s="92"/>
      <c r="P309" s="237">
        <f>O309*H309</f>
        <v>0</v>
      </c>
      <c r="Q309" s="237">
        <v>0.072340000000000002</v>
      </c>
      <c r="R309" s="237">
        <f>Q309*H309</f>
        <v>0.14468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290</v>
      </c>
      <c r="AT309" s="239" t="s">
        <v>218</v>
      </c>
      <c r="AU309" s="239" t="s">
        <v>99</v>
      </c>
      <c r="AY309" s="18" t="s">
        <v>216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86</v>
      </c>
      <c r="BK309" s="240">
        <f>ROUND(I309*H309,2)</f>
        <v>0</v>
      </c>
      <c r="BL309" s="18" t="s">
        <v>290</v>
      </c>
      <c r="BM309" s="239" t="s">
        <v>4644</v>
      </c>
    </row>
    <row r="310" s="2" customFormat="1">
      <c r="A310" s="39"/>
      <c r="B310" s="40"/>
      <c r="C310" s="41"/>
      <c r="D310" s="243" t="s">
        <v>1639</v>
      </c>
      <c r="E310" s="41"/>
      <c r="F310" s="291" t="s">
        <v>4645</v>
      </c>
      <c r="G310" s="41"/>
      <c r="H310" s="41"/>
      <c r="I310" s="292"/>
      <c r="J310" s="41"/>
      <c r="K310" s="41"/>
      <c r="L310" s="45"/>
      <c r="M310" s="293"/>
      <c r="N310" s="294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1639</v>
      </c>
      <c r="AU310" s="18" t="s">
        <v>99</v>
      </c>
    </row>
    <row r="311" s="2" customFormat="1" ht="16.5" customHeight="1">
      <c r="A311" s="39"/>
      <c r="B311" s="40"/>
      <c r="C311" s="228" t="s">
        <v>1248</v>
      </c>
      <c r="D311" s="228" t="s">
        <v>218</v>
      </c>
      <c r="E311" s="229" t="s">
        <v>4546</v>
      </c>
      <c r="F311" s="230" t="s">
        <v>4547</v>
      </c>
      <c r="G311" s="231" t="s">
        <v>359</v>
      </c>
      <c r="H311" s="232">
        <v>0.20300000000000001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0</v>
      </c>
      <c r="R311" s="237">
        <f>Q311*H311</f>
        <v>0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290</v>
      </c>
      <c r="AT311" s="239" t="s">
        <v>218</v>
      </c>
      <c r="AU311" s="239" t="s">
        <v>99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290</v>
      </c>
      <c r="BM311" s="239" t="s">
        <v>4646</v>
      </c>
    </row>
    <row r="312" s="12" customFormat="1" ht="22.8" customHeight="1">
      <c r="A312" s="12"/>
      <c r="B312" s="212"/>
      <c r="C312" s="213"/>
      <c r="D312" s="214" t="s">
        <v>78</v>
      </c>
      <c r="E312" s="226" t="s">
        <v>4647</v>
      </c>
      <c r="F312" s="226" t="s">
        <v>4648</v>
      </c>
      <c r="G312" s="213"/>
      <c r="H312" s="213"/>
      <c r="I312" s="216"/>
      <c r="J312" s="227">
        <f>BK312</f>
        <v>0</v>
      </c>
      <c r="K312" s="213"/>
      <c r="L312" s="218"/>
      <c r="M312" s="219"/>
      <c r="N312" s="220"/>
      <c r="O312" s="220"/>
      <c r="P312" s="221">
        <f>P313+P318+P323+P328+P333+P340+P348+P356+P364+P372+P378+P382+P388+P391+P401+P403</f>
        <v>0</v>
      </c>
      <c r="Q312" s="220"/>
      <c r="R312" s="221">
        <f>R313+R318+R323+R328+R333+R340+R348+R356+R364+R372+R378+R382+R388+R391+R401+R403</f>
        <v>1.2095399999999998</v>
      </c>
      <c r="S312" s="220"/>
      <c r="T312" s="222">
        <f>T313+T318+T323+T328+T333+T340+T348+T356+T364+T372+T378+T382+T388+T391+T401+T403</f>
        <v>0.35999999999999999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23" t="s">
        <v>88</v>
      </c>
      <c r="AT312" s="224" t="s">
        <v>78</v>
      </c>
      <c r="AU312" s="224" t="s">
        <v>86</v>
      </c>
      <c r="AY312" s="223" t="s">
        <v>216</v>
      </c>
      <c r="BK312" s="225">
        <f>BK313+BK318+BK323+BK328+BK333+BK340+BK348+BK356+BK364+BK372+BK378+BK382+BK388+BK391+BK401+BK403</f>
        <v>0</v>
      </c>
    </row>
    <row r="313" s="12" customFormat="1" ht="20.88" customHeight="1">
      <c r="A313" s="12"/>
      <c r="B313" s="212"/>
      <c r="C313" s="213"/>
      <c r="D313" s="214" t="s">
        <v>78</v>
      </c>
      <c r="E313" s="226" t="s">
        <v>4649</v>
      </c>
      <c r="F313" s="226" t="s">
        <v>4650</v>
      </c>
      <c r="G313" s="213"/>
      <c r="H313" s="213"/>
      <c r="I313" s="216"/>
      <c r="J313" s="227">
        <f>BK313</f>
        <v>0</v>
      </c>
      <c r="K313" s="213"/>
      <c r="L313" s="218"/>
      <c r="M313" s="219"/>
      <c r="N313" s="220"/>
      <c r="O313" s="220"/>
      <c r="P313" s="221">
        <f>SUM(P314:P317)</f>
        <v>0</v>
      </c>
      <c r="Q313" s="220"/>
      <c r="R313" s="221">
        <f>SUM(R314:R317)</f>
        <v>0.067239999999999994</v>
      </c>
      <c r="S313" s="220"/>
      <c r="T313" s="222">
        <f>SUM(T314:T317)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23" t="s">
        <v>88</v>
      </c>
      <c r="AT313" s="224" t="s">
        <v>78</v>
      </c>
      <c r="AU313" s="224" t="s">
        <v>88</v>
      </c>
      <c r="AY313" s="223" t="s">
        <v>216</v>
      </c>
      <c r="BK313" s="225">
        <f>SUM(BK314:BK317)</f>
        <v>0</v>
      </c>
    </row>
    <row r="314" s="2" customFormat="1" ht="16.5" customHeight="1">
      <c r="A314" s="39"/>
      <c r="B314" s="40"/>
      <c r="C314" s="228" t="s">
        <v>1256</v>
      </c>
      <c r="D314" s="228" t="s">
        <v>218</v>
      </c>
      <c r="E314" s="229" t="s">
        <v>4651</v>
      </c>
      <c r="F314" s="230" t="s">
        <v>4652</v>
      </c>
      <c r="G314" s="231" t="s">
        <v>4161</v>
      </c>
      <c r="H314" s="232">
        <v>2</v>
      </c>
      <c r="I314" s="233"/>
      <c r="J314" s="234">
        <f>ROUND(I314*H314,2)</f>
        <v>0</v>
      </c>
      <c r="K314" s="230" t="s">
        <v>222</v>
      </c>
      <c r="L314" s="45"/>
      <c r="M314" s="235" t="s">
        <v>1</v>
      </c>
      <c r="N314" s="236" t="s">
        <v>44</v>
      </c>
      <c r="O314" s="92"/>
      <c r="P314" s="237">
        <f>O314*H314</f>
        <v>0</v>
      </c>
      <c r="Q314" s="237">
        <v>0.016969999999999999</v>
      </c>
      <c r="R314" s="237">
        <f>Q314*H314</f>
        <v>0.033939999999999998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290</v>
      </c>
      <c r="AT314" s="239" t="s">
        <v>218</v>
      </c>
      <c r="AU314" s="239" t="s">
        <v>99</v>
      </c>
      <c r="AY314" s="18" t="s">
        <v>216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86</v>
      </c>
      <c r="BK314" s="240">
        <f>ROUND(I314*H314,2)</f>
        <v>0</v>
      </c>
      <c r="BL314" s="18" t="s">
        <v>290</v>
      </c>
      <c r="BM314" s="239" t="s">
        <v>4653</v>
      </c>
    </row>
    <row r="315" s="2" customFormat="1">
      <c r="A315" s="39"/>
      <c r="B315" s="40"/>
      <c r="C315" s="41"/>
      <c r="D315" s="243" t="s">
        <v>1639</v>
      </c>
      <c r="E315" s="41"/>
      <c r="F315" s="291" t="s">
        <v>4654</v>
      </c>
      <c r="G315" s="41"/>
      <c r="H315" s="41"/>
      <c r="I315" s="292"/>
      <c r="J315" s="41"/>
      <c r="K315" s="41"/>
      <c r="L315" s="45"/>
      <c r="M315" s="293"/>
      <c r="N315" s="294"/>
      <c r="O315" s="92"/>
      <c r="P315" s="92"/>
      <c r="Q315" s="92"/>
      <c r="R315" s="92"/>
      <c r="S315" s="92"/>
      <c r="T315" s="93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1639</v>
      </c>
      <c r="AU315" s="18" t="s">
        <v>99</v>
      </c>
    </row>
    <row r="316" s="2" customFormat="1" ht="21.75" customHeight="1">
      <c r="A316" s="39"/>
      <c r="B316" s="40"/>
      <c r="C316" s="228" t="s">
        <v>1272</v>
      </c>
      <c r="D316" s="228" t="s">
        <v>218</v>
      </c>
      <c r="E316" s="229" t="s">
        <v>4655</v>
      </c>
      <c r="F316" s="230" t="s">
        <v>4656</v>
      </c>
      <c r="G316" s="231" t="s">
        <v>4161</v>
      </c>
      <c r="H316" s="232">
        <v>2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0.016650000000000002</v>
      </c>
      <c r="R316" s="237">
        <f>Q316*H316</f>
        <v>0.033300000000000003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290</v>
      </c>
      <c r="AT316" s="239" t="s">
        <v>218</v>
      </c>
      <c r="AU316" s="239" t="s">
        <v>99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290</v>
      </c>
      <c r="BM316" s="239" t="s">
        <v>4657</v>
      </c>
    </row>
    <row r="317" s="2" customFormat="1">
      <c r="A317" s="39"/>
      <c r="B317" s="40"/>
      <c r="C317" s="41"/>
      <c r="D317" s="243" t="s">
        <v>1639</v>
      </c>
      <c r="E317" s="41"/>
      <c r="F317" s="291" t="s">
        <v>4658</v>
      </c>
      <c r="G317" s="41"/>
      <c r="H317" s="41"/>
      <c r="I317" s="292"/>
      <c r="J317" s="41"/>
      <c r="K317" s="41"/>
      <c r="L317" s="45"/>
      <c r="M317" s="293"/>
      <c r="N317" s="294"/>
      <c r="O317" s="92"/>
      <c r="P317" s="92"/>
      <c r="Q317" s="92"/>
      <c r="R317" s="92"/>
      <c r="S317" s="92"/>
      <c r="T317" s="93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1639</v>
      </c>
      <c r="AU317" s="18" t="s">
        <v>99</v>
      </c>
    </row>
    <row r="318" s="12" customFormat="1" ht="20.88" customHeight="1">
      <c r="A318" s="12"/>
      <c r="B318" s="212"/>
      <c r="C318" s="213"/>
      <c r="D318" s="214" t="s">
        <v>78</v>
      </c>
      <c r="E318" s="226" t="s">
        <v>4659</v>
      </c>
      <c r="F318" s="226" t="s">
        <v>4660</v>
      </c>
      <c r="G318" s="213"/>
      <c r="H318" s="213"/>
      <c r="I318" s="216"/>
      <c r="J318" s="227">
        <f>BK318</f>
        <v>0</v>
      </c>
      <c r="K318" s="213"/>
      <c r="L318" s="218"/>
      <c r="M318" s="219"/>
      <c r="N318" s="220"/>
      <c r="O318" s="220"/>
      <c r="P318" s="221">
        <f>SUM(P319:P322)</f>
        <v>0</v>
      </c>
      <c r="Q318" s="220"/>
      <c r="R318" s="221">
        <f>SUM(R319:R322)</f>
        <v>0.15195</v>
      </c>
      <c r="S318" s="220"/>
      <c r="T318" s="222">
        <f>SUM(T319:T322)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23" t="s">
        <v>88</v>
      </c>
      <c r="AT318" s="224" t="s">
        <v>78</v>
      </c>
      <c r="AU318" s="224" t="s">
        <v>88</v>
      </c>
      <c r="AY318" s="223" t="s">
        <v>216</v>
      </c>
      <c r="BK318" s="225">
        <f>SUM(BK319:BK322)</f>
        <v>0</v>
      </c>
    </row>
    <row r="319" s="2" customFormat="1" ht="16.5" customHeight="1">
      <c r="A319" s="39"/>
      <c r="B319" s="40"/>
      <c r="C319" s="228" t="s">
        <v>1277</v>
      </c>
      <c r="D319" s="228" t="s">
        <v>218</v>
      </c>
      <c r="E319" s="229" t="s">
        <v>4661</v>
      </c>
      <c r="F319" s="230" t="s">
        <v>4662</v>
      </c>
      <c r="G319" s="231" t="s">
        <v>4161</v>
      </c>
      <c r="H319" s="232">
        <v>5</v>
      </c>
      <c r="I319" s="233"/>
      <c r="J319" s="234">
        <f>ROUND(I319*H319,2)</f>
        <v>0</v>
      </c>
      <c r="K319" s="230" t="s">
        <v>222</v>
      </c>
      <c r="L319" s="45"/>
      <c r="M319" s="235" t="s">
        <v>1</v>
      </c>
      <c r="N319" s="236" t="s">
        <v>44</v>
      </c>
      <c r="O319" s="92"/>
      <c r="P319" s="237">
        <f>O319*H319</f>
        <v>0</v>
      </c>
      <c r="Q319" s="237">
        <v>0.013740000000000001</v>
      </c>
      <c r="R319" s="237">
        <f>Q319*H319</f>
        <v>0.068699999999999997</v>
      </c>
      <c r="S319" s="237">
        <v>0</v>
      </c>
      <c r="T319" s="238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39" t="s">
        <v>290</v>
      </c>
      <c r="AT319" s="239" t="s">
        <v>218</v>
      </c>
      <c r="AU319" s="239" t="s">
        <v>99</v>
      </c>
      <c r="AY319" s="18" t="s">
        <v>216</v>
      </c>
      <c r="BE319" s="240">
        <f>IF(N319="základní",J319,0)</f>
        <v>0</v>
      </c>
      <c r="BF319" s="240">
        <f>IF(N319="snížená",J319,0)</f>
        <v>0</v>
      </c>
      <c r="BG319" s="240">
        <f>IF(N319="zákl. přenesená",J319,0)</f>
        <v>0</v>
      </c>
      <c r="BH319" s="240">
        <f>IF(N319="sníž. přenesená",J319,0)</f>
        <v>0</v>
      </c>
      <c r="BI319" s="240">
        <f>IF(N319="nulová",J319,0)</f>
        <v>0</v>
      </c>
      <c r="BJ319" s="18" t="s">
        <v>86</v>
      </c>
      <c r="BK319" s="240">
        <f>ROUND(I319*H319,2)</f>
        <v>0</v>
      </c>
      <c r="BL319" s="18" t="s">
        <v>290</v>
      </c>
      <c r="BM319" s="239" t="s">
        <v>4663</v>
      </c>
    </row>
    <row r="320" s="2" customFormat="1">
      <c r="A320" s="39"/>
      <c r="B320" s="40"/>
      <c r="C320" s="41"/>
      <c r="D320" s="243" t="s">
        <v>1639</v>
      </c>
      <c r="E320" s="41"/>
      <c r="F320" s="291" t="s">
        <v>4654</v>
      </c>
      <c r="G320" s="41"/>
      <c r="H320" s="41"/>
      <c r="I320" s="292"/>
      <c r="J320" s="41"/>
      <c r="K320" s="41"/>
      <c r="L320" s="45"/>
      <c r="M320" s="293"/>
      <c r="N320" s="294"/>
      <c r="O320" s="92"/>
      <c r="P320" s="92"/>
      <c r="Q320" s="92"/>
      <c r="R320" s="92"/>
      <c r="S320" s="92"/>
      <c r="T320" s="93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T320" s="18" t="s">
        <v>1639</v>
      </c>
      <c r="AU320" s="18" t="s">
        <v>99</v>
      </c>
    </row>
    <row r="321" s="2" customFormat="1" ht="16.5" customHeight="1">
      <c r="A321" s="39"/>
      <c r="B321" s="40"/>
      <c r="C321" s="228" t="s">
        <v>1289</v>
      </c>
      <c r="D321" s="228" t="s">
        <v>218</v>
      </c>
      <c r="E321" s="229" t="s">
        <v>4664</v>
      </c>
      <c r="F321" s="230" t="s">
        <v>4665</v>
      </c>
      <c r="G321" s="231" t="s">
        <v>4161</v>
      </c>
      <c r="H321" s="232">
        <v>5</v>
      </c>
      <c r="I321" s="233"/>
      <c r="J321" s="234">
        <f>ROUND(I321*H321,2)</f>
        <v>0</v>
      </c>
      <c r="K321" s="230" t="s">
        <v>3900</v>
      </c>
      <c r="L321" s="45"/>
      <c r="M321" s="235" t="s">
        <v>1</v>
      </c>
      <c r="N321" s="236" t="s">
        <v>44</v>
      </c>
      <c r="O321" s="92"/>
      <c r="P321" s="237">
        <f>O321*H321</f>
        <v>0</v>
      </c>
      <c r="Q321" s="237">
        <v>0.016650000000000002</v>
      </c>
      <c r="R321" s="237">
        <f>Q321*H321</f>
        <v>0.083250000000000005</v>
      </c>
      <c r="S321" s="237">
        <v>0</v>
      </c>
      <c r="T321" s="238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9" t="s">
        <v>290</v>
      </c>
      <c r="AT321" s="239" t="s">
        <v>218</v>
      </c>
      <c r="AU321" s="239" t="s">
        <v>99</v>
      </c>
      <c r="AY321" s="18" t="s">
        <v>216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8" t="s">
        <v>86</v>
      </c>
      <c r="BK321" s="240">
        <f>ROUND(I321*H321,2)</f>
        <v>0</v>
      </c>
      <c r="BL321" s="18" t="s">
        <v>290</v>
      </c>
      <c r="BM321" s="239" t="s">
        <v>4666</v>
      </c>
    </row>
    <row r="322" s="2" customFormat="1">
      <c r="A322" s="39"/>
      <c r="B322" s="40"/>
      <c r="C322" s="41"/>
      <c r="D322" s="243" t="s">
        <v>1639</v>
      </c>
      <c r="E322" s="41"/>
      <c r="F322" s="291" t="s">
        <v>4667</v>
      </c>
      <c r="G322" s="41"/>
      <c r="H322" s="41"/>
      <c r="I322" s="292"/>
      <c r="J322" s="41"/>
      <c r="K322" s="41"/>
      <c r="L322" s="45"/>
      <c r="M322" s="293"/>
      <c r="N322" s="294"/>
      <c r="O322" s="92"/>
      <c r="P322" s="92"/>
      <c r="Q322" s="92"/>
      <c r="R322" s="92"/>
      <c r="S322" s="92"/>
      <c r="T322" s="93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1639</v>
      </c>
      <c r="AU322" s="18" t="s">
        <v>99</v>
      </c>
    </row>
    <row r="323" s="12" customFormat="1" ht="20.88" customHeight="1">
      <c r="A323" s="12"/>
      <c r="B323" s="212"/>
      <c r="C323" s="213"/>
      <c r="D323" s="214" t="s">
        <v>78</v>
      </c>
      <c r="E323" s="226" t="s">
        <v>4668</v>
      </c>
      <c r="F323" s="226" t="s">
        <v>4669</v>
      </c>
      <c r="G323" s="213"/>
      <c r="H323" s="213"/>
      <c r="I323" s="216"/>
      <c r="J323" s="227">
        <f>BK323</f>
        <v>0</v>
      </c>
      <c r="K323" s="213"/>
      <c r="L323" s="218"/>
      <c r="M323" s="219"/>
      <c r="N323" s="220"/>
      <c r="O323" s="220"/>
      <c r="P323" s="221">
        <f>SUM(P324:P327)</f>
        <v>0</v>
      </c>
      <c r="Q323" s="220"/>
      <c r="R323" s="221">
        <f>SUM(R324:R327)</f>
        <v>0.15195</v>
      </c>
      <c r="S323" s="220"/>
      <c r="T323" s="222">
        <f>SUM(T324:T327)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23" t="s">
        <v>88</v>
      </c>
      <c r="AT323" s="224" t="s">
        <v>78</v>
      </c>
      <c r="AU323" s="224" t="s">
        <v>88</v>
      </c>
      <c r="AY323" s="223" t="s">
        <v>216</v>
      </c>
      <c r="BK323" s="225">
        <f>SUM(BK324:BK327)</f>
        <v>0</v>
      </c>
    </row>
    <row r="324" s="2" customFormat="1" ht="16.5" customHeight="1">
      <c r="A324" s="39"/>
      <c r="B324" s="40"/>
      <c r="C324" s="228" t="s">
        <v>1294</v>
      </c>
      <c r="D324" s="228" t="s">
        <v>218</v>
      </c>
      <c r="E324" s="229" t="s">
        <v>4670</v>
      </c>
      <c r="F324" s="230" t="s">
        <v>4671</v>
      </c>
      <c r="G324" s="231" t="s">
        <v>4161</v>
      </c>
      <c r="H324" s="232">
        <v>5</v>
      </c>
      <c r="I324" s="233"/>
      <c r="J324" s="234">
        <f>ROUND(I324*H324,2)</f>
        <v>0</v>
      </c>
      <c r="K324" s="230" t="s">
        <v>3900</v>
      </c>
      <c r="L324" s="45"/>
      <c r="M324" s="235" t="s">
        <v>1</v>
      </c>
      <c r="N324" s="236" t="s">
        <v>44</v>
      </c>
      <c r="O324" s="92"/>
      <c r="P324" s="237">
        <f>O324*H324</f>
        <v>0</v>
      </c>
      <c r="Q324" s="237">
        <v>0.013740000000000001</v>
      </c>
      <c r="R324" s="237">
        <f>Q324*H324</f>
        <v>0.068699999999999997</v>
      </c>
      <c r="S324" s="237">
        <v>0</v>
      </c>
      <c r="T324" s="238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39" t="s">
        <v>290</v>
      </c>
      <c r="AT324" s="239" t="s">
        <v>218</v>
      </c>
      <c r="AU324" s="239" t="s">
        <v>99</v>
      </c>
      <c r="AY324" s="18" t="s">
        <v>216</v>
      </c>
      <c r="BE324" s="240">
        <f>IF(N324="základní",J324,0)</f>
        <v>0</v>
      </c>
      <c r="BF324" s="240">
        <f>IF(N324="snížená",J324,0)</f>
        <v>0</v>
      </c>
      <c r="BG324" s="240">
        <f>IF(N324="zákl. přenesená",J324,0)</f>
        <v>0</v>
      </c>
      <c r="BH324" s="240">
        <f>IF(N324="sníž. přenesená",J324,0)</f>
        <v>0</v>
      </c>
      <c r="BI324" s="240">
        <f>IF(N324="nulová",J324,0)</f>
        <v>0</v>
      </c>
      <c r="BJ324" s="18" t="s">
        <v>86</v>
      </c>
      <c r="BK324" s="240">
        <f>ROUND(I324*H324,2)</f>
        <v>0</v>
      </c>
      <c r="BL324" s="18" t="s">
        <v>290</v>
      </c>
      <c r="BM324" s="239" t="s">
        <v>4672</v>
      </c>
    </row>
    <row r="325" s="2" customFormat="1">
      <c r="A325" s="39"/>
      <c r="B325" s="40"/>
      <c r="C325" s="41"/>
      <c r="D325" s="243" t="s">
        <v>1639</v>
      </c>
      <c r="E325" s="41"/>
      <c r="F325" s="291" t="s">
        <v>4654</v>
      </c>
      <c r="G325" s="41"/>
      <c r="H325" s="41"/>
      <c r="I325" s="292"/>
      <c r="J325" s="41"/>
      <c r="K325" s="41"/>
      <c r="L325" s="45"/>
      <c r="M325" s="293"/>
      <c r="N325" s="294"/>
      <c r="O325" s="92"/>
      <c r="P325" s="92"/>
      <c r="Q325" s="92"/>
      <c r="R325" s="92"/>
      <c r="S325" s="92"/>
      <c r="T325" s="93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1639</v>
      </c>
      <c r="AU325" s="18" t="s">
        <v>99</v>
      </c>
    </row>
    <row r="326" s="2" customFormat="1" ht="21.75" customHeight="1">
      <c r="A326" s="39"/>
      <c r="B326" s="40"/>
      <c r="C326" s="228" t="s">
        <v>1312</v>
      </c>
      <c r="D326" s="228" t="s">
        <v>218</v>
      </c>
      <c r="E326" s="229" t="s">
        <v>4655</v>
      </c>
      <c r="F326" s="230" t="s">
        <v>4656</v>
      </c>
      <c r="G326" s="231" t="s">
        <v>4161</v>
      </c>
      <c r="H326" s="232">
        <v>5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0.016650000000000002</v>
      </c>
      <c r="R326" s="237">
        <f>Q326*H326</f>
        <v>0.083250000000000005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290</v>
      </c>
      <c r="AT326" s="239" t="s">
        <v>218</v>
      </c>
      <c r="AU326" s="239" t="s">
        <v>99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290</v>
      </c>
      <c r="BM326" s="239" t="s">
        <v>4673</v>
      </c>
    </row>
    <row r="327" s="2" customFormat="1">
      <c r="A327" s="39"/>
      <c r="B327" s="40"/>
      <c r="C327" s="41"/>
      <c r="D327" s="243" t="s">
        <v>1639</v>
      </c>
      <c r="E327" s="41"/>
      <c r="F327" s="291" t="s">
        <v>4658</v>
      </c>
      <c r="G327" s="41"/>
      <c r="H327" s="41"/>
      <c r="I327" s="292"/>
      <c r="J327" s="41"/>
      <c r="K327" s="41"/>
      <c r="L327" s="45"/>
      <c r="M327" s="293"/>
      <c r="N327" s="294"/>
      <c r="O327" s="92"/>
      <c r="P327" s="92"/>
      <c r="Q327" s="92"/>
      <c r="R327" s="92"/>
      <c r="S327" s="92"/>
      <c r="T327" s="93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1639</v>
      </c>
      <c r="AU327" s="18" t="s">
        <v>99</v>
      </c>
    </row>
    <row r="328" s="12" customFormat="1" ht="20.88" customHeight="1">
      <c r="A328" s="12"/>
      <c r="B328" s="212"/>
      <c r="C328" s="213"/>
      <c r="D328" s="214" t="s">
        <v>78</v>
      </c>
      <c r="E328" s="226" t="s">
        <v>4674</v>
      </c>
      <c r="F328" s="226" t="s">
        <v>4675</v>
      </c>
      <c r="G328" s="213"/>
      <c r="H328" s="213"/>
      <c r="I328" s="216"/>
      <c r="J328" s="227">
        <f>BK328</f>
        <v>0</v>
      </c>
      <c r="K328" s="213"/>
      <c r="L328" s="218"/>
      <c r="M328" s="219"/>
      <c r="N328" s="220"/>
      <c r="O328" s="220"/>
      <c r="P328" s="221">
        <f>SUM(P329:P332)</f>
        <v>0</v>
      </c>
      <c r="Q328" s="220"/>
      <c r="R328" s="221">
        <f>SUM(R329:R332)</f>
        <v>0.20074999999999998</v>
      </c>
      <c r="S328" s="220"/>
      <c r="T328" s="222">
        <f>SUM(T329:T332)</f>
        <v>0</v>
      </c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R328" s="223" t="s">
        <v>88</v>
      </c>
      <c r="AT328" s="224" t="s">
        <v>78</v>
      </c>
      <c r="AU328" s="224" t="s">
        <v>88</v>
      </c>
      <c r="AY328" s="223" t="s">
        <v>216</v>
      </c>
      <c r="BK328" s="225">
        <f>SUM(BK329:BK332)</f>
        <v>0</v>
      </c>
    </row>
    <row r="329" s="2" customFormat="1" ht="16.5" customHeight="1">
      <c r="A329" s="39"/>
      <c r="B329" s="40"/>
      <c r="C329" s="228" t="s">
        <v>1322</v>
      </c>
      <c r="D329" s="228" t="s">
        <v>218</v>
      </c>
      <c r="E329" s="229" t="s">
        <v>4676</v>
      </c>
      <c r="F329" s="230" t="s">
        <v>4677</v>
      </c>
      <c r="G329" s="231" t="s">
        <v>4161</v>
      </c>
      <c r="H329" s="232">
        <v>5</v>
      </c>
      <c r="I329" s="233"/>
      <c r="J329" s="234">
        <f>ROUND(I329*H329,2)</f>
        <v>0</v>
      </c>
      <c r="K329" s="230" t="s">
        <v>222</v>
      </c>
      <c r="L329" s="45"/>
      <c r="M329" s="235" t="s">
        <v>1</v>
      </c>
      <c r="N329" s="236" t="s">
        <v>44</v>
      </c>
      <c r="O329" s="92"/>
      <c r="P329" s="237">
        <f>O329*H329</f>
        <v>0</v>
      </c>
      <c r="Q329" s="237">
        <v>0.039910000000000001</v>
      </c>
      <c r="R329" s="237">
        <f>Q329*H329</f>
        <v>0.19955000000000001</v>
      </c>
      <c r="S329" s="237">
        <v>0</v>
      </c>
      <c r="T329" s="238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39" t="s">
        <v>290</v>
      </c>
      <c r="AT329" s="239" t="s">
        <v>218</v>
      </c>
      <c r="AU329" s="239" t="s">
        <v>99</v>
      </c>
      <c r="AY329" s="18" t="s">
        <v>216</v>
      </c>
      <c r="BE329" s="240">
        <f>IF(N329="základní",J329,0)</f>
        <v>0</v>
      </c>
      <c r="BF329" s="240">
        <f>IF(N329="snížená",J329,0)</f>
        <v>0</v>
      </c>
      <c r="BG329" s="240">
        <f>IF(N329="zákl. přenesená",J329,0)</f>
        <v>0</v>
      </c>
      <c r="BH329" s="240">
        <f>IF(N329="sníž. přenesená",J329,0)</f>
        <v>0</v>
      </c>
      <c r="BI329" s="240">
        <f>IF(N329="nulová",J329,0)</f>
        <v>0</v>
      </c>
      <c r="BJ329" s="18" t="s">
        <v>86</v>
      </c>
      <c r="BK329" s="240">
        <f>ROUND(I329*H329,2)</f>
        <v>0</v>
      </c>
      <c r="BL329" s="18" t="s">
        <v>290</v>
      </c>
      <c r="BM329" s="239" t="s">
        <v>4678</v>
      </c>
    </row>
    <row r="330" s="2" customFormat="1">
      <c r="A330" s="39"/>
      <c r="B330" s="40"/>
      <c r="C330" s="41"/>
      <c r="D330" s="243" t="s">
        <v>1639</v>
      </c>
      <c r="E330" s="41"/>
      <c r="F330" s="291" t="s">
        <v>4679</v>
      </c>
      <c r="G330" s="41"/>
      <c r="H330" s="41"/>
      <c r="I330" s="292"/>
      <c r="J330" s="41"/>
      <c r="K330" s="41"/>
      <c r="L330" s="45"/>
      <c r="M330" s="293"/>
      <c r="N330" s="294"/>
      <c r="O330" s="92"/>
      <c r="P330" s="92"/>
      <c r="Q330" s="92"/>
      <c r="R330" s="92"/>
      <c r="S330" s="92"/>
      <c r="T330" s="93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1639</v>
      </c>
      <c r="AU330" s="18" t="s">
        <v>99</v>
      </c>
    </row>
    <row r="331" s="2" customFormat="1" ht="16.5" customHeight="1">
      <c r="A331" s="39"/>
      <c r="B331" s="40"/>
      <c r="C331" s="228" t="s">
        <v>1327</v>
      </c>
      <c r="D331" s="228" t="s">
        <v>218</v>
      </c>
      <c r="E331" s="229" t="s">
        <v>4680</v>
      </c>
      <c r="F331" s="230" t="s">
        <v>4681</v>
      </c>
      <c r="G331" s="231" t="s">
        <v>221</v>
      </c>
      <c r="H331" s="232">
        <v>5</v>
      </c>
      <c r="I331" s="233"/>
      <c r="J331" s="234">
        <f>ROUND(I331*H331,2)</f>
        <v>0</v>
      </c>
      <c r="K331" s="230" t="s">
        <v>222</v>
      </c>
      <c r="L331" s="45"/>
      <c r="M331" s="235" t="s">
        <v>1</v>
      </c>
      <c r="N331" s="236" t="s">
        <v>44</v>
      </c>
      <c r="O331" s="92"/>
      <c r="P331" s="237">
        <f>O331*H331</f>
        <v>0</v>
      </c>
      <c r="Q331" s="237">
        <v>2.0000000000000002E-05</v>
      </c>
      <c r="R331" s="237">
        <f>Q331*H331</f>
        <v>0.00010000000000000001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290</v>
      </c>
      <c r="AT331" s="239" t="s">
        <v>218</v>
      </c>
      <c r="AU331" s="239" t="s">
        <v>99</v>
      </c>
      <c r="AY331" s="18" t="s">
        <v>216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86</v>
      </c>
      <c r="BK331" s="240">
        <f>ROUND(I331*H331,2)</f>
        <v>0</v>
      </c>
      <c r="BL331" s="18" t="s">
        <v>290</v>
      </c>
      <c r="BM331" s="239" t="s">
        <v>4682</v>
      </c>
    </row>
    <row r="332" s="2" customFormat="1" ht="16.5" customHeight="1">
      <c r="A332" s="39"/>
      <c r="B332" s="40"/>
      <c r="C332" s="264" t="s">
        <v>1332</v>
      </c>
      <c r="D332" s="264" t="s">
        <v>372</v>
      </c>
      <c r="E332" s="265" t="s">
        <v>4683</v>
      </c>
      <c r="F332" s="266" t="s">
        <v>4684</v>
      </c>
      <c r="G332" s="267" t="s">
        <v>293</v>
      </c>
      <c r="H332" s="268">
        <v>5</v>
      </c>
      <c r="I332" s="269"/>
      <c r="J332" s="270">
        <f>ROUND(I332*H332,2)</f>
        <v>0</v>
      </c>
      <c r="K332" s="266" t="s">
        <v>222</v>
      </c>
      <c r="L332" s="271"/>
      <c r="M332" s="272" t="s">
        <v>1</v>
      </c>
      <c r="N332" s="273" t="s">
        <v>44</v>
      </c>
      <c r="O332" s="92"/>
      <c r="P332" s="237">
        <f>O332*H332</f>
        <v>0</v>
      </c>
      <c r="Q332" s="237">
        <v>0.00022000000000000001</v>
      </c>
      <c r="R332" s="237">
        <f>Q332*H332</f>
        <v>0.0011000000000000001</v>
      </c>
      <c r="S332" s="237">
        <v>0</v>
      </c>
      <c r="T332" s="238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39" t="s">
        <v>371</v>
      </c>
      <c r="AT332" s="239" t="s">
        <v>372</v>
      </c>
      <c r="AU332" s="239" t="s">
        <v>99</v>
      </c>
      <c r="AY332" s="18" t="s">
        <v>216</v>
      </c>
      <c r="BE332" s="240">
        <f>IF(N332="základní",J332,0)</f>
        <v>0</v>
      </c>
      <c r="BF332" s="240">
        <f>IF(N332="snížená",J332,0)</f>
        <v>0</v>
      </c>
      <c r="BG332" s="240">
        <f>IF(N332="zákl. přenesená",J332,0)</f>
        <v>0</v>
      </c>
      <c r="BH332" s="240">
        <f>IF(N332="sníž. přenesená",J332,0)</f>
        <v>0</v>
      </c>
      <c r="BI332" s="240">
        <f>IF(N332="nulová",J332,0)</f>
        <v>0</v>
      </c>
      <c r="BJ332" s="18" t="s">
        <v>86</v>
      </c>
      <c r="BK332" s="240">
        <f>ROUND(I332*H332,2)</f>
        <v>0</v>
      </c>
      <c r="BL332" s="18" t="s">
        <v>290</v>
      </c>
      <c r="BM332" s="239" t="s">
        <v>4685</v>
      </c>
    </row>
    <row r="333" s="12" customFormat="1" ht="20.88" customHeight="1">
      <c r="A333" s="12"/>
      <c r="B333" s="212"/>
      <c r="C333" s="213"/>
      <c r="D333" s="214" t="s">
        <v>78</v>
      </c>
      <c r="E333" s="226" t="s">
        <v>4686</v>
      </c>
      <c r="F333" s="226" t="s">
        <v>4687</v>
      </c>
      <c r="G333" s="213"/>
      <c r="H333" s="213"/>
      <c r="I333" s="216"/>
      <c r="J333" s="227">
        <f>BK333</f>
        <v>0</v>
      </c>
      <c r="K333" s="213"/>
      <c r="L333" s="218"/>
      <c r="M333" s="219"/>
      <c r="N333" s="220"/>
      <c r="O333" s="220"/>
      <c r="P333" s="221">
        <f>SUM(P334:P339)</f>
        <v>0</v>
      </c>
      <c r="Q333" s="220"/>
      <c r="R333" s="221">
        <f>SUM(R334:R339)</f>
        <v>0.052860000000000004</v>
      </c>
      <c r="S333" s="220"/>
      <c r="T333" s="222">
        <f>SUM(T334:T339)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23" t="s">
        <v>88</v>
      </c>
      <c r="AT333" s="224" t="s">
        <v>78</v>
      </c>
      <c r="AU333" s="224" t="s">
        <v>88</v>
      </c>
      <c r="AY333" s="223" t="s">
        <v>216</v>
      </c>
      <c r="BK333" s="225">
        <f>SUM(BK334:BK339)</f>
        <v>0</v>
      </c>
    </row>
    <row r="334" s="2" customFormat="1" ht="24.15" customHeight="1">
      <c r="A334" s="39"/>
      <c r="B334" s="40"/>
      <c r="C334" s="228" t="s">
        <v>1338</v>
      </c>
      <c r="D334" s="228" t="s">
        <v>218</v>
      </c>
      <c r="E334" s="229" t="s">
        <v>4688</v>
      </c>
      <c r="F334" s="230" t="s">
        <v>4689</v>
      </c>
      <c r="G334" s="231" t="s">
        <v>4161</v>
      </c>
      <c r="H334" s="232">
        <v>2</v>
      </c>
      <c r="I334" s="233"/>
      <c r="J334" s="234">
        <f>ROUND(I334*H334,2)</f>
        <v>0</v>
      </c>
      <c r="K334" s="230" t="s">
        <v>3900</v>
      </c>
      <c r="L334" s="45"/>
      <c r="M334" s="235" t="s">
        <v>1</v>
      </c>
      <c r="N334" s="236" t="s">
        <v>44</v>
      </c>
      <c r="O334" s="92"/>
      <c r="P334" s="237">
        <f>O334*H334</f>
        <v>0</v>
      </c>
      <c r="Q334" s="237">
        <v>0.021999999999999999</v>
      </c>
      <c r="R334" s="237">
        <f>Q334*H334</f>
        <v>0.043999999999999997</v>
      </c>
      <c r="S334" s="237">
        <v>0</v>
      </c>
      <c r="T334" s="238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9" t="s">
        <v>290</v>
      </c>
      <c r="AT334" s="239" t="s">
        <v>218</v>
      </c>
      <c r="AU334" s="239" t="s">
        <v>99</v>
      </c>
      <c r="AY334" s="18" t="s">
        <v>216</v>
      </c>
      <c r="BE334" s="240">
        <f>IF(N334="základní",J334,0)</f>
        <v>0</v>
      </c>
      <c r="BF334" s="240">
        <f>IF(N334="snížená",J334,0)</f>
        <v>0</v>
      </c>
      <c r="BG334" s="240">
        <f>IF(N334="zákl. přenesená",J334,0)</f>
        <v>0</v>
      </c>
      <c r="BH334" s="240">
        <f>IF(N334="sníž. přenesená",J334,0)</f>
        <v>0</v>
      </c>
      <c r="BI334" s="240">
        <f>IF(N334="nulová",J334,0)</f>
        <v>0</v>
      </c>
      <c r="BJ334" s="18" t="s">
        <v>86</v>
      </c>
      <c r="BK334" s="240">
        <f>ROUND(I334*H334,2)</f>
        <v>0</v>
      </c>
      <c r="BL334" s="18" t="s">
        <v>290</v>
      </c>
      <c r="BM334" s="239" t="s">
        <v>4690</v>
      </c>
    </row>
    <row r="335" s="2" customFormat="1" ht="16.5" customHeight="1">
      <c r="A335" s="39"/>
      <c r="B335" s="40"/>
      <c r="C335" s="228" t="s">
        <v>1344</v>
      </c>
      <c r="D335" s="228" t="s">
        <v>218</v>
      </c>
      <c r="E335" s="229" t="s">
        <v>4691</v>
      </c>
      <c r="F335" s="230" t="s">
        <v>4692</v>
      </c>
      <c r="G335" s="231" t="s">
        <v>221</v>
      </c>
      <c r="H335" s="232">
        <v>2</v>
      </c>
      <c r="I335" s="233"/>
      <c r="J335" s="234">
        <f>ROUND(I335*H335,2)</f>
        <v>0</v>
      </c>
      <c r="K335" s="230" t="s">
        <v>222</v>
      </c>
      <c r="L335" s="45"/>
      <c r="M335" s="235" t="s">
        <v>1</v>
      </c>
      <c r="N335" s="236" t="s">
        <v>44</v>
      </c>
      <c r="O335" s="92"/>
      <c r="P335" s="237">
        <f>O335*H335</f>
        <v>0</v>
      </c>
      <c r="Q335" s="237">
        <v>0.00013999999999999999</v>
      </c>
      <c r="R335" s="237">
        <f>Q335*H335</f>
        <v>0.00027999999999999998</v>
      </c>
      <c r="S335" s="237">
        <v>0</v>
      </c>
      <c r="T335" s="238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39" t="s">
        <v>290</v>
      </c>
      <c r="AT335" s="239" t="s">
        <v>218</v>
      </c>
      <c r="AU335" s="239" t="s">
        <v>99</v>
      </c>
      <c r="AY335" s="18" t="s">
        <v>216</v>
      </c>
      <c r="BE335" s="240">
        <f>IF(N335="základní",J335,0)</f>
        <v>0</v>
      </c>
      <c r="BF335" s="240">
        <f>IF(N335="snížená",J335,0)</f>
        <v>0</v>
      </c>
      <c r="BG335" s="240">
        <f>IF(N335="zákl. přenesená",J335,0)</f>
        <v>0</v>
      </c>
      <c r="BH335" s="240">
        <f>IF(N335="sníž. přenesená",J335,0)</f>
        <v>0</v>
      </c>
      <c r="BI335" s="240">
        <f>IF(N335="nulová",J335,0)</f>
        <v>0</v>
      </c>
      <c r="BJ335" s="18" t="s">
        <v>86</v>
      </c>
      <c r="BK335" s="240">
        <f>ROUND(I335*H335,2)</f>
        <v>0</v>
      </c>
      <c r="BL335" s="18" t="s">
        <v>290</v>
      </c>
      <c r="BM335" s="239" t="s">
        <v>4693</v>
      </c>
    </row>
    <row r="336" s="2" customFormat="1" ht="16.5" customHeight="1">
      <c r="A336" s="39"/>
      <c r="B336" s="40"/>
      <c r="C336" s="264" t="s">
        <v>1356</v>
      </c>
      <c r="D336" s="264" t="s">
        <v>372</v>
      </c>
      <c r="E336" s="265" t="s">
        <v>4694</v>
      </c>
      <c r="F336" s="266" t="s">
        <v>4695</v>
      </c>
      <c r="G336" s="267" t="s">
        <v>221</v>
      </c>
      <c r="H336" s="268">
        <v>2</v>
      </c>
      <c r="I336" s="269"/>
      <c r="J336" s="270">
        <f>ROUND(I336*H336,2)</f>
        <v>0</v>
      </c>
      <c r="K336" s="266" t="s">
        <v>3900</v>
      </c>
      <c r="L336" s="271"/>
      <c r="M336" s="272" t="s">
        <v>1</v>
      </c>
      <c r="N336" s="273" t="s">
        <v>44</v>
      </c>
      <c r="O336" s="92"/>
      <c r="P336" s="237">
        <f>O336*H336</f>
        <v>0</v>
      </c>
      <c r="Q336" s="237">
        <v>0.00031</v>
      </c>
      <c r="R336" s="237">
        <f>Q336*H336</f>
        <v>0.00062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371</v>
      </c>
      <c r="AT336" s="239" t="s">
        <v>372</v>
      </c>
      <c r="AU336" s="239" t="s">
        <v>99</v>
      </c>
      <c r="AY336" s="18" t="s">
        <v>216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86</v>
      </c>
      <c r="BK336" s="240">
        <f>ROUND(I336*H336,2)</f>
        <v>0</v>
      </c>
      <c r="BL336" s="18" t="s">
        <v>290</v>
      </c>
      <c r="BM336" s="239" t="s">
        <v>4696</v>
      </c>
    </row>
    <row r="337" s="2" customFormat="1" ht="16.5" customHeight="1">
      <c r="A337" s="39"/>
      <c r="B337" s="40"/>
      <c r="C337" s="228" t="s">
        <v>1361</v>
      </c>
      <c r="D337" s="228" t="s">
        <v>218</v>
      </c>
      <c r="E337" s="229" t="s">
        <v>4697</v>
      </c>
      <c r="F337" s="230" t="s">
        <v>4698</v>
      </c>
      <c r="G337" s="231" t="s">
        <v>4161</v>
      </c>
      <c r="H337" s="232">
        <v>2</v>
      </c>
      <c r="I337" s="233"/>
      <c r="J337" s="234">
        <f>ROUND(I337*H337,2)</f>
        <v>0</v>
      </c>
      <c r="K337" s="230" t="s">
        <v>222</v>
      </c>
      <c r="L337" s="45"/>
      <c r="M337" s="235" t="s">
        <v>1</v>
      </c>
      <c r="N337" s="236" t="s">
        <v>44</v>
      </c>
      <c r="O337" s="92"/>
      <c r="P337" s="237">
        <f>O337*H337</f>
        <v>0</v>
      </c>
      <c r="Q337" s="237">
        <v>0.0018</v>
      </c>
      <c r="R337" s="237">
        <f>Q337*H337</f>
        <v>0.0035999999999999999</v>
      </c>
      <c r="S337" s="237">
        <v>0</v>
      </c>
      <c r="T337" s="238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39" t="s">
        <v>290</v>
      </c>
      <c r="AT337" s="239" t="s">
        <v>218</v>
      </c>
      <c r="AU337" s="239" t="s">
        <v>99</v>
      </c>
      <c r="AY337" s="18" t="s">
        <v>216</v>
      </c>
      <c r="BE337" s="240">
        <f>IF(N337="základní",J337,0)</f>
        <v>0</v>
      </c>
      <c r="BF337" s="240">
        <f>IF(N337="snížená",J337,0)</f>
        <v>0</v>
      </c>
      <c r="BG337" s="240">
        <f>IF(N337="zákl. přenesená",J337,0)</f>
        <v>0</v>
      </c>
      <c r="BH337" s="240">
        <f>IF(N337="sníž. přenesená",J337,0)</f>
        <v>0</v>
      </c>
      <c r="BI337" s="240">
        <f>IF(N337="nulová",J337,0)</f>
        <v>0</v>
      </c>
      <c r="BJ337" s="18" t="s">
        <v>86</v>
      </c>
      <c r="BK337" s="240">
        <f>ROUND(I337*H337,2)</f>
        <v>0</v>
      </c>
      <c r="BL337" s="18" t="s">
        <v>290</v>
      </c>
      <c r="BM337" s="239" t="s">
        <v>4699</v>
      </c>
    </row>
    <row r="338" s="2" customFormat="1" ht="16.5" customHeight="1">
      <c r="A338" s="39"/>
      <c r="B338" s="40"/>
      <c r="C338" s="228" t="s">
        <v>1366</v>
      </c>
      <c r="D338" s="228" t="s">
        <v>218</v>
      </c>
      <c r="E338" s="229" t="s">
        <v>4700</v>
      </c>
      <c r="F338" s="230" t="s">
        <v>4701</v>
      </c>
      <c r="G338" s="231" t="s">
        <v>221</v>
      </c>
      <c r="H338" s="232">
        <v>4</v>
      </c>
      <c r="I338" s="233"/>
      <c r="J338" s="234">
        <f>ROUND(I338*H338,2)</f>
        <v>0</v>
      </c>
      <c r="K338" s="230" t="s">
        <v>222</v>
      </c>
      <c r="L338" s="45"/>
      <c r="M338" s="235" t="s">
        <v>1</v>
      </c>
      <c r="N338" s="236" t="s">
        <v>44</v>
      </c>
      <c r="O338" s="92"/>
      <c r="P338" s="237">
        <f>O338*H338</f>
        <v>0</v>
      </c>
      <c r="Q338" s="237">
        <v>9.0000000000000006E-05</v>
      </c>
      <c r="R338" s="237">
        <f>Q338*H338</f>
        <v>0.00036000000000000002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290</v>
      </c>
      <c r="AT338" s="239" t="s">
        <v>218</v>
      </c>
      <c r="AU338" s="239" t="s">
        <v>99</v>
      </c>
      <c r="AY338" s="18" t="s">
        <v>216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86</v>
      </c>
      <c r="BK338" s="240">
        <f>ROUND(I338*H338,2)</f>
        <v>0</v>
      </c>
      <c r="BL338" s="18" t="s">
        <v>290</v>
      </c>
      <c r="BM338" s="239" t="s">
        <v>4702</v>
      </c>
    </row>
    <row r="339" s="2" customFormat="1" ht="16.5" customHeight="1">
      <c r="A339" s="39"/>
      <c r="B339" s="40"/>
      <c r="C339" s="264" t="s">
        <v>1371</v>
      </c>
      <c r="D339" s="264" t="s">
        <v>372</v>
      </c>
      <c r="E339" s="265" t="s">
        <v>4703</v>
      </c>
      <c r="F339" s="266" t="s">
        <v>4704</v>
      </c>
      <c r="G339" s="267" t="s">
        <v>221</v>
      </c>
      <c r="H339" s="268">
        <v>4</v>
      </c>
      <c r="I339" s="269"/>
      <c r="J339" s="270">
        <f>ROUND(I339*H339,2)</f>
        <v>0</v>
      </c>
      <c r="K339" s="266" t="s">
        <v>3900</v>
      </c>
      <c r="L339" s="271"/>
      <c r="M339" s="272" t="s">
        <v>1</v>
      </c>
      <c r="N339" s="273" t="s">
        <v>44</v>
      </c>
      <c r="O339" s="92"/>
      <c r="P339" s="237">
        <f>O339*H339</f>
        <v>0</v>
      </c>
      <c r="Q339" s="237">
        <v>0.001</v>
      </c>
      <c r="R339" s="237">
        <f>Q339*H339</f>
        <v>0.0040000000000000001</v>
      </c>
      <c r="S339" s="237">
        <v>0</v>
      </c>
      <c r="T339" s="238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39" t="s">
        <v>371</v>
      </c>
      <c r="AT339" s="239" t="s">
        <v>372</v>
      </c>
      <c r="AU339" s="239" t="s">
        <v>99</v>
      </c>
      <c r="AY339" s="18" t="s">
        <v>216</v>
      </c>
      <c r="BE339" s="240">
        <f>IF(N339="základní",J339,0)</f>
        <v>0</v>
      </c>
      <c r="BF339" s="240">
        <f>IF(N339="snížená",J339,0)</f>
        <v>0</v>
      </c>
      <c r="BG339" s="240">
        <f>IF(N339="zákl. přenesená",J339,0)</f>
        <v>0</v>
      </c>
      <c r="BH339" s="240">
        <f>IF(N339="sníž. přenesená",J339,0)</f>
        <v>0</v>
      </c>
      <c r="BI339" s="240">
        <f>IF(N339="nulová",J339,0)</f>
        <v>0</v>
      </c>
      <c r="BJ339" s="18" t="s">
        <v>86</v>
      </c>
      <c r="BK339" s="240">
        <f>ROUND(I339*H339,2)</f>
        <v>0</v>
      </c>
      <c r="BL339" s="18" t="s">
        <v>290</v>
      </c>
      <c r="BM339" s="239" t="s">
        <v>4705</v>
      </c>
    </row>
    <row r="340" s="12" customFormat="1" ht="20.88" customHeight="1">
      <c r="A340" s="12"/>
      <c r="B340" s="212"/>
      <c r="C340" s="213"/>
      <c r="D340" s="214" t="s">
        <v>78</v>
      </c>
      <c r="E340" s="226" t="s">
        <v>4706</v>
      </c>
      <c r="F340" s="226" t="s">
        <v>4707</v>
      </c>
      <c r="G340" s="213"/>
      <c r="H340" s="213"/>
      <c r="I340" s="216"/>
      <c r="J340" s="227">
        <f>BK340</f>
        <v>0</v>
      </c>
      <c r="K340" s="213"/>
      <c r="L340" s="218"/>
      <c r="M340" s="219"/>
      <c r="N340" s="220"/>
      <c r="O340" s="220"/>
      <c r="P340" s="221">
        <f>SUM(P341:P347)</f>
        <v>0</v>
      </c>
      <c r="Q340" s="220"/>
      <c r="R340" s="221">
        <f>SUM(R341:R347)</f>
        <v>0.068800000000000014</v>
      </c>
      <c r="S340" s="220"/>
      <c r="T340" s="222">
        <f>SUM(T341:T347)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23" t="s">
        <v>88</v>
      </c>
      <c r="AT340" s="224" t="s">
        <v>78</v>
      </c>
      <c r="AU340" s="224" t="s">
        <v>88</v>
      </c>
      <c r="AY340" s="223" t="s">
        <v>216</v>
      </c>
      <c r="BK340" s="225">
        <f>SUM(BK341:BK347)</f>
        <v>0</v>
      </c>
    </row>
    <row r="341" s="2" customFormat="1" ht="16.5" customHeight="1">
      <c r="A341" s="39"/>
      <c r="B341" s="40"/>
      <c r="C341" s="228" t="s">
        <v>1375</v>
      </c>
      <c r="D341" s="228" t="s">
        <v>218</v>
      </c>
      <c r="E341" s="229" t="s">
        <v>4708</v>
      </c>
      <c r="F341" s="230" t="s">
        <v>4709</v>
      </c>
      <c r="G341" s="231" t="s">
        <v>4161</v>
      </c>
      <c r="H341" s="232">
        <v>2</v>
      </c>
      <c r="I341" s="233"/>
      <c r="J341" s="234">
        <f>ROUND(I341*H341,2)</f>
        <v>0</v>
      </c>
      <c r="K341" s="230" t="s">
        <v>222</v>
      </c>
      <c r="L341" s="45"/>
      <c r="M341" s="235" t="s">
        <v>1</v>
      </c>
      <c r="N341" s="236" t="s">
        <v>44</v>
      </c>
      <c r="O341" s="92"/>
      <c r="P341" s="237">
        <f>O341*H341</f>
        <v>0</v>
      </c>
      <c r="Q341" s="237">
        <v>0.01797</v>
      </c>
      <c r="R341" s="237">
        <f>Q341*H341</f>
        <v>0.03594</v>
      </c>
      <c r="S341" s="237">
        <v>0</v>
      </c>
      <c r="T341" s="238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39" t="s">
        <v>290</v>
      </c>
      <c r="AT341" s="239" t="s">
        <v>218</v>
      </c>
      <c r="AU341" s="239" t="s">
        <v>99</v>
      </c>
      <c r="AY341" s="18" t="s">
        <v>216</v>
      </c>
      <c r="BE341" s="240">
        <f>IF(N341="základní",J341,0)</f>
        <v>0</v>
      </c>
      <c r="BF341" s="240">
        <f>IF(N341="snížená",J341,0)</f>
        <v>0</v>
      </c>
      <c r="BG341" s="240">
        <f>IF(N341="zákl. přenesená",J341,0)</f>
        <v>0</v>
      </c>
      <c r="BH341" s="240">
        <f>IF(N341="sníž. přenesená",J341,0)</f>
        <v>0</v>
      </c>
      <c r="BI341" s="240">
        <f>IF(N341="nulová",J341,0)</f>
        <v>0</v>
      </c>
      <c r="BJ341" s="18" t="s">
        <v>86</v>
      </c>
      <c r="BK341" s="240">
        <f>ROUND(I341*H341,2)</f>
        <v>0</v>
      </c>
      <c r="BL341" s="18" t="s">
        <v>290</v>
      </c>
      <c r="BM341" s="239" t="s">
        <v>4710</v>
      </c>
    </row>
    <row r="342" s="2" customFormat="1" ht="21.75" customHeight="1">
      <c r="A342" s="39"/>
      <c r="B342" s="40"/>
      <c r="C342" s="228" t="s">
        <v>1396</v>
      </c>
      <c r="D342" s="228" t="s">
        <v>218</v>
      </c>
      <c r="E342" s="229" t="s">
        <v>4711</v>
      </c>
      <c r="F342" s="230" t="s">
        <v>4712</v>
      </c>
      <c r="G342" s="231" t="s">
        <v>4161</v>
      </c>
      <c r="H342" s="232">
        <v>2</v>
      </c>
      <c r="I342" s="233"/>
      <c r="J342" s="234">
        <f>ROUND(I342*H342,2)</f>
        <v>0</v>
      </c>
      <c r="K342" s="230" t="s">
        <v>222</v>
      </c>
      <c r="L342" s="45"/>
      <c r="M342" s="235" t="s">
        <v>1</v>
      </c>
      <c r="N342" s="236" t="s">
        <v>44</v>
      </c>
      <c r="O342" s="92"/>
      <c r="P342" s="237">
        <f>O342*H342</f>
        <v>0</v>
      </c>
      <c r="Q342" s="237">
        <v>0.012</v>
      </c>
      <c r="R342" s="237">
        <f>Q342*H342</f>
        <v>0.024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290</v>
      </c>
      <c r="AT342" s="239" t="s">
        <v>218</v>
      </c>
      <c r="AU342" s="239" t="s">
        <v>99</v>
      </c>
      <c r="AY342" s="18" t="s">
        <v>216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86</v>
      </c>
      <c r="BK342" s="240">
        <f>ROUND(I342*H342,2)</f>
        <v>0</v>
      </c>
      <c r="BL342" s="18" t="s">
        <v>290</v>
      </c>
      <c r="BM342" s="239" t="s">
        <v>4713</v>
      </c>
    </row>
    <row r="343" s="2" customFormat="1" ht="16.5" customHeight="1">
      <c r="A343" s="39"/>
      <c r="B343" s="40"/>
      <c r="C343" s="228" t="s">
        <v>1401</v>
      </c>
      <c r="D343" s="228" t="s">
        <v>218</v>
      </c>
      <c r="E343" s="229" t="s">
        <v>4691</v>
      </c>
      <c r="F343" s="230" t="s">
        <v>4692</v>
      </c>
      <c r="G343" s="231" t="s">
        <v>221</v>
      </c>
      <c r="H343" s="232">
        <v>2</v>
      </c>
      <c r="I343" s="233"/>
      <c r="J343" s="234">
        <f>ROUND(I343*H343,2)</f>
        <v>0</v>
      </c>
      <c r="K343" s="230" t="s">
        <v>222</v>
      </c>
      <c r="L343" s="45"/>
      <c r="M343" s="235" t="s">
        <v>1</v>
      </c>
      <c r="N343" s="236" t="s">
        <v>44</v>
      </c>
      <c r="O343" s="92"/>
      <c r="P343" s="237">
        <f>O343*H343</f>
        <v>0</v>
      </c>
      <c r="Q343" s="237">
        <v>0.00013999999999999999</v>
      </c>
      <c r="R343" s="237">
        <f>Q343*H343</f>
        <v>0.00027999999999999998</v>
      </c>
      <c r="S343" s="237">
        <v>0</v>
      </c>
      <c r="T343" s="238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39" t="s">
        <v>290</v>
      </c>
      <c r="AT343" s="239" t="s">
        <v>218</v>
      </c>
      <c r="AU343" s="239" t="s">
        <v>99</v>
      </c>
      <c r="AY343" s="18" t="s">
        <v>216</v>
      </c>
      <c r="BE343" s="240">
        <f>IF(N343="základní",J343,0)</f>
        <v>0</v>
      </c>
      <c r="BF343" s="240">
        <f>IF(N343="snížená",J343,0)</f>
        <v>0</v>
      </c>
      <c r="BG343" s="240">
        <f>IF(N343="zákl. přenesená",J343,0)</f>
        <v>0</v>
      </c>
      <c r="BH343" s="240">
        <f>IF(N343="sníž. přenesená",J343,0)</f>
        <v>0</v>
      </c>
      <c r="BI343" s="240">
        <f>IF(N343="nulová",J343,0)</f>
        <v>0</v>
      </c>
      <c r="BJ343" s="18" t="s">
        <v>86</v>
      </c>
      <c r="BK343" s="240">
        <f>ROUND(I343*H343,2)</f>
        <v>0</v>
      </c>
      <c r="BL343" s="18" t="s">
        <v>290</v>
      </c>
      <c r="BM343" s="239" t="s">
        <v>4714</v>
      </c>
    </row>
    <row r="344" s="2" customFormat="1" ht="16.5" customHeight="1">
      <c r="A344" s="39"/>
      <c r="B344" s="40"/>
      <c r="C344" s="264" t="s">
        <v>1406</v>
      </c>
      <c r="D344" s="264" t="s">
        <v>372</v>
      </c>
      <c r="E344" s="265" t="s">
        <v>4694</v>
      </c>
      <c r="F344" s="266" t="s">
        <v>4695</v>
      </c>
      <c r="G344" s="267" t="s">
        <v>221</v>
      </c>
      <c r="H344" s="268">
        <v>2</v>
      </c>
      <c r="I344" s="269"/>
      <c r="J344" s="270">
        <f>ROUND(I344*H344,2)</f>
        <v>0</v>
      </c>
      <c r="K344" s="266" t="s">
        <v>3900</v>
      </c>
      <c r="L344" s="271"/>
      <c r="M344" s="272" t="s">
        <v>1</v>
      </c>
      <c r="N344" s="273" t="s">
        <v>44</v>
      </c>
      <c r="O344" s="92"/>
      <c r="P344" s="237">
        <f>O344*H344</f>
        <v>0</v>
      </c>
      <c r="Q344" s="237">
        <v>0.00031</v>
      </c>
      <c r="R344" s="237">
        <f>Q344*H344</f>
        <v>0.00062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371</v>
      </c>
      <c r="AT344" s="239" t="s">
        <v>372</v>
      </c>
      <c r="AU344" s="239" t="s">
        <v>99</v>
      </c>
      <c r="AY344" s="18" t="s">
        <v>216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86</v>
      </c>
      <c r="BK344" s="240">
        <f>ROUND(I344*H344,2)</f>
        <v>0</v>
      </c>
      <c r="BL344" s="18" t="s">
        <v>290</v>
      </c>
      <c r="BM344" s="239" t="s">
        <v>4715</v>
      </c>
    </row>
    <row r="345" s="2" customFormat="1" ht="16.5" customHeight="1">
      <c r="A345" s="39"/>
      <c r="B345" s="40"/>
      <c r="C345" s="228" t="s">
        <v>1411</v>
      </c>
      <c r="D345" s="228" t="s">
        <v>218</v>
      </c>
      <c r="E345" s="229" t="s">
        <v>4697</v>
      </c>
      <c r="F345" s="230" t="s">
        <v>4698</v>
      </c>
      <c r="G345" s="231" t="s">
        <v>4161</v>
      </c>
      <c r="H345" s="232">
        <v>2</v>
      </c>
      <c r="I345" s="233"/>
      <c r="J345" s="234">
        <f>ROUND(I345*H345,2)</f>
        <v>0</v>
      </c>
      <c r="K345" s="230" t="s">
        <v>222</v>
      </c>
      <c r="L345" s="45"/>
      <c r="M345" s="235" t="s">
        <v>1</v>
      </c>
      <c r="N345" s="236" t="s">
        <v>44</v>
      </c>
      <c r="O345" s="92"/>
      <c r="P345" s="237">
        <f>O345*H345</f>
        <v>0</v>
      </c>
      <c r="Q345" s="237">
        <v>0.0018</v>
      </c>
      <c r="R345" s="237">
        <f>Q345*H345</f>
        <v>0.0035999999999999999</v>
      </c>
      <c r="S345" s="237">
        <v>0</v>
      </c>
      <c r="T345" s="238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39" t="s">
        <v>290</v>
      </c>
      <c r="AT345" s="239" t="s">
        <v>218</v>
      </c>
      <c r="AU345" s="239" t="s">
        <v>99</v>
      </c>
      <c r="AY345" s="18" t="s">
        <v>216</v>
      </c>
      <c r="BE345" s="240">
        <f>IF(N345="základní",J345,0)</f>
        <v>0</v>
      </c>
      <c r="BF345" s="240">
        <f>IF(N345="snížená",J345,0)</f>
        <v>0</v>
      </c>
      <c r="BG345" s="240">
        <f>IF(N345="zákl. přenesená",J345,0)</f>
        <v>0</v>
      </c>
      <c r="BH345" s="240">
        <f>IF(N345="sníž. přenesená",J345,0)</f>
        <v>0</v>
      </c>
      <c r="BI345" s="240">
        <f>IF(N345="nulová",J345,0)</f>
        <v>0</v>
      </c>
      <c r="BJ345" s="18" t="s">
        <v>86</v>
      </c>
      <c r="BK345" s="240">
        <f>ROUND(I345*H345,2)</f>
        <v>0</v>
      </c>
      <c r="BL345" s="18" t="s">
        <v>290</v>
      </c>
      <c r="BM345" s="239" t="s">
        <v>4716</v>
      </c>
    </row>
    <row r="346" s="2" customFormat="1" ht="16.5" customHeight="1">
      <c r="A346" s="39"/>
      <c r="B346" s="40"/>
      <c r="C346" s="228" t="s">
        <v>1417</v>
      </c>
      <c r="D346" s="228" t="s">
        <v>218</v>
      </c>
      <c r="E346" s="229" t="s">
        <v>4700</v>
      </c>
      <c r="F346" s="230" t="s">
        <v>4701</v>
      </c>
      <c r="G346" s="231" t="s">
        <v>221</v>
      </c>
      <c r="H346" s="232">
        <v>4</v>
      </c>
      <c r="I346" s="233"/>
      <c r="J346" s="234">
        <f>ROUND(I346*H346,2)</f>
        <v>0</v>
      </c>
      <c r="K346" s="230" t="s">
        <v>222</v>
      </c>
      <c r="L346" s="45"/>
      <c r="M346" s="235" t="s">
        <v>1</v>
      </c>
      <c r="N346" s="236" t="s">
        <v>44</v>
      </c>
      <c r="O346" s="92"/>
      <c r="P346" s="237">
        <f>O346*H346</f>
        <v>0</v>
      </c>
      <c r="Q346" s="237">
        <v>9.0000000000000006E-05</v>
      </c>
      <c r="R346" s="237">
        <f>Q346*H346</f>
        <v>0.00036000000000000002</v>
      </c>
      <c r="S346" s="237">
        <v>0</v>
      </c>
      <c r="T346" s="238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39" t="s">
        <v>290</v>
      </c>
      <c r="AT346" s="239" t="s">
        <v>218</v>
      </c>
      <c r="AU346" s="239" t="s">
        <v>99</v>
      </c>
      <c r="AY346" s="18" t="s">
        <v>216</v>
      </c>
      <c r="BE346" s="240">
        <f>IF(N346="základní",J346,0)</f>
        <v>0</v>
      </c>
      <c r="BF346" s="240">
        <f>IF(N346="snížená",J346,0)</f>
        <v>0</v>
      </c>
      <c r="BG346" s="240">
        <f>IF(N346="zákl. přenesená",J346,0)</f>
        <v>0</v>
      </c>
      <c r="BH346" s="240">
        <f>IF(N346="sníž. přenesená",J346,0)</f>
        <v>0</v>
      </c>
      <c r="BI346" s="240">
        <f>IF(N346="nulová",J346,0)</f>
        <v>0</v>
      </c>
      <c r="BJ346" s="18" t="s">
        <v>86</v>
      </c>
      <c r="BK346" s="240">
        <f>ROUND(I346*H346,2)</f>
        <v>0</v>
      </c>
      <c r="BL346" s="18" t="s">
        <v>290</v>
      </c>
      <c r="BM346" s="239" t="s">
        <v>4717</v>
      </c>
    </row>
    <row r="347" s="2" customFormat="1" ht="16.5" customHeight="1">
      <c r="A347" s="39"/>
      <c r="B347" s="40"/>
      <c r="C347" s="264" t="s">
        <v>1424</v>
      </c>
      <c r="D347" s="264" t="s">
        <v>372</v>
      </c>
      <c r="E347" s="265" t="s">
        <v>4703</v>
      </c>
      <c r="F347" s="266" t="s">
        <v>4704</v>
      </c>
      <c r="G347" s="267" t="s">
        <v>221</v>
      </c>
      <c r="H347" s="268">
        <v>4</v>
      </c>
      <c r="I347" s="269"/>
      <c r="J347" s="270">
        <f>ROUND(I347*H347,2)</f>
        <v>0</v>
      </c>
      <c r="K347" s="266" t="s">
        <v>3900</v>
      </c>
      <c r="L347" s="271"/>
      <c r="M347" s="272" t="s">
        <v>1</v>
      </c>
      <c r="N347" s="273" t="s">
        <v>44</v>
      </c>
      <c r="O347" s="92"/>
      <c r="P347" s="237">
        <f>O347*H347</f>
        <v>0</v>
      </c>
      <c r="Q347" s="237">
        <v>0.001</v>
      </c>
      <c r="R347" s="237">
        <f>Q347*H347</f>
        <v>0.0040000000000000001</v>
      </c>
      <c r="S347" s="237">
        <v>0</v>
      </c>
      <c r="T347" s="238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39" t="s">
        <v>371</v>
      </c>
      <c r="AT347" s="239" t="s">
        <v>372</v>
      </c>
      <c r="AU347" s="239" t="s">
        <v>99</v>
      </c>
      <c r="AY347" s="18" t="s">
        <v>216</v>
      </c>
      <c r="BE347" s="240">
        <f>IF(N347="základní",J347,0)</f>
        <v>0</v>
      </c>
      <c r="BF347" s="240">
        <f>IF(N347="snížená",J347,0)</f>
        <v>0</v>
      </c>
      <c r="BG347" s="240">
        <f>IF(N347="zákl. přenesená",J347,0)</f>
        <v>0</v>
      </c>
      <c r="BH347" s="240">
        <f>IF(N347="sníž. přenesená",J347,0)</f>
        <v>0</v>
      </c>
      <c r="BI347" s="240">
        <f>IF(N347="nulová",J347,0)</f>
        <v>0</v>
      </c>
      <c r="BJ347" s="18" t="s">
        <v>86</v>
      </c>
      <c r="BK347" s="240">
        <f>ROUND(I347*H347,2)</f>
        <v>0</v>
      </c>
      <c r="BL347" s="18" t="s">
        <v>290</v>
      </c>
      <c r="BM347" s="239" t="s">
        <v>4718</v>
      </c>
    </row>
    <row r="348" s="12" customFormat="1" ht="20.88" customHeight="1">
      <c r="A348" s="12"/>
      <c r="B348" s="212"/>
      <c r="C348" s="213"/>
      <c r="D348" s="214" t="s">
        <v>78</v>
      </c>
      <c r="E348" s="226" t="s">
        <v>4719</v>
      </c>
      <c r="F348" s="226" t="s">
        <v>4720</v>
      </c>
      <c r="G348" s="213"/>
      <c r="H348" s="213"/>
      <c r="I348" s="216"/>
      <c r="J348" s="227">
        <f>BK348</f>
        <v>0</v>
      </c>
      <c r="K348" s="213"/>
      <c r="L348" s="218"/>
      <c r="M348" s="219"/>
      <c r="N348" s="220"/>
      <c r="O348" s="220"/>
      <c r="P348" s="221">
        <f>SUM(P349:P355)</f>
        <v>0</v>
      </c>
      <c r="Q348" s="220"/>
      <c r="R348" s="221">
        <f>SUM(R349:R355)</f>
        <v>0.028400000000000002</v>
      </c>
      <c r="S348" s="220"/>
      <c r="T348" s="222">
        <f>SUM(T349:T355)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23" t="s">
        <v>88</v>
      </c>
      <c r="AT348" s="224" t="s">
        <v>78</v>
      </c>
      <c r="AU348" s="224" t="s">
        <v>88</v>
      </c>
      <c r="AY348" s="223" t="s">
        <v>216</v>
      </c>
      <c r="BK348" s="225">
        <f>SUM(BK349:BK355)</f>
        <v>0</v>
      </c>
    </row>
    <row r="349" s="2" customFormat="1" ht="16.5" customHeight="1">
      <c r="A349" s="39"/>
      <c r="B349" s="40"/>
      <c r="C349" s="228" t="s">
        <v>1430</v>
      </c>
      <c r="D349" s="228" t="s">
        <v>218</v>
      </c>
      <c r="E349" s="229" t="s">
        <v>4721</v>
      </c>
      <c r="F349" s="230" t="s">
        <v>4722</v>
      </c>
      <c r="G349" s="231" t="s">
        <v>4161</v>
      </c>
      <c r="H349" s="232">
        <v>1</v>
      </c>
      <c r="I349" s="233"/>
      <c r="J349" s="234">
        <f>ROUND(I349*H349,2)</f>
        <v>0</v>
      </c>
      <c r="K349" s="230" t="s">
        <v>222</v>
      </c>
      <c r="L349" s="45"/>
      <c r="M349" s="235" t="s">
        <v>1</v>
      </c>
      <c r="N349" s="236" t="s">
        <v>44</v>
      </c>
      <c r="O349" s="92"/>
      <c r="P349" s="237">
        <f>O349*H349</f>
        <v>0</v>
      </c>
      <c r="Q349" s="237">
        <v>0.01197</v>
      </c>
      <c r="R349" s="237">
        <f>Q349*H349</f>
        <v>0.01197</v>
      </c>
      <c r="S349" s="237">
        <v>0</v>
      </c>
      <c r="T349" s="238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39" t="s">
        <v>290</v>
      </c>
      <c r="AT349" s="239" t="s">
        <v>218</v>
      </c>
      <c r="AU349" s="239" t="s">
        <v>99</v>
      </c>
      <c r="AY349" s="18" t="s">
        <v>216</v>
      </c>
      <c r="BE349" s="240">
        <f>IF(N349="základní",J349,0)</f>
        <v>0</v>
      </c>
      <c r="BF349" s="240">
        <f>IF(N349="snížená",J349,0)</f>
        <v>0</v>
      </c>
      <c r="BG349" s="240">
        <f>IF(N349="zákl. přenesená",J349,0)</f>
        <v>0</v>
      </c>
      <c r="BH349" s="240">
        <f>IF(N349="sníž. přenesená",J349,0)</f>
        <v>0</v>
      </c>
      <c r="BI349" s="240">
        <f>IF(N349="nulová",J349,0)</f>
        <v>0</v>
      </c>
      <c r="BJ349" s="18" t="s">
        <v>86</v>
      </c>
      <c r="BK349" s="240">
        <f>ROUND(I349*H349,2)</f>
        <v>0</v>
      </c>
      <c r="BL349" s="18" t="s">
        <v>290</v>
      </c>
      <c r="BM349" s="239" t="s">
        <v>4723</v>
      </c>
    </row>
    <row r="350" s="2" customFormat="1" ht="21.75" customHeight="1">
      <c r="A350" s="39"/>
      <c r="B350" s="40"/>
      <c r="C350" s="228" t="s">
        <v>1436</v>
      </c>
      <c r="D350" s="228" t="s">
        <v>218</v>
      </c>
      <c r="E350" s="229" t="s">
        <v>4711</v>
      </c>
      <c r="F350" s="230" t="s">
        <v>4712</v>
      </c>
      <c r="G350" s="231" t="s">
        <v>4161</v>
      </c>
      <c r="H350" s="232">
        <v>1</v>
      </c>
      <c r="I350" s="233"/>
      <c r="J350" s="234">
        <f>ROUND(I350*H350,2)</f>
        <v>0</v>
      </c>
      <c r="K350" s="230" t="s">
        <v>222</v>
      </c>
      <c r="L350" s="45"/>
      <c r="M350" s="235" t="s">
        <v>1</v>
      </c>
      <c r="N350" s="236" t="s">
        <v>44</v>
      </c>
      <c r="O350" s="92"/>
      <c r="P350" s="237">
        <f>O350*H350</f>
        <v>0</v>
      </c>
      <c r="Q350" s="237">
        <v>0.012</v>
      </c>
      <c r="R350" s="237">
        <f>Q350*H350</f>
        <v>0.012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290</v>
      </c>
      <c r="AT350" s="239" t="s">
        <v>218</v>
      </c>
      <c r="AU350" s="239" t="s">
        <v>99</v>
      </c>
      <c r="AY350" s="18" t="s">
        <v>216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86</v>
      </c>
      <c r="BK350" s="240">
        <f>ROUND(I350*H350,2)</f>
        <v>0</v>
      </c>
      <c r="BL350" s="18" t="s">
        <v>290</v>
      </c>
      <c r="BM350" s="239" t="s">
        <v>4724</v>
      </c>
    </row>
    <row r="351" s="2" customFormat="1" ht="16.5" customHeight="1">
      <c r="A351" s="39"/>
      <c r="B351" s="40"/>
      <c r="C351" s="228" t="s">
        <v>1442</v>
      </c>
      <c r="D351" s="228" t="s">
        <v>218</v>
      </c>
      <c r="E351" s="229" t="s">
        <v>4691</v>
      </c>
      <c r="F351" s="230" t="s">
        <v>4692</v>
      </c>
      <c r="G351" s="231" t="s">
        <v>221</v>
      </c>
      <c r="H351" s="232">
        <v>1</v>
      </c>
      <c r="I351" s="233"/>
      <c r="J351" s="234">
        <f>ROUND(I351*H351,2)</f>
        <v>0</v>
      </c>
      <c r="K351" s="230" t="s">
        <v>222</v>
      </c>
      <c r="L351" s="45"/>
      <c r="M351" s="235" t="s">
        <v>1</v>
      </c>
      <c r="N351" s="236" t="s">
        <v>44</v>
      </c>
      <c r="O351" s="92"/>
      <c r="P351" s="237">
        <f>O351*H351</f>
        <v>0</v>
      </c>
      <c r="Q351" s="237">
        <v>0.00013999999999999999</v>
      </c>
      <c r="R351" s="237">
        <f>Q351*H351</f>
        <v>0.00013999999999999999</v>
      </c>
      <c r="S351" s="237">
        <v>0</v>
      </c>
      <c r="T351" s="238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39" t="s">
        <v>290</v>
      </c>
      <c r="AT351" s="239" t="s">
        <v>218</v>
      </c>
      <c r="AU351" s="239" t="s">
        <v>99</v>
      </c>
      <c r="AY351" s="18" t="s">
        <v>216</v>
      </c>
      <c r="BE351" s="240">
        <f>IF(N351="základní",J351,0)</f>
        <v>0</v>
      </c>
      <c r="BF351" s="240">
        <f>IF(N351="snížená",J351,0)</f>
        <v>0</v>
      </c>
      <c r="BG351" s="240">
        <f>IF(N351="zákl. přenesená",J351,0)</f>
        <v>0</v>
      </c>
      <c r="BH351" s="240">
        <f>IF(N351="sníž. přenesená",J351,0)</f>
        <v>0</v>
      </c>
      <c r="BI351" s="240">
        <f>IF(N351="nulová",J351,0)</f>
        <v>0</v>
      </c>
      <c r="BJ351" s="18" t="s">
        <v>86</v>
      </c>
      <c r="BK351" s="240">
        <f>ROUND(I351*H351,2)</f>
        <v>0</v>
      </c>
      <c r="BL351" s="18" t="s">
        <v>290</v>
      </c>
      <c r="BM351" s="239" t="s">
        <v>4725</v>
      </c>
    </row>
    <row r="352" s="2" customFormat="1" ht="16.5" customHeight="1">
      <c r="A352" s="39"/>
      <c r="B352" s="40"/>
      <c r="C352" s="264" t="s">
        <v>1449</v>
      </c>
      <c r="D352" s="264" t="s">
        <v>372</v>
      </c>
      <c r="E352" s="265" t="s">
        <v>4694</v>
      </c>
      <c r="F352" s="266" t="s">
        <v>4695</v>
      </c>
      <c r="G352" s="267" t="s">
        <v>221</v>
      </c>
      <c r="H352" s="268">
        <v>1</v>
      </c>
      <c r="I352" s="269"/>
      <c r="J352" s="270">
        <f>ROUND(I352*H352,2)</f>
        <v>0</v>
      </c>
      <c r="K352" s="266" t="s">
        <v>3900</v>
      </c>
      <c r="L352" s="271"/>
      <c r="M352" s="272" t="s">
        <v>1</v>
      </c>
      <c r="N352" s="273" t="s">
        <v>44</v>
      </c>
      <c r="O352" s="92"/>
      <c r="P352" s="237">
        <f>O352*H352</f>
        <v>0</v>
      </c>
      <c r="Q352" s="237">
        <v>0.00031</v>
      </c>
      <c r="R352" s="237">
        <f>Q352*H352</f>
        <v>0.00031</v>
      </c>
      <c r="S352" s="237">
        <v>0</v>
      </c>
      <c r="T352" s="238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39" t="s">
        <v>371</v>
      </c>
      <c r="AT352" s="239" t="s">
        <v>372</v>
      </c>
      <c r="AU352" s="239" t="s">
        <v>99</v>
      </c>
      <c r="AY352" s="18" t="s">
        <v>216</v>
      </c>
      <c r="BE352" s="240">
        <f>IF(N352="základní",J352,0)</f>
        <v>0</v>
      </c>
      <c r="BF352" s="240">
        <f>IF(N352="snížená",J352,0)</f>
        <v>0</v>
      </c>
      <c r="BG352" s="240">
        <f>IF(N352="zákl. přenesená",J352,0)</f>
        <v>0</v>
      </c>
      <c r="BH352" s="240">
        <f>IF(N352="sníž. přenesená",J352,0)</f>
        <v>0</v>
      </c>
      <c r="BI352" s="240">
        <f>IF(N352="nulová",J352,0)</f>
        <v>0</v>
      </c>
      <c r="BJ352" s="18" t="s">
        <v>86</v>
      </c>
      <c r="BK352" s="240">
        <f>ROUND(I352*H352,2)</f>
        <v>0</v>
      </c>
      <c r="BL352" s="18" t="s">
        <v>290</v>
      </c>
      <c r="BM352" s="239" t="s">
        <v>4726</v>
      </c>
    </row>
    <row r="353" s="2" customFormat="1" ht="16.5" customHeight="1">
      <c r="A353" s="39"/>
      <c r="B353" s="40"/>
      <c r="C353" s="228" t="s">
        <v>1454</v>
      </c>
      <c r="D353" s="228" t="s">
        <v>218</v>
      </c>
      <c r="E353" s="229" t="s">
        <v>4697</v>
      </c>
      <c r="F353" s="230" t="s">
        <v>4698</v>
      </c>
      <c r="G353" s="231" t="s">
        <v>4161</v>
      </c>
      <c r="H353" s="232">
        <v>1</v>
      </c>
      <c r="I353" s="233"/>
      <c r="J353" s="234">
        <f>ROUND(I353*H353,2)</f>
        <v>0</v>
      </c>
      <c r="K353" s="230" t="s">
        <v>222</v>
      </c>
      <c r="L353" s="45"/>
      <c r="M353" s="235" t="s">
        <v>1</v>
      </c>
      <c r="N353" s="236" t="s">
        <v>44</v>
      </c>
      <c r="O353" s="92"/>
      <c r="P353" s="237">
        <f>O353*H353</f>
        <v>0</v>
      </c>
      <c r="Q353" s="237">
        <v>0.0018</v>
      </c>
      <c r="R353" s="237">
        <f>Q353*H353</f>
        <v>0.0018</v>
      </c>
      <c r="S353" s="237">
        <v>0</v>
      </c>
      <c r="T353" s="238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39" t="s">
        <v>290</v>
      </c>
      <c r="AT353" s="239" t="s">
        <v>218</v>
      </c>
      <c r="AU353" s="239" t="s">
        <v>99</v>
      </c>
      <c r="AY353" s="18" t="s">
        <v>216</v>
      </c>
      <c r="BE353" s="240">
        <f>IF(N353="základní",J353,0)</f>
        <v>0</v>
      </c>
      <c r="BF353" s="240">
        <f>IF(N353="snížená",J353,0)</f>
        <v>0</v>
      </c>
      <c r="BG353" s="240">
        <f>IF(N353="zákl. přenesená",J353,0)</f>
        <v>0</v>
      </c>
      <c r="BH353" s="240">
        <f>IF(N353="sníž. přenesená",J353,0)</f>
        <v>0</v>
      </c>
      <c r="BI353" s="240">
        <f>IF(N353="nulová",J353,0)</f>
        <v>0</v>
      </c>
      <c r="BJ353" s="18" t="s">
        <v>86</v>
      </c>
      <c r="BK353" s="240">
        <f>ROUND(I353*H353,2)</f>
        <v>0</v>
      </c>
      <c r="BL353" s="18" t="s">
        <v>290</v>
      </c>
      <c r="BM353" s="239" t="s">
        <v>4727</v>
      </c>
    </row>
    <row r="354" s="2" customFormat="1" ht="16.5" customHeight="1">
      <c r="A354" s="39"/>
      <c r="B354" s="40"/>
      <c r="C354" s="228" t="s">
        <v>1459</v>
      </c>
      <c r="D354" s="228" t="s">
        <v>218</v>
      </c>
      <c r="E354" s="229" t="s">
        <v>4700</v>
      </c>
      <c r="F354" s="230" t="s">
        <v>4701</v>
      </c>
      <c r="G354" s="231" t="s">
        <v>221</v>
      </c>
      <c r="H354" s="232">
        <v>2</v>
      </c>
      <c r="I354" s="233"/>
      <c r="J354" s="234">
        <f>ROUND(I354*H354,2)</f>
        <v>0</v>
      </c>
      <c r="K354" s="230" t="s">
        <v>222</v>
      </c>
      <c r="L354" s="45"/>
      <c r="M354" s="235" t="s">
        <v>1</v>
      </c>
      <c r="N354" s="236" t="s">
        <v>44</v>
      </c>
      <c r="O354" s="92"/>
      <c r="P354" s="237">
        <f>O354*H354</f>
        <v>0</v>
      </c>
      <c r="Q354" s="237">
        <v>9.0000000000000006E-05</v>
      </c>
      <c r="R354" s="237">
        <f>Q354*H354</f>
        <v>0.00018000000000000001</v>
      </c>
      <c r="S354" s="237">
        <v>0</v>
      </c>
      <c r="T354" s="238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9" t="s">
        <v>290</v>
      </c>
      <c r="AT354" s="239" t="s">
        <v>218</v>
      </c>
      <c r="AU354" s="239" t="s">
        <v>99</v>
      </c>
      <c r="AY354" s="18" t="s">
        <v>216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8" t="s">
        <v>86</v>
      </c>
      <c r="BK354" s="240">
        <f>ROUND(I354*H354,2)</f>
        <v>0</v>
      </c>
      <c r="BL354" s="18" t="s">
        <v>290</v>
      </c>
      <c r="BM354" s="239" t="s">
        <v>4728</v>
      </c>
    </row>
    <row r="355" s="2" customFormat="1" ht="16.5" customHeight="1">
      <c r="A355" s="39"/>
      <c r="B355" s="40"/>
      <c r="C355" s="264" t="s">
        <v>1463</v>
      </c>
      <c r="D355" s="264" t="s">
        <v>372</v>
      </c>
      <c r="E355" s="265" t="s">
        <v>4703</v>
      </c>
      <c r="F355" s="266" t="s">
        <v>4704</v>
      </c>
      <c r="G355" s="267" t="s">
        <v>221</v>
      </c>
      <c r="H355" s="268">
        <v>2</v>
      </c>
      <c r="I355" s="269"/>
      <c r="J355" s="270">
        <f>ROUND(I355*H355,2)</f>
        <v>0</v>
      </c>
      <c r="K355" s="266" t="s">
        <v>3900</v>
      </c>
      <c r="L355" s="271"/>
      <c r="M355" s="272" t="s">
        <v>1</v>
      </c>
      <c r="N355" s="273" t="s">
        <v>44</v>
      </c>
      <c r="O355" s="92"/>
      <c r="P355" s="237">
        <f>O355*H355</f>
        <v>0</v>
      </c>
      <c r="Q355" s="237">
        <v>0.001</v>
      </c>
      <c r="R355" s="237">
        <f>Q355*H355</f>
        <v>0.002</v>
      </c>
      <c r="S355" s="237">
        <v>0</v>
      </c>
      <c r="T355" s="238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39" t="s">
        <v>371</v>
      </c>
      <c r="AT355" s="239" t="s">
        <v>372</v>
      </c>
      <c r="AU355" s="239" t="s">
        <v>99</v>
      </c>
      <c r="AY355" s="18" t="s">
        <v>216</v>
      </c>
      <c r="BE355" s="240">
        <f>IF(N355="základní",J355,0)</f>
        <v>0</v>
      </c>
      <c r="BF355" s="240">
        <f>IF(N355="snížená",J355,0)</f>
        <v>0</v>
      </c>
      <c r="BG355" s="240">
        <f>IF(N355="zákl. přenesená",J355,0)</f>
        <v>0</v>
      </c>
      <c r="BH355" s="240">
        <f>IF(N355="sníž. přenesená",J355,0)</f>
        <v>0</v>
      </c>
      <c r="BI355" s="240">
        <f>IF(N355="nulová",J355,0)</f>
        <v>0</v>
      </c>
      <c r="BJ355" s="18" t="s">
        <v>86</v>
      </c>
      <c r="BK355" s="240">
        <f>ROUND(I355*H355,2)</f>
        <v>0</v>
      </c>
      <c r="BL355" s="18" t="s">
        <v>290</v>
      </c>
      <c r="BM355" s="239" t="s">
        <v>4729</v>
      </c>
    </row>
    <row r="356" s="12" customFormat="1" ht="20.88" customHeight="1">
      <c r="A356" s="12"/>
      <c r="B356" s="212"/>
      <c r="C356" s="213"/>
      <c r="D356" s="214" t="s">
        <v>78</v>
      </c>
      <c r="E356" s="226" t="s">
        <v>4730</v>
      </c>
      <c r="F356" s="226" t="s">
        <v>4731</v>
      </c>
      <c r="G356" s="213"/>
      <c r="H356" s="213"/>
      <c r="I356" s="216"/>
      <c r="J356" s="227">
        <f>BK356</f>
        <v>0</v>
      </c>
      <c r="K356" s="213"/>
      <c r="L356" s="218"/>
      <c r="M356" s="219"/>
      <c r="N356" s="220"/>
      <c r="O356" s="220"/>
      <c r="P356" s="221">
        <f>SUM(P357:P363)</f>
        <v>0</v>
      </c>
      <c r="Q356" s="220"/>
      <c r="R356" s="221">
        <f>SUM(R357:R363)</f>
        <v>0.066700000000000009</v>
      </c>
      <c r="S356" s="220"/>
      <c r="T356" s="222">
        <f>SUM(T357:T363)</f>
        <v>0</v>
      </c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R356" s="223" t="s">
        <v>88</v>
      </c>
      <c r="AT356" s="224" t="s">
        <v>78</v>
      </c>
      <c r="AU356" s="224" t="s">
        <v>88</v>
      </c>
      <c r="AY356" s="223" t="s">
        <v>216</v>
      </c>
      <c r="BK356" s="225">
        <f>SUM(BK357:BK363)</f>
        <v>0</v>
      </c>
    </row>
    <row r="357" s="2" customFormat="1" ht="24.15" customHeight="1">
      <c r="A357" s="39"/>
      <c r="B357" s="40"/>
      <c r="C357" s="228" t="s">
        <v>1467</v>
      </c>
      <c r="D357" s="228" t="s">
        <v>218</v>
      </c>
      <c r="E357" s="229" t="s">
        <v>4732</v>
      </c>
      <c r="F357" s="230" t="s">
        <v>4733</v>
      </c>
      <c r="G357" s="231" t="s">
        <v>4161</v>
      </c>
      <c r="H357" s="232">
        <v>1</v>
      </c>
      <c r="I357" s="233"/>
      <c r="J357" s="234">
        <f>ROUND(I357*H357,2)</f>
        <v>0</v>
      </c>
      <c r="K357" s="230" t="s">
        <v>3900</v>
      </c>
      <c r="L357" s="45"/>
      <c r="M357" s="235" t="s">
        <v>1</v>
      </c>
      <c r="N357" s="236" t="s">
        <v>44</v>
      </c>
      <c r="O357" s="92"/>
      <c r="P357" s="237">
        <f>O357*H357</f>
        <v>0</v>
      </c>
      <c r="Q357" s="237">
        <v>0.050000000000000003</v>
      </c>
      <c r="R357" s="237">
        <f>Q357*H357</f>
        <v>0.050000000000000003</v>
      </c>
      <c r="S357" s="237">
        <v>0</v>
      </c>
      <c r="T357" s="238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39" t="s">
        <v>290</v>
      </c>
      <c r="AT357" s="239" t="s">
        <v>218</v>
      </c>
      <c r="AU357" s="239" t="s">
        <v>99</v>
      </c>
      <c r="AY357" s="18" t="s">
        <v>216</v>
      </c>
      <c r="BE357" s="240">
        <f>IF(N357="základní",J357,0)</f>
        <v>0</v>
      </c>
      <c r="BF357" s="240">
        <f>IF(N357="snížená",J357,0)</f>
        <v>0</v>
      </c>
      <c r="BG357" s="240">
        <f>IF(N357="zákl. přenesená",J357,0)</f>
        <v>0</v>
      </c>
      <c r="BH357" s="240">
        <f>IF(N357="sníž. přenesená",J357,0)</f>
        <v>0</v>
      </c>
      <c r="BI357" s="240">
        <f>IF(N357="nulová",J357,0)</f>
        <v>0</v>
      </c>
      <c r="BJ357" s="18" t="s">
        <v>86</v>
      </c>
      <c r="BK357" s="240">
        <f>ROUND(I357*H357,2)</f>
        <v>0</v>
      </c>
      <c r="BL357" s="18" t="s">
        <v>290</v>
      </c>
      <c r="BM357" s="239" t="s">
        <v>4734</v>
      </c>
    </row>
    <row r="358" s="2" customFormat="1">
      <c r="A358" s="39"/>
      <c r="B358" s="40"/>
      <c r="C358" s="41"/>
      <c r="D358" s="243" t="s">
        <v>1639</v>
      </c>
      <c r="E358" s="41"/>
      <c r="F358" s="291" t="s">
        <v>4735</v>
      </c>
      <c r="G358" s="41"/>
      <c r="H358" s="41"/>
      <c r="I358" s="292"/>
      <c r="J358" s="41"/>
      <c r="K358" s="41"/>
      <c r="L358" s="45"/>
      <c r="M358" s="293"/>
      <c r="N358" s="294"/>
      <c r="O358" s="92"/>
      <c r="P358" s="92"/>
      <c r="Q358" s="92"/>
      <c r="R358" s="92"/>
      <c r="S358" s="92"/>
      <c r="T358" s="93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1639</v>
      </c>
      <c r="AU358" s="18" t="s">
        <v>99</v>
      </c>
    </row>
    <row r="359" s="2" customFormat="1" ht="16.5" customHeight="1">
      <c r="A359" s="39"/>
      <c r="B359" s="40"/>
      <c r="C359" s="228" t="s">
        <v>1472</v>
      </c>
      <c r="D359" s="228" t="s">
        <v>218</v>
      </c>
      <c r="E359" s="229" t="s">
        <v>4691</v>
      </c>
      <c r="F359" s="230" t="s">
        <v>4692</v>
      </c>
      <c r="G359" s="231" t="s">
        <v>221</v>
      </c>
      <c r="H359" s="232">
        <v>5</v>
      </c>
      <c r="I359" s="233"/>
      <c r="J359" s="234">
        <f>ROUND(I359*H359,2)</f>
        <v>0</v>
      </c>
      <c r="K359" s="230" t="s">
        <v>222</v>
      </c>
      <c r="L359" s="45"/>
      <c r="M359" s="235" t="s">
        <v>1</v>
      </c>
      <c r="N359" s="236" t="s">
        <v>44</v>
      </c>
      <c r="O359" s="92"/>
      <c r="P359" s="237">
        <f>O359*H359</f>
        <v>0</v>
      </c>
      <c r="Q359" s="237">
        <v>0.00013999999999999999</v>
      </c>
      <c r="R359" s="237">
        <f>Q359*H359</f>
        <v>0.00069999999999999988</v>
      </c>
      <c r="S359" s="237">
        <v>0</v>
      </c>
      <c r="T359" s="238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39" t="s">
        <v>290</v>
      </c>
      <c r="AT359" s="239" t="s">
        <v>218</v>
      </c>
      <c r="AU359" s="239" t="s">
        <v>99</v>
      </c>
      <c r="AY359" s="18" t="s">
        <v>216</v>
      </c>
      <c r="BE359" s="240">
        <f>IF(N359="základní",J359,0)</f>
        <v>0</v>
      </c>
      <c r="BF359" s="240">
        <f>IF(N359="snížená",J359,0)</f>
        <v>0</v>
      </c>
      <c r="BG359" s="240">
        <f>IF(N359="zákl. přenesená",J359,0)</f>
        <v>0</v>
      </c>
      <c r="BH359" s="240">
        <f>IF(N359="sníž. přenesená",J359,0)</f>
        <v>0</v>
      </c>
      <c r="BI359" s="240">
        <f>IF(N359="nulová",J359,0)</f>
        <v>0</v>
      </c>
      <c r="BJ359" s="18" t="s">
        <v>86</v>
      </c>
      <c r="BK359" s="240">
        <f>ROUND(I359*H359,2)</f>
        <v>0</v>
      </c>
      <c r="BL359" s="18" t="s">
        <v>290</v>
      </c>
      <c r="BM359" s="239" t="s">
        <v>4736</v>
      </c>
    </row>
    <row r="360" s="2" customFormat="1" ht="16.5" customHeight="1">
      <c r="A360" s="39"/>
      <c r="B360" s="40"/>
      <c r="C360" s="264" t="s">
        <v>1481</v>
      </c>
      <c r="D360" s="264" t="s">
        <v>372</v>
      </c>
      <c r="E360" s="265" t="s">
        <v>4694</v>
      </c>
      <c r="F360" s="266" t="s">
        <v>4695</v>
      </c>
      <c r="G360" s="267" t="s">
        <v>221</v>
      </c>
      <c r="H360" s="268">
        <v>5</v>
      </c>
      <c r="I360" s="269"/>
      <c r="J360" s="270">
        <f>ROUND(I360*H360,2)</f>
        <v>0</v>
      </c>
      <c r="K360" s="266" t="s">
        <v>3900</v>
      </c>
      <c r="L360" s="271"/>
      <c r="M360" s="272" t="s">
        <v>1</v>
      </c>
      <c r="N360" s="273" t="s">
        <v>44</v>
      </c>
      <c r="O360" s="92"/>
      <c r="P360" s="237">
        <f>O360*H360</f>
        <v>0</v>
      </c>
      <c r="Q360" s="237">
        <v>0.00031</v>
      </c>
      <c r="R360" s="237">
        <f>Q360*H360</f>
        <v>0.00155</v>
      </c>
      <c r="S360" s="237">
        <v>0</v>
      </c>
      <c r="T360" s="238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39" t="s">
        <v>371</v>
      </c>
      <c r="AT360" s="239" t="s">
        <v>372</v>
      </c>
      <c r="AU360" s="239" t="s">
        <v>99</v>
      </c>
      <c r="AY360" s="18" t="s">
        <v>216</v>
      </c>
      <c r="BE360" s="240">
        <f>IF(N360="základní",J360,0)</f>
        <v>0</v>
      </c>
      <c r="BF360" s="240">
        <f>IF(N360="snížená",J360,0)</f>
        <v>0</v>
      </c>
      <c r="BG360" s="240">
        <f>IF(N360="zákl. přenesená",J360,0)</f>
        <v>0</v>
      </c>
      <c r="BH360" s="240">
        <f>IF(N360="sníž. přenesená",J360,0)</f>
        <v>0</v>
      </c>
      <c r="BI360" s="240">
        <f>IF(N360="nulová",J360,0)</f>
        <v>0</v>
      </c>
      <c r="BJ360" s="18" t="s">
        <v>86</v>
      </c>
      <c r="BK360" s="240">
        <f>ROUND(I360*H360,2)</f>
        <v>0</v>
      </c>
      <c r="BL360" s="18" t="s">
        <v>290</v>
      </c>
      <c r="BM360" s="239" t="s">
        <v>4737</v>
      </c>
    </row>
    <row r="361" s="2" customFormat="1" ht="16.5" customHeight="1">
      <c r="A361" s="39"/>
      <c r="B361" s="40"/>
      <c r="C361" s="228" t="s">
        <v>1486</v>
      </c>
      <c r="D361" s="228" t="s">
        <v>218</v>
      </c>
      <c r="E361" s="229" t="s">
        <v>4697</v>
      </c>
      <c r="F361" s="230" t="s">
        <v>4698</v>
      </c>
      <c r="G361" s="231" t="s">
        <v>4161</v>
      </c>
      <c r="H361" s="232">
        <v>5</v>
      </c>
      <c r="I361" s="233"/>
      <c r="J361" s="234">
        <f>ROUND(I361*H361,2)</f>
        <v>0</v>
      </c>
      <c r="K361" s="230" t="s">
        <v>222</v>
      </c>
      <c r="L361" s="45"/>
      <c r="M361" s="235" t="s">
        <v>1</v>
      </c>
      <c r="N361" s="236" t="s">
        <v>44</v>
      </c>
      <c r="O361" s="92"/>
      <c r="P361" s="237">
        <f>O361*H361</f>
        <v>0</v>
      </c>
      <c r="Q361" s="237">
        <v>0.0018</v>
      </c>
      <c r="R361" s="237">
        <f>Q361*H361</f>
        <v>0.0089999999999999993</v>
      </c>
      <c r="S361" s="237">
        <v>0</v>
      </c>
      <c r="T361" s="238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39" t="s">
        <v>290</v>
      </c>
      <c r="AT361" s="239" t="s">
        <v>218</v>
      </c>
      <c r="AU361" s="239" t="s">
        <v>99</v>
      </c>
      <c r="AY361" s="18" t="s">
        <v>216</v>
      </c>
      <c r="BE361" s="240">
        <f>IF(N361="základní",J361,0)</f>
        <v>0</v>
      </c>
      <c r="BF361" s="240">
        <f>IF(N361="snížená",J361,0)</f>
        <v>0</v>
      </c>
      <c r="BG361" s="240">
        <f>IF(N361="zákl. přenesená",J361,0)</f>
        <v>0</v>
      </c>
      <c r="BH361" s="240">
        <f>IF(N361="sníž. přenesená",J361,0)</f>
        <v>0</v>
      </c>
      <c r="BI361" s="240">
        <f>IF(N361="nulová",J361,0)</f>
        <v>0</v>
      </c>
      <c r="BJ361" s="18" t="s">
        <v>86</v>
      </c>
      <c r="BK361" s="240">
        <f>ROUND(I361*H361,2)</f>
        <v>0</v>
      </c>
      <c r="BL361" s="18" t="s">
        <v>290</v>
      </c>
      <c r="BM361" s="239" t="s">
        <v>4738</v>
      </c>
    </row>
    <row r="362" s="2" customFormat="1" ht="16.5" customHeight="1">
      <c r="A362" s="39"/>
      <c r="B362" s="40"/>
      <c r="C362" s="228" t="s">
        <v>1492</v>
      </c>
      <c r="D362" s="228" t="s">
        <v>218</v>
      </c>
      <c r="E362" s="229" t="s">
        <v>4700</v>
      </c>
      <c r="F362" s="230" t="s">
        <v>4701</v>
      </c>
      <c r="G362" s="231" t="s">
        <v>221</v>
      </c>
      <c r="H362" s="232">
        <v>5</v>
      </c>
      <c r="I362" s="233"/>
      <c r="J362" s="234">
        <f>ROUND(I362*H362,2)</f>
        <v>0</v>
      </c>
      <c r="K362" s="230" t="s">
        <v>222</v>
      </c>
      <c r="L362" s="45"/>
      <c r="M362" s="235" t="s">
        <v>1</v>
      </c>
      <c r="N362" s="236" t="s">
        <v>44</v>
      </c>
      <c r="O362" s="92"/>
      <c r="P362" s="237">
        <f>O362*H362</f>
        <v>0</v>
      </c>
      <c r="Q362" s="237">
        <v>9.0000000000000006E-05</v>
      </c>
      <c r="R362" s="237">
        <f>Q362*H362</f>
        <v>0.00045000000000000004</v>
      </c>
      <c r="S362" s="237">
        <v>0</v>
      </c>
      <c r="T362" s="238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9" t="s">
        <v>290</v>
      </c>
      <c r="AT362" s="239" t="s">
        <v>218</v>
      </c>
      <c r="AU362" s="239" t="s">
        <v>99</v>
      </c>
      <c r="AY362" s="18" t="s">
        <v>216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8" t="s">
        <v>86</v>
      </c>
      <c r="BK362" s="240">
        <f>ROUND(I362*H362,2)</f>
        <v>0</v>
      </c>
      <c r="BL362" s="18" t="s">
        <v>290</v>
      </c>
      <c r="BM362" s="239" t="s">
        <v>4739</v>
      </c>
    </row>
    <row r="363" s="2" customFormat="1" ht="16.5" customHeight="1">
      <c r="A363" s="39"/>
      <c r="B363" s="40"/>
      <c r="C363" s="264" t="s">
        <v>1497</v>
      </c>
      <c r="D363" s="264" t="s">
        <v>372</v>
      </c>
      <c r="E363" s="265" t="s">
        <v>4703</v>
      </c>
      <c r="F363" s="266" t="s">
        <v>4704</v>
      </c>
      <c r="G363" s="267" t="s">
        <v>221</v>
      </c>
      <c r="H363" s="268">
        <v>5</v>
      </c>
      <c r="I363" s="269"/>
      <c r="J363" s="270">
        <f>ROUND(I363*H363,2)</f>
        <v>0</v>
      </c>
      <c r="K363" s="266" t="s">
        <v>3900</v>
      </c>
      <c r="L363" s="271"/>
      <c r="M363" s="272" t="s">
        <v>1</v>
      </c>
      <c r="N363" s="273" t="s">
        <v>44</v>
      </c>
      <c r="O363" s="92"/>
      <c r="P363" s="237">
        <f>O363*H363</f>
        <v>0</v>
      </c>
      <c r="Q363" s="237">
        <v>0.001</v>
      </c>
      <c r="R363" s="237">
        <f>Q363*H363</f>
        <v>0.0050000000000000001</v>
      </c>
      <c r="S363" s="237">
        <v>0</v>
      </c>
      <c r="T363" s="238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39" t="s">
        <v>371</v>
      </c>
      <c r="AT363" s="239" t="s">
        <v>372</v>
      </c>
      <c r="AU363" s="239" t="s">
        <v>99</v>
      </c>
      <c r="AY363" s="18" t="s">
        <v>216</v>
      </c>
      <c r="BE363" s="240">
        <f>IF(N363="základní",J363,0)</f>
        <v>0</v>
      </c>
      <c r="BF363" s="240">
        <f>IF(N363="snížená",J363,0)</f>
        <v>0</v>
      </c>
      <c r="BG363" s="240">
        <f>IF(N363="zákl. přenesená",J363,0)</f>
        <v>0</v>
      </c>
      <c r="BH363" s="240">
        <f>IF(N363="sníž. přenesená",J363,0)</f>
        <v>0</v>
      </c>
      <c r="BI363" s="240">
        <f>IF(N363="nulová",J363,0)</f>
        <v>0</v>
      </c>
      <c r="BJ363" s="18" t="s">
        <v>86</v>
      </c>
      <c r="BK363" s="240">
        <f>ROUND(I363*H363,2)</f>
        <v>0</v>
      </c>
      <c r="BL363" s="18" t="s">
        <v>290</v>
      </c>
      <c r="BM363" s="239" t="s">
        <v>4740</v>
      </c>
    </row>
    <row r="364" s="12" customFormat="1" ht="20.88" customHeight="1">
      <c r="A364" s="12"/>
      <c r="B364" s="212"/>
      <c r="C364" s="213"/>
      <c r="D364" s="214" t="s">
        <v>78</v>
      </c>
      <c r="E364" s="226" t="s">
        <v>4741</v>
      </c>
      <c r="F364" s="226" t="s">
        <v>4742</v>
      </c>
      <c r="G364" s="213"/>
      <c r="H364" s="213"/>
      <c r="I364" s="216"/>
      <c r="J364" s="227">
        <f>BK364</f>
        <v>0</v>
      </c>
      <c r="K364" s="213"/>
      <c r="L364" s="218"/>
      <c r="M364" s="219"/>
      <c r="N364" s="220"/>
      <c r="O364" s="220"/>
      <c r="P364" s="221">
        <f>SUM(P365:P371)</f>
        <v>0</v>
      </c>
      <c r="Q364" s="220"/>
      <c r="R364" s="221">
        <f>SUM(R365:R371)</f>
        <v>0.066700000000000009</v>
      </c>
      <c r="S364" s="220"/>
      <c r="T364" s="222">
        <f>SUM(T365:T371)</f>
        <v>0</v>
      </c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R364" s="223" t="s">
        <v>88</v>
      </c>
      <c r="AT364" s="224" t="s">
        <v>78</v>
      </c>
      <c r="AU364" s="224" t="s">
        <v>88</v>
      </c>
      <c r="AY364" s="223" t="s">
        <v>216</v>
      </c>
      <c r="BK364" s="225">
        <f>SUM(BK365:BK371)</f>
        <v>0</v>
      </c>
    </row>
    <row r="365" s="2" customFormat="1" ht="24.15" customHeight="1">
      <c r="A365" s="39"/>
      <c r="B365" s="40"/>
      <c r="C365" s="228" t="s">
        <v>1503</v>
      </c>
      <c r="D365" s="228" t="s">
        <v>218</v>
      </c>
      <c r="E365" s="229" t="s">
        <v>4732</v>
      </c>
      <c r="F365" s="230" t="s">
        <v>4733</v>
      </c>
      <c r="G365" s="231" t="s">
        <v>4161</v>
      </c>
      <c r="H365" s="232">
        <v>1</v>
      </c>
      <c r="I365" s="233"/>
      <c r="J365" s="234">
        <f>ROUND(I365*H365,2)</f>
        <v>0</v>
      </c>
      <c r="K365" s="230" t="s">
        <v>3900</v>
      </c>
      <c r="L365" s="45"/>
      <c r="M365" s="235" t="s">
        <v>1</v>
      </c>
      <c r="N365" s="236" t="s">
        <v>44</v>
      </c>
      <c r="O365" s="92"/>
      <c r="P365" s="237">
        <f>O365*H365</f>
        <v>0</v>
      </c>
      <c r="Q365" s="237">
        <v>0.050000000000000003</v>
      </c>
      <c r="R365" s="237">
        <f>Q365*H365</f>
        <v>0.050000000000000003</v>
      </c>
      <c r="S365" s="237">
        <v>0</v>
      </c>
      <c r="T365" s="238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39" t="s">
        <v>290</v>
      </c>
      <c r="AT365" s="239" t="s">
        <v>218</v>
      </c>
      <c r="AU365" s="239" t="s">
        <v>99</v>
      </c>
      <c r="AY365" s="18" t="s">
        <v>216</v>
      </c>
      <c r="BE365" s="240">
        <f>IF(N365="základní",J365,0)</f>
        <v>0</v>
      </c>
      <c r="BF365" s="240">
        <f>IF(N365="snížená",J365,0)</f>
        <v>0</v>
      </c>
      <c r="BG365" s="240">
        <f>IF(N365="zákl. přenesená",J365,0)</f>
        <v>0</v>
      </c>
      <c r="BH365" s="240">
        <f>IF(N365="sníž. přenesená",J365,0)</f>
        <v>0</v>
      </c>
      <c r="BI365" s="240">
        <f>IF(N365="nulová",J365,0)</f>
        <v>0</v>
      </c>
      <c r="BJ365" s="18" t="s">
        <v>86</v>
      </c>
      <c r="BK365" s="240">
        <f>ROUND(I365*H365,2)</f>
        <v>0</v>
      </c>
      <c r="BL365" s="18" t="s">
        <v>290</v>
      </c>
      <c r="BM365" s="239" t="s">
        <v>4743</v>
      </c>
    </row>
    <row r="366" s="2" customFormat="1">
      <c r="A366" s="39"/>
      <c r="B366" s="40"/>
      <c r="C366" s="41"/>
      <c r="D366" s="243" t="s">
        <v>1639</v>
      </c>
      <c r="E366" s="41"/>
      <c r="F366" s="291" t="s">
        <v>4735</v>
      </c>
      <c r="G366" s="41"/>
      <c r="H366" s="41"/>
      <c r="I366" s="292"/>
      <c r="J366" s="41"/>
      <c r="K366" s="41"/>
      <c r="L366" s="45"/>
      <c r="M366" s="293"/>
      <c r="N366" s="294"/>
      <c r="O366" s="92"/>
      <c r="P366" s="92"/>
      <c r="Q366" s="92"/>
      <c r="R366" s="92"/>
      <c r="S366" s="92"/>
      <c r="T366" s="93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1639</v>
      </c>
      <c r="AU366" s="18" t="s">
        <v>99</v>
      </c>
    </row>
    <row r="367" s="2" customFormat="1" ht="16.5" customHeight="1">
      <c r="A367" s="39"/>
      <c r="B367" s="40"/>
      <c r="C367" s="228" t="s">
        <v>1508</v>
      </c>
      <c r="D367" s="228" t="s">
        <v>218</v>
      </c>
      <c r="E367" s="229" t="s">
        <v>4691</v>
      </c>
      <c r="F367" s="230" t="s">
        <v>4692</v>
      </c>
      <c r="G367" s="231" t="s">
        <v>221</v>
      </c>
      <c r="H367" s="232">
        <v>5</v>
      </c>
      <c r="I367" s="233"/>
      <c r="J367" s="234">
        <f>ROUND(I367*H367,2)</f>
        <v>0</v>
      </c>
      <c r="K367" s="230" t="s">
        <v>222</v>
      </c>
      <c r="L367" s="45"/>
      <c r="M367" s="235" t="s">
        <v>1</v>
      </c>
      <c r="N367" s="236" t="s">
        <v>44</v>
      </c>
      <c r="O367" s="92"/>
      <c r="P367" s="237">
        <f>O367*H367</f>
        <v>0</v>
      </c>
      <c r="Q367" s="237">
        <v>0.00013999999999999999</v>
      </c>
      <c r="R367" s="237">
        <f>Q367*H367</f>
        <v>0.00069999999999999988</v>
      </c>
      <c r="S367" s="237">
        <v>0</v>
      </c>
      <c r="T367" s="238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39" t="s">
        <v>290</v>
      </c>
      <c r="AT367" s="239" t="s">
        <v>218</v>
      </c>
      <c r="AU367" s="239" t="s">
        <v>99</v>
      </c>
      <c r="AY367" s="18" t="s">
        <v>216</v>
      </c>
      <c r="BE367" s="240">
        <f>IF(N367="základní",J367,0)</f>
        <v>0</v>
      </c>
      <c r="BF367" s="240">
        <f>IF(N367="snížená",J367,0)</f>
        <v>0</v>
      </c>
      <c r="BG367" s="240">
        <f>IF(N367="zákl. přenesená",J367,0)</f>
        <v>0</v>
      </c>
      <c r="BH367" s="240">
        <f>IF(N367="sníž. přenesená",J367,0)</f>
        <v>0</v>
      </c>
      <c r="BI367" s="240">
        <f>IF(N367="nulová",J367,0)</f>
        <v>0</v>
      </c>
      <c r="BJ367" s="18" t="s">
        <v>86</v>
      </c>
      <c r="BK367" s="240">
        <f>ROUND(I367*H367,2)</f>
        <v>0</v>
      </c>
      <c r="BL367" s="18" t="s">
        <v>290</v>
      </c>
      <c r="BM367" s="239" t="s">
        <v>4744</v>
      </c>
    </row>
    <row r="368" s="2" customFormat="1" ht="16.5" customHeight="1">
      <c r="A368" s="39"/>
      <c r="B368" s="40"/>
      <c r="C368" s="264" t="s">
        <v>1513</v>
      </c>
      <c r="D368" s="264" t="s">
        <v>372</v>
      </c>
      <c r="E368" s="265" t="s">
        <v>4694</v>
      </c>
      <c r="F368" s="266" t="s">
        <v>4695</v>
      </c>
      <c r="G368" s="267" t="s">
        <v>221</v>
      </c>
      <c r="H368" s="268">
        <v>5</v>
      </c>
      <c r="I368" s="269"/>
      <c r="J368" s="270">
        <f>ROUND(I368*H368,2)</f>
        <v>0</v>
      </c>
      <c r="K368" s="266" t="s">
        <v>3900</v>
      </c>
      <c r="L368" s="271"/>
      <c r="M368" s="272" t="s">
        <v>1</v>
      </c>
      <c r="N368" s="273" t="s">
        <v>44</v>
      </c>
      <c r="O368" s="92"/>
      <c r="P368" s="237">
        <f>O368*H368</f>
        <v>0</v>
      </c>
      <c r="Q368" s="237">
        <v>0.00031</v>
      </c>
      <c r="R368" s="237">
        <f>Q368*H368</f>
        <v>0.00155</v>
      </c>
      <c r="S368" s="237">
        <v>0</v>
      </c>
      <c r="T368" s="238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9" t="s">
        <v>371</v>
      </c>
      <c r="AT368" s="239" t="s">
        <v>372</v>
      </c>
      <c r="AU368" s="239" t="s">
        <v>99</v>
      </c>
      <c r="AY368" s="18" t="s">
        <v>216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8" t="s">
        <v>86</v>
      </c>
      <c r="BK368" s="240">
        <f>ROUND(I368*H368,2)</f>
        <v>0</v>
      </c>
      <c r="BL368" s="18" t="s">
        <v>290</v>
      </c>
      <c r="BM368" s="239" t="s">
        <v>4745</v>
      </c>
    </row>
    <row r="369" s="2" customFormat="1" ht="16.5" customHeight="1">
      <c r="A369" s="39"/>
      <c r="B369" s="40"/>
      <c r="C369" s="228" t="s">
        <v>1518</v>
      </c>
      <c r="D369" s="228" t="s">
        <v>218</v>
      </c>
      <c r="E369" s="229" t="s">
        <v>4697</v>
      </c>
      <c r="F369" s="230" t="s">
        <v>4698</v>
      </c>
      <c r="G369" s="231" t="s">
        <v>4161</v>
      </c>
      <c r="H369" s="232">
        <v>5</v>
      </c>
      <c r="I369" s="233"/>
      <c r="J369" s="234">
        <f>ROUND(I369*H369,2)</f>
        <v>0</v>
      </c>
      <c r="K369" s="230" t="s">
        <v>222</v>
      </c>
      <c r="L369" s="45"/>
      <c r="M369" s="235" t="s">
        <v>1</v>
      </c>
      <c r="N369" s="236" t="s">
        <v>44</v>
      </c>
      <c r="O369" s="92"/>
      <c r="P369" s="237">
        <f>O369*H369</f>
        <v>0</v>
      </c>
      <c r="Q369" s="237">
        <v>0.0018</v>
      </c>
      <c r="R369" s="237">
        <f>Q369*H369</f>
        <v>0.0089999999999999993</v>
      </c>
      <c r="S369" s="237">
        <v>0</v>
      </c>
      <c r="T369" s="238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39" t="s">
        <v>290</v>
      </c>
      <c r="AT369" s="239" t="s">
        <v>218</v>
      </c>
      <c r="AU369" s="239" t="s">
        <v>99</v>
      </c>
      <c r="AY369" s="18" t="s">
        <v>216</v>
      </c>
      <c r="BE369" s="240">
        <f>IF(N369="základní",J369,0)</f>
        <v>0</v>
      </c>
      <c r="BF369" s="240">
        <f>IF(N369="snížená",J369,0)</f>
        <v>0</v>
      </c>
      <c r="BG369" s="240">
        <f>IF(N369="zákl. přenesená",J369,0)</f>
        <v>0</v>
      </c>
      <c r="BH369" s="240">
        <f>IF(N369="sníž. přenesená",J369,0)</f>
        <v>0</v>
      </c>
      <c r="BI369" s="240">
        <f>IF(N369="nulová",J369,0)</f>
        <v>0</v>
      </c>
      <c r="BJ369" s="18" t="s">
        <v>86</v>
      </c>
      <c r="BK369" s="240">
        <f>ROUND(I369*H369,2)</f>
        <v>0</v>
      </c>
      <c r="BL369" s="18" t="s">
        <v>290</v>
      </c>
      <c r="BM369" s="239" t="s">
        <v>4746</v>
      </c>
    </row>
    <row r="370" s="2" customFormat="1" ht="16.5" customHeight="1">
      <c r="A370" s="39"/>
      <c r="B370" s="40"/>
      <c r="C370" s="228" t="s">
        <v>1525</v>
      </c>
      <c r="D370" s="228" t="s">
        <v>218</v>
      </c>
      <c r="E370" s="229" t="s">
        <v>4700</v>
      </c>
      <c r="F370" s="230" t="s">
        <v>4701</v>
      </c>
      <c r="G370" s="231" t="s">
        <v>221</v>
      </c>
      <c r="H370" s="232">
        <v>5</v>
      </c>
      <c r="I370" s="233"/>
      <c r="J370" s="234">
        <f>ROUND(I370*H370,2)</f>
        <v>0</v>
      </c>
      <c r="K370" s="230" t="s">
        <v>222</v>
      </c>
      <c r="L370" s="45"/>
      <c r="M370" s="235" t="s">
        <v>1</v>
      </c>
      <c r="N370" s="236" t="s">
        <v>44</v>
      </c>
      <c r="O370" s="92"/>
      <c r="P370" s="237">
        <f>O370*H370</f>
        <v>0</v>
      </c>
      <c r="Q370" s="237">
        <v>9.0000000000000006E-05</v>
      </c>
      <c r="R370" s="237">
        <f>Q370*H370</f>
        <v>0.00045000000000000004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290</v>
      </c>
      <c r="AT370" s="239" t="s">
        <v>218</v>
      </c>
      <c r="AU370" s="239" t="s">
        <v>99</v>
      </c>
      <c r="AY370" s="18" t="s">
        <v>216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86</v>
      </c>
      <c r="BK370" s="240">
        <f>ROUND(I370*H370,2)</f>
        <v>0</v>
      </c>
      <c r="BL370" s="18" t="s">
        <v>290</v>
      </c>
      <c r="BM370" s="239" t="s">
        <v>4747</v>
      </c>
    </row>
    <row r="371" s="2" customFormat="1" ht="16.5" customHeight="1">
      <c r="A371" s="39"/>
      <c r="B371" s="40"/>
      <c r="C371" s="264" t="s">
        <v>1531</v>
      </c>
      <c r="D371" s="264" t="s">
        <v>372</v>
      </c>
      <c r="E371" s="265" t="s">
        <v>4703</v>
      </c>
      <c r="F371" s="266" t="s">
        <v>4704</v>
      </c>
      <c r="G371" s="267" t="s">
        <v>221</v>
      </c>
      <c r="H371" s="268">
        <v>5</v>
      </c>
      <c r="I371" s="269"/>
      <c r="J371" s="270">
        <f>ROUND(I371*H371,2)</f>
        <v>0</v>
      </c>
      <c r="K371" s="266" t="s">
        <v>3900</v>
      </c>
      <c r="L371" s="271"/>
      <c r="M371" s="272" t="s">
        <v>1</v>
      </c>
      <c r="N371" s="273" t="s">
        <v>44</v>
      </c>
      <c r="O371" s="92"/>
      <c r="P371" s="237">
        <f>O371*H371</f>
        <v>0</v>
      </c>
      <c r="Q371" s="237">
        <v>0.001</v>
      </c>
      <c r="R371" s="237">
        <f>Q371*H371</f>
        <v>0.0050000000000000001</v>
      </c>
      <c r="S371" s="237">
        <v>0</v>
      </c>
      <c r="T371" s="238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39" t="s">
        <v>371</v>
      </c>
      <c r="AT371" s="239" t="s">
        <v>372</v>
      </c>
      <c r="AU371" s="239" t="s">
        <v>99</v>
      </c>
      <c r="AY371" s="18" t="s">
        <v>216</v>
      </c>
      <c r="BE371" s="240">
        <f>IF(N371="základní",J371,0)</f>
        <v>0</v>
      </c>
      <c r="BF371" s="240">
        <f>IF(N371="snížená",J371,0)</f>
        <v>0</v>
      </c>
      <c r="BG371" s="240">
        <f>IF(N371="zákl. přenesená",J371,0)</f>
        <v>0</v>
      </c>
      <c r="BH371" s="240">
        <f>IF(N371="sníž. přenesená",J371,0)</f>
        <v>0</v>
      </c>
      <c r="BI371" s="240">
        <f>IF(N371="nulová",J371,0)</f>
        <v>0</v>
      </c>
      <c r="BJ371" s="18" t="s">
        <v>86</v>
      </c>
      <c r="BK371" s="240">
        <f>ROUND(I371*H371,2)</f>
        <v>0</v>
      </c>
      <c r="BL371" s="18" t="s">
        <v>290</v>
      </c>
      <c r="BM371" s="239" t="s">
        <v>4748</v>
      </c>
    </row>
    <row r="372" s="12" customFormat="1" ht="20.88" customHeight="1">
      <c r="A372" s="12"/>
      <c r="B372" s="212"/>
      <c r="C372" s="213"/>
      <c r="D372" s="214" t="s">
        <v>78</v>
      </c>
      <c r="E372" s="226" t="s">
        <v>4749</v>
      </c>
      <c r="F372" s="226" t="s">
        <v>4750</v>
      </c>
      <c r="G372" s="213"/>
      <c r="H372" s="213"/>
      <c r="I372" s="216"/>
      <c r="J372" s="227">
        <f>BK372</f>
        <v>0</v>
      </c>
      <c r="K372" s="213"/>
      <c r="L372" s="218"/>
      <c r="M372" s="219"/>
      <c r="N372" s="220"/>
      <c r="O372" s="220"/>
      <c r="P372" s="221">
        <f>SUM(P373:P377)</f>
        <v>0</v>
      </c>
      <c r="Q372" s="220"/>
      <c r="R372" s="221">
        <f>SUM(R373:R377)</f>
        <v>0.021220000000000003</v>
      </c>
      <c r="S372" s="220"/>
      <c r="T372" s="222">
        <f>SUM(T373:T377)</f>
        <v>0</v>
      </c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R372" s="223" t="s">
        <v>88</v>
      </c>
      <c r="AT372" s="224" t="s">
        <v>78</v>
      </c>
      <c r="AU372" s="224" t="s">
        <v>88</v>
      </c>
      <c r="AY372" s="223" t="s">
        <v>216</v>
      </c>
      <c r="BK372" s="225">
        <f>SUM(BK373:BK377)</f>
        <v>0</v>
      </c>
    </row>
    <row r="373" s="2" customFormat="1" ht="16.5" customHeight="1">
      <c r="A373" s="39"/>
      <c r="B373" s="40"/>
      <c r="C373" s="228" t="s">
        <v>1535</v>
      </c>
      <c r="D373" s="228" t="s">
        <v>218</v>
      </c>
      <c r="E373" s="229" t="s">
        <v>4751</v>
      </c>
      <c r="F373" s="230" t="s">
        <v>4752</v>
      </c>
      <c r="G373" s="231" t="s">
        <v>4161</v>
      </c>
      <c r="H373" s="232">
        <v>1</v>
      </c>
      <c r="I373" s="233"/>
      <c r="J373" s="234">
        <f>ROUND(I373*H373,2)</f>
        <v>0</v>
      </c>
      <c r="K373" s="230" t="s">
        <v>222</v>
      </c>
      <c r="L373" s="45"/>
      <c r="M373" s="235" t="s">
        <v>1</v>
      </c>
      <c r="N373" s="236" t="s">
        <v>44</v>
      </c>
      <c r="O373" s="92"/>
      <c r="P373" s="237">
        <f>O373*H373</f>
        <v>0</v>
      </c>
      <c r="Q373" s="237">
        <v>0.019210000000000001</v>
      </c>
      <c r="R373" s="237">
        <f>Q373*H373</f>
        <v>0.019210000000000001</v>
      </c>
      <c r="S373" s="237">
        <v>0</v>
      </c>
      <c r="T373" s="238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39" t="s">
        <v>290</v>
      </c>
      <c r="AT373" s="239" t="s">
        <v>218</v>
      </c>
      <c r="AU373" s="239" t="s">
        <v>99</v>
      </c>
      <c r="AY373" s="18" t="s">
        <v>216</v>
      </c>
      <c r="BE373" s="240">
        <f>IF(N373="základní",J373,0)</f>
        <v>0</v>
      </c>
      <c r="BF373" s="240">
        <f>IF(N373="snížená",J373,0)</f>
        <v>0</v>
      </c>
      <c r="BG373" s="240">
        <f>IF(N373="zákl. přenesená",J373,0)</f>
        <v>0</v>
      </c>
      <c r="BH373" s="240">
        <f>IF(N373="sníž. přenesená",J373,0)</f>
        <v>0</v>
      </c>
      <c r="BI373" s="240">
        <f>IF(N373="nulová",J373,0)</f>
        <v>0</v>
      </c>
      <c r="BJ373" s="18" t="s">
        <v>86</v>
      </c>
      <c r="BK373" s="240">
        <f>ROUND(I373*H373,2)</f>
        <v>0</v>
      </c>
      <c r="BL373" s="18" t="s">
        <v>290</v>
      </c>
      <c r="BM373" s="239" t="s">
        <v>4753</v>
      </c>
    </row>
    <row r="374" s="2" customFormat="1" ht="16.5" customHeight="1">
      <c r="A374" s="39"/>
      <c r="B374" s="40"/>
      <c r="C374" s="228" t="s">
        <v>1540</v>
      </c>
      <c r="D374" s="228" t="s">
        <v>218</v>
      </c>
      <c r="E374" s="229" t="s">
        <v>4691</v>
      </c>
      <c r="F374" s="230" t="s">
        <v>4692</v>
      </c>
      <c r="G374" s="231" t="s">
        <v>221</v>
      </c>
      <c r="H374" s="232">
        <v>1</v>
      </c>
      <c r="I374" s="233"/>
      <c r="J374" s="234">
        <f>ROUND(I374*H374,2)</f>
        <v>0</v>
      </c>
      <c r="K374" s="230" t="s">
        <v>222</v>
      </c>
      <c r="L374" s="45"/>
      <c r="M374" s="235" t="s">
        <v>1</v>
      </c>
      <c r="N374" s="236" t="s">
        <v>44</v>
      </c>
      <c r="O374" s="92"/>
      <c r="P374" s="237">
        <f>O374*H374</f>
        <v>0</v>
      </c>
      <c r="Q374" s="237">
        <v>0.00013999999999999999</v>
      </c>
      <c r="R374" s="237">
        <f>Q374*H374</f>
        <v>0.00013999999999999999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290</v>
      </c>
      <c r="AT374" s="239" t="s">
        <v>218</v>
      </c>
      <c r="AU374" s="239" t="s">
        <v>99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290</v>
      </c>
      <c r="BM374" s="239" t="s">
        <v>4754</v>
      </c>
    </row>
    <row r="375" s="2" customFormat="1" ht="16.5" customHeight="1">
      <c r="A375" s="39"/>
      <c r="B375" s="40"/>
      <c r="C375" s="264" t="s">
        <v>1546</v>
      </c>
      <c r="D375" s="264" t="s">
        <v>372</v>
      </c>
      <c r="E375" s="265" t="s">
        <v>4694</v>
      </c>
      <c r="F375" s="266" t="s">
        <v>4695</v>
      </c>
      <c r="G375" s="267" t="s">
        <v>221</v>
      </c>
      <c r="H375" s="268">
        <v>1</v>
      </c>
      <c r="I375" s="269"/>
      <c r="J375" s="270">
        <f>ROUND(I375*H375,2)</f>
        <v>0</v>
      </c>
      <c r="K375" s="266" t="s">
        <v>3900</v>
      </c>
      <c r="L375" s="271"/>
      <c r="M375" s="272" t="s">
        <v>1</v>
      </c>
      <c r="N375" s="273" t="s">
        <v>44</v>
      </c>
      <c r="O375" s="92"/>
      <c r="P375" s="237">
        <f>O375*H375</f>
        <v>0</v>
      </c>
      <c r="Q375" s="237">
        <v>0.00031</v>
      </c>
      <c r="R375" s="237">
        <f>Q375*H375</f>
        <v>0.00031</v>
      </c>
      <c r="S375" s="237">
        <v>0</v>
      </c>
      <c r="T375" s="238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39" t="s">
        <v>371</v>
      </c>
      <c r="AT375" s="239" t="s">
        <v>372</v>
      </c>
      <c r="AU375" s="239" t="s">
        <v>99</v>
      </c>
      <c r="AY375" s="18" t="s">
        <v>216</v>
      </c>
      <c r="BE375" s="240">
        <f>IF(N375="základní",J375,0)</f>
        <v>0</v>
      </c>
      <c r="BF375" s="240">
        <f>IF(N375="snížená",J375,0)</f>
        <v>0</v>
      </c>
      <c r="BG375" s="240">
        <f>IF(N375="zákl. přenesená",J375,0)</f>
        <v>0</v>
      </c>
      <c r="BH375" s="240">
        <f>IF(N375="sníž. přenesená",J375,0)</f>
        <v>0</v>
      </c>
      <c r="BI375" s="240">
        <f>IF(N375="nulová",J375,0)</f>
        <v>0</v>
      </c>
      <c r="BJ375" s="18" t="s">
        <v>86</v>
      </c>
      <c r="BK375" s="240">
        <f>ROUND(I375*H375,2)</f>
        <v>0</v>
      </c>
      <c r="BL375" s="18" t="s">
        <v>290</v>
      </c>
      <c r="BM375" s="239" t="s">
        <v>4755</v>
      </c>
    </row>
    <row r="376" s="2" customFormat="1" ht="16.5" customHeight="1">
      <c r="A376" s="39"/>
      <c r="B376" s="40"/>
      <c r="C376" s="228" t="s">
        <v>1552</v>
      </c>
      <c r="D376" s="228" t="s">
        <v>218</v>
      </c>
      <c r="E376" s="229" t="s">
        <v>4756</v>
      </c>
      <c r="F376" s="230" t="s">
        <v>4757</v>
      </c>
      <c r="G376" s="231" t="s">
        <v>221</v>
      </c>
      <c r="H376" s="232">
        <v>1</v>
      </c>
      <c r="I376" s="233"/>
      <c r="J376" s="234">
        <f>ROUND(I376*H376,2)</f>
        <v>0</v>
      </c>
      <c r="K376" s="230" t="s">
        <v>222</v>
      </c>
      <c r="L376" s="45"/>
      <c r="M376" s="235" t="s">
        <v>1</v>
      </c>
      <c r="N376" s="236" t="s">
        <v>44</v>
      </c>
      <c r="O376" s="92"/>
      <c r="P376" s="237">
        <f>O376*H376</f>
        <v>0</v>
      </c>
      <c r="Q376" s="237">
        <v>4.0000000000000003E-05</v>
      </c>
      <c r="R376" s="237">
        <f>Q376*H376</f>
        <v>4.0000000000000003E-05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290</v>
      </c>
      <c r="AT376" s="239" t="s">
        <v>218</v>
      </c>
      <c r="AU376" s="239" t="s">
        <v>99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290</v>
      </c>
      <c r="BM376" s="239" t="s">
        <v>4758</v>
      </c>
    </row>
    <row r="377" s="2" customFormat="1" ht="16.5" customHeight="1">
      <c r="A377" s="39"/>
      <c r="B377" s="40"/>
      <c r="C377" s="264" t="s">
        <v>1557</v>
      </c>
      <c r="D377" s="264" t="s">
        <v>372</v>
      </c>
      <c r="E377" s="265" t="s">
        <v>4759</v>
      </c>
      <c r="F377" s="266" t="s">
        <v>4760</v>
      </c>
      <c r="G377" s="267" t="s">
        <v>221</v>
      </c>
      <c r="H377" s="268">
        <v>1</v>
      </c>
      <c r="I377" s="269"/>
      <c r="J377" s="270">
        <f>ROUND(I377*H377,2)</f>
        <v>0</v>
      </c>
      <c r="K377" s="266" t="s">
        <v>222</v>
      </c>
      <c r="L377" s="271"/>
      <c r="M377" s="272" t="s">
        <v>1</v>
      </c>
      <c r="N377" s="273" t="s">
        <v>44</v>
      </c>
      <c r="O377" s="92"/>
      <c r="P377" s="237">
        <f>O377*H377</f>
        <v>0</v>
      </c>
      <c r="Q377" s="237">
        <v>0.0015200000000000001</v>
      </c>
      <c r="R377" s="237">
        <f>Q377*H377</f>
        <v>0.0015200000000000001</v>
      </c>
      <c r="S377" s="237">
        <v>0</v>
      </c>
      <c r="T377" s="238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39" t="s">
        <v>371</v>
      </c>
      <c r="AT377" s="239" t="s">
        <v>372</v>
      </c>
      <c r="AU377" s="239" t="s">
        <v>99</v>
      </c>
      <c r="AY377" s="18" t="s">
        <v>216</v>
      </c>
      <c r="BE377" s="240">
        <f>IF(N377="základní",J377,0)</f>
        <v>0</v>
      </c>
      <c r="BF377" s="240">
        <f>IF(N377="snížená",J377,0)</f>
        <v>0</v>
      </c>
      <c r="BG377" s="240">
        <f>IF(N377="zákl. přenesená",J377,0)</f>
        <v>0</v>
      </c>
      <c r="BH377" s="240">
        <f>IF(N377="sníž. přenesená",J377,0)</f>
        <v>0</v>
      </c>
      <c r="BI377" s="240">
        <f>IF(N377="nulová",J377,0)</f>
        <v>0</v>
      </c>
      <c r="BJ377" s="18" t="s">
        <v>86</v>
      </c>
      <c r="BK377" s="240">
        <f>ROUND(I377*H377,2)</f>
        <v>0</v>
      </c>
      <c r="BL377" s="18" t="s">
        <v>290</v>
      </c>
      <c r="BM377" s="239" t="s">
        <v>4761</v>
      </c>
    </row>
    <row r="378" s="12" customFormat="1" ht="20.88" customHeight="1">
      <c r="A378" s="12"/>
      <c r="B378" s="212"/>
      <c r="C378" s="213"/>
      <c r="D378" s="214" t="s">
        <v>78</v>
      </c>
      <c r="E378" s="226" t="s">
        <v>4762</v>
      </c>
      <c r="F378" s="226" t="s">
        <v>4763</v>
      </c>
      <c r="G378" s="213"/>
      <c r="H378" s="213"/>
      <c r="I378" s="216"/>
      <c r="J378" s="227">
        <f>BK378</f>
        <v>0</v>
      </c>
      <c r="K378" s="213"/>
      <c r="L378" s="218"/>
      <c r="M378" s="219"/>
      <c r="N378" s="220"/>
      <c r="O378" s="220"/>
      <c r="P378" s="221">
        <f>SUM(P379:P381)</f>
        <v>0</v>
      </c>
      <c r="Q378" s="220"/>
      <c r="R378" s="221">
        <f>SUM(R379:R381)</f>
        <v>0.032410000000000001</v>
      </c>
      <c r="S378" s="220"/>
      <c r="T378" s="222">
        <f>SUM(T379:T381)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3" t="s">
        <v>88</v>
      </c>
      <c r="AT378" s="224" t="s">
        <v>78</v>
      </c>
      <c r="AU378" s="224" t="s">
        <v>88</v>
      </c>
      <c r="AY378" s="223" t="s">
        <v>216</v>
      </c>
      <c r="BK378" s="225">
        <f>SUM(BK379:BK381)</f>
        <v>0</v>
      </c>
    </row>
    <row r="379" s="2" customFormat="1" ht="24.15" customHeight="1">
      <c r="A379" s="39"/>
      <c r="B379" s="40"/>
      <c r="C379" s="228" t="s">
        <v>1563</v>
      </c>
      <c r="D379" s="228" t="s">
        <v>218</v>
      </c>
      <c r="E379" s="229" t="s">
        <v>4764</v>
      </c>
      <c r="F379" s="230" t="s">
        <v>4765</v>
      </c>
      <c r="G379" s="231" t="s">
        <v>4161</v>
      </c>
      <c r="H379" s="232">
        <v>1</v>
      </c>
      <c r="I379" s="233"/>
      <c r="J379" s="234">
        <f>ROUND(I379*H379,2)</f>
        <v>0</v>
      </c>
      <c r="K379" s="230" t="s">
        <v>3900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0.018689999999999998</v>
      </c>
      <c r="R379" s="237">
        <f>Q379*H379</f>
        <v>0.018689999999999998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290</v>
      </c>
      <c r="AT379" s="239" t="s">
        <v>218</v>
      </c>
      <c r="AU379" s="239" t="s">
        <v>99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290</v>
      </c>
      <c r="BM379" s="239" t="s">
        <v>4766</v>
      </c>
    </row>
    <row r="380" s="2" customFormat="1" ht="21.75" customHeight="1">
      <c r="A380" s="39"/>
      <c r="B380" s="40"/>
      <c r="C380" s="228" t="s">
        <v>1568</v>
      </c>
      <c r="D380" s="228" t="s">
        <v>218</v>
      </c>
      <c r="E380" s="229" t="s">
        <v>4767</v>
      </c>
      <c r="F380" s="230" t="s">
        <v>4768</v>
      </c>
      <c r="G380" s="231" t="s">
        <v>4161</v>
      </c>
      <c r="H380" s="232">
        <v>1</v>
      </c>
      <c r="I380" s="233"/>
      <c r="J380" s="234">
        <f>ROUND(I380*H380,2)</f>
        <v>0</v>
      </c>
      <c r="K380" s="230" t="s">
        <v>3900</v>
      </c>
      <c r="L380" s="45"/>
      <c r="M380" s="235" t="s">
        <v>1</v>
      </c>
      <c r="N380" s="236" t="s">
        <v>44</v>
      </c>
      <c r="O380" s="92"/>
      <c r="P380" s="237">
        <f>O380*H380</f>
        <v>0</v>
      </c>
      <c r="Q380" s="237">
        <v>0.012</v>
      </c>
      <c r="R380" s="237">
        <f>Q380*H380</f>
        <v>0.012</v>
      </c>
      <c r="S380" s="237">
        <v>0</v>
      </c>
      <c r="T380" s="238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39" t="s">
        <v>290</v>
      </c>
      <c r="AT380" s="239" t="s">
        <v>218</v>
      </c>
      <c r="AU380" s="239" t="s">
        <v>99</v>
      </c>
      <c r="AY380" s="18" t="s">
        <v>216</v>
      </c>
      <c r="BE380" s="240">
        <f>IF(N380="základní",J380,0)</f>
        <v>0</v>
      </c>
      <c r="BF380" s="240">
        <f>IF(N380="snížená",J380,0)</f>
        <v>0</v>
      </c>
      <c r="BG380" s="240">
        <f>IF(N380="zákl. přenesená",J380,0)</f>
        <v>0</v>
      </c>
      <c r="BH380" s="240">
        <f>IF(N380="sníž. přenesená",J380,0)</f>
        <v>0</v>
      </c>
      <c r="BI380" s="240">
        <f>IF(N380="nulová",J380,0)</f>
        <v>0</v>
      </c>
      <c r="BJ380" s="18" t="s">
        <v>86</v>
      </c>
      <c r="BK380" s="240">
        <f>ROUND(I380*H380,2)</f>
        <v>0</v>
      </c>
      <c r="BL380" s="18" t="s">
        <v>290</v>
      </c>
      <c r="BM380" s="239" t="s">
        <v>4769</v>
      </c>
    </row>
    <row r="381" s="2" customFormat="1" ht="16.5" customHeight="1">
      <c r="A381" s="39"/>
      <c r="B381" s="40"/>
      <c r="C381" s="228" t="s">
        <v>1572</v>
      </c>
      <c r="D381" s="228" t="s">
        <v>218</v>
      </c>
      <c r="E381" s="229" t="s">
        <v>4770</v>
      </c>
      <c r="F381" s="230" t="s">
        <v>4771</v>
      </c>
      <c r="G381" s="231" t="s">
        <v>4161</v>
      </c>
      <c r="H381" s="232">
        <v>1</v>
      </c>
      <c r="I381" s="233"/>
      <c r="J381" s="234">
        <f>ROUND(I381*H381,2)</f>
        <v>0</v>
      </c>
      <c r="K381" s="230" t="s">
        <v>222</v>
      </c>
      <c r="L381" s="45"/>
      <c r="M381" s="235" t="s">
        <v>1</v>
      </c>
      <c r="N381" s="236" t="s">
        <v>44</v>
      </c>
      <c r="O381" s="92"/>
      <c r="P381" s="237">
        <f>O381*H381</f>
        <v>0</v>
      </c>
      <c r="Q381" s="237">
        <v>0.00172</v>
      </c>
      <c r="R381" s="237">
        <f>Q381*H381</f>
        <v>0.00172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290</v>
      </c>
      <c r="AT381" s="239" t="s">
        <v>218</v>
      </c>
      <c r="AU381" s="239" t="s">
        <v>99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290</v>
      </c>
      <c r="BM381" s="239" t="s">
        <v>4772</v>
      </c>
    </row>
    <row r="382" s="12" customFormat="1" ht="20.88" customHeight="1">
      <c r="A382" s="12"/>
      <c r="B382" s="212"/>
      <c r="C382" s="213"/>
      <c r="D382" s="214" t="s">
        <v>78</v>
      </c>
      <c r="E382" s="226" t="s">
        <v>4773</v>
      </c>
      <c r="F382" s="226" t="s">
        <v>4774</v>
      </c>
      <c r="G382" s="213"/>
      <c r="H382" s="213"/>
      <c r="I382" s="216"/>
      <c r="J382" s="227">
        <f>BK382</f>
        <v>0</v>
      </c>
      <c r="K382" s="213"/>
      <c r="L382" s="218"/>
      <c r="M382" s="219"/>
      <c r="N382" s="220"/>
      <c r="O382" s="220"/>
      <c r="P382" s="221">
        <f>SUM(P383:P387)</f>
        <v>0</v>
      </c>
      <c r="Q382" s="220"/>
      <c r="R382" s="221">
        <f>SUM(R383:R387)</f>
        <v>0.18171999999999997</v>
      </c>
      <c r="S382" s="220"/>
      <c r="T382" s="222">
        <f>SUM(T383:T387)</f>
        <v>0</v>
      </c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R382" s="223" t="s">
        <v>88</v>
      </c>
      <c r="AT382" s="224" t="s">
        <v>78</v>
      </c>
      <c r="AU382" s="224" t="s">
        <v>88</v>
      </c>
      <c r="AY382" s="223" t="s">
        <v>216</v>
      </c>
      <c r="BK382" s="225">
        <f>SUM(BK383:BK387)</f>
        <v>0</v>
      </c>
    </row>
    <row r="383" s="2" customFormat="1" ht="16.5" customHeight="1">
      <c r="A383" s="39"/>
      <c r="B383" s="40"/>
      <c r="C383" s="228" t="s">
        <v>1577</v>
      </c>
      <c r="D383" s="228" t="s">
        <v>218</v>
      </c>
      <c r="E383" s="229" t="s">
        <v>4775</v>
      </c>
      <c r="F383" s="230" t="s">
        <v>4776</v>
      </c>
      <c r="G383" s="231" t="s">
        <v>4161</v>
      </c>
      <c r="H383" s="232">
        <v>2</v>
      </c>
      <c r="I383" s="233"/>
      <c r="J383" s="234">
        <f>ROUND(I383*H383,2)</f>
        <v>0</v>
      </c>
      <c r="K383" s="230" t="s">
        <v>222</v>
      </c>
      <c r="L383" s="45"/>
      <c r="M383" s="235" t="s">
        <v>1</v>
      </c>
      <c r="N383" s="236" t="s">
        <v>44</v>
      </c>
      <c r="O383" s="92"/>
      <c r="P383" s="237">
        <f>O383*H383</f>
        <v>0</v>
      </c>
      <c r="Q383" s="237">
        <v>0.010789999999999999</v>
      </c>
      <c r="R383" s="237">
        <f>Q383*H383</f>
        <v>0.021579999999999998</v>
      </c>
      <c r="S383" s="237">
        <v>0</v>
      </c>
      <c r="T383" s="238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9" t="s">
        <v>290</v>
      </c>
      <c r="AT383" s="239" t="s">
        <v>218</v>
      </c>
      <c r="AU383" s="239" t="s">
        <v>99</v>
      </c>
      <c r="AY383" s="18" t="s">
        <v>216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8" t="s">
        <v>86</v>
      </c>
      <c r="BK383" s="240">
        <f>ROUND(I383*H383,2)</f>
        <v>0</v>
      </c>
      <c r="BL383" s="18" t="s">
        <v>290</v>
      </c>
      <c r="BM383" s="239" t="s">
        <v>4777</v>
      </c>
    </row>
    <row r="384" s="2" customFormat="1">
      <c r="A384" s="39"/>
      <c r="B384" s="40"/>
      <c r="C384" s="41"/>
      <c r="D384" s="243" t="s">
        <v>1639</v>
      </c>
      <c r="E384" s="41"/>
      <c r="F384" s="291" t="s">
        <v>4778</v>
      </c>
      <c r="G384" s="41"/>
      <c r="H384" s="41"/>
      <c r="I384" s="292"/>
      <c r="J384" s="41"/>
      <c r="K384" s="41"/>
      <c r="L384" s="45"/>
      <c r="M384" s="293"/>
      <c r="N384" s="294"/>
      <c r="O384" s="92"/>
      <c r="P384" s="92"/>
      <c r="Q384" s="92"/>
      <c r="R384" s="92"/>
      <c r="S384" s="92"/>
      <c r="T384" s="93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1639</v>
      </c>
      <c r="AU384" s="18" t="s">
        <v>99</v>
      </c>
    </row>
    <row r="385" s="2" customFormat="1" ht="24.15" customHeight="1">
      <c r="A385" s="39"/>
      <c r="B385" s="40"/>
      <c r="C385" s="228" t="s">
        <v>1594</v>
      </c>
      <c r="D385" s="228" t="s">
        <v>218</v>
      </c>
      <c r="E385" s="229" t="s">
        <v>4779</v>
      </c>
      <c r="F385" s="230" t="s">
        <v>4780</v>
      </c>
      <c r="G385" s="231" t="s">
        <v>4161</v>
      </c>
      <c r="H385" s="232">
        <v>2</v>
      </c>
      <c r="I385" s="233"/>
      <c r="J385" s="234">
        <f>ROUND(I385*H385,2)</f>
        <v>0</v>
      </c>
      <c r="K385" s="230" t="s">
        <v>222</v>
      </c>
      <c r="L385" s="45"/>
      <c r="M385" s="235" t="s">
        <v>1</v>
      </c>
      <c r="N385" s="236" t="s">
        <v>44</v>
      </c>
      <c r="O385" s="92"/>
      <c r="P385" s="237">
        <f>O385*H385</f>
        <v>0</v>
      </c>
      <c r="Q385" s="237">
        <v>0.07639</v>
      </c>
      <c r="R385" s="237">
        <f>Q385*H385</f>
        <v>0.15278</v>
      </c>
      <c r="S385" s="237">
        <v>0</v>
      </c>
      <c r="T385" s="238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39" t="s">
        <v>290</v>
      </c>
      <c r="AT385" s="239" t="s">
        <v>218</v>
      </c>
      <c r="AU385" s="239" t="s">
        <v>99</v>
      </c>
      <c r="AY385" s="18" t="s">
        <v>216</v>
      </c>
      <c r="BE385" s="240">
        <f>IF(N385="základní",J385,0)</f>
        <v>0</v>
      </c>
      <c r="BF385" s="240">
        <f>IF(N385="snížená",J385,0)</f>
        <v>0</v>
      </c>
      <c r="BG385" s="240">
        <f>IF(N385="zákl. přenesená",J385,0)</f>
        <v>0</v>
      </c>
      <c r="BH385" s="240">
        <f>IF(N385="sníž. přenesená",J385,0)</f>
        <v>0</v>
      </c>
      <c r="BI385" s="240">
        <f>IF(N385="nulová",J385,0)</f>
        <v>0</v>
      </c>
      <c r="BJ385" s="18" t="s">
        <v>86</v>
      </c>
      <c r="BK385" s="240">
        <f>ROUND(I385*H385,2)</f>
        <v>0</v>
      </c>
      <c r="BL385" s="18" t="s">
        <v>290</v>
      </c>
      <c r="BM385" s="239" t="s">
        <v>4781</v>
      </c>
    </row>
    <row r="386" s="2" customFormat="1" ht="16.5" customHeight="1">
      <c r="A386" s="39"/>
      <c r="B386" s="40"/>
      <c r="C386" s="228" t="s">
        <v>1605</v>
      </c>
      <c r="D386" s="228" t="s">
        <v>218</v>
      </c>
      <c r="E386" s="229" t="s">
        <v>4782</v>
      </c>
      <c r="F386" s="230" t="s">
        <v>4783</v>
      </c>
      <c r="G386" s="231" t="s">
        <v>4161</v>
      </c>
      <c r="H386" s="232">
        <v>2</v>
      </c>
      <c r="I386" s="233"/>
      <c r="J386" s="234">
        <f>ROUND(I386*H386,2)</f>
        <v>0</v>
      </c>
      <c r="K386" s="230" t="s">
        <v>222</v>
      </c>
      <c r="L386" s="45"/>
      <c r="M386" s="235" t="s">
        <v>1</v>
      </c>
      <c r="N386" s="236" t="s">
        <v>44</v>
      </c>
      <c r="O386" s="92"/>
      <c r="P386" s="237">
        <f>O386*H386</f>
        <v>0</v>
      </c>
      <c r="Q386" s="237">
        <v>0.0018400000000000001</v>
      </c>
      <c r="R386" s="237">
        <f>Q386*H386</f>
        <v>0.0036800000000000001</v>
      </c>
      <c r="S386" s="237">
        <v>0</v>
      </c>
      <c r="T386" s="238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9" t="s">
        <v>290</v>
      </c>
      <c r="AT386" s="239" t="s">
        <v>218</v>
      </c>
      <c r="AU386" s="239" t="s">
        <v>99</v>
      </c>
      <c r="AY386" s="18" t="s">
        <v>216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8" t="s">
        <v>86</v>
      </c>
      <c r="BK386" s="240">
        <f>ROUND(I386*H386,2)</f>
        <v>0</v>
      </c>
      <c r="BL386" s="18" t="s">
        <v>290</v>
      </c>
      <c r="BM386" s="239" t="s">
        <v>4784</v>
      </c>
    </row>
    <row r="387" s="2" customFormat="1" ht="16.5" customHeight="1">
      <c r="A387" s="39"/>
      <c r="B387" s="40"/>
      <c r="C387" s="228" t="s">
        <v>1610</v>
      </c>
      <c r="D387" s="228" t="s">
        <v>218</v>
      </c>
      <c r="E387" s="229" t="s">
        <v>4785</v>
      </c>
      <c r="F387" s="230" t="s">
        <v>4786</v>
      </c>
      <c r="G387" s="231" t="s">
        <v>4161</v>
      </c>
      <c r="H387" s="232">
        <v>2</v>
      </c>
      <c r="I387" s="233"/>
      <c r="J387" s="234">
        <f>ROUND(I387*H387,2)</f>
        <v>0</v>
      </c>
      <c r="K387" s="230" t="s">
        <v>3900</v>
      </c>
      <c r="L387" s="45"/>
      <c r="M387" s="235" t="s">
        <v>1</v>
      </c>
      <c r="N387" s="236" t="s">
        <v>44</v>
      </c>
      <c r="O387" s="92"/>
      <c r="P387" s="237">
        <f>O387*H387</f>
        <v>0</v>
      </c>
      <c r="Q387" s="237">
        <v>0.0018400000000000001</v>
      </c>
      <c r="R387" s="237">
        <f>Q387*H387</f>
        <v>0.0036800000000000001</v>
      </c>
      <c r="S387" s="237">
        <v>0</v>
      </c>
      <c r="T387" s="238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9" t="s">
        <v>290</v>
      </c>
      <c r="AT387" s="239" t="s">
        <v>218</v>
      </c>
      <c r="AU387" s="239" t="s">
        <v>99</v>
      </c>
      <c r="AY387" s="18" t="s">
        <v>216</v>
      </c>
      <c r="BE387" s="240">
        <f>IF(N387="základní",J387,0)</f>
        <v>0</v>
      </c>
      <c r="BF387" s="240">
        <f>IF(N387="snížená",J387,0)</f>
        <v>0</v>
      </c>
      <c r="BG387" s="240">
        <f>IF(N387="zákl. přenesená",J387,0)</f>
        <v>0</v>
      </c>
      <c r="BH387" s="240">
        <f>IF(N387="sníž. přenesená",J387,0)</f>
        <v>0</v>
      </c>
      <c r="BI387" s="240">
        <f>IF(N387="nulová",J387,0)</f>
        <v>0</v>
      </c>
      <c r="BJ387" s="18" t="s">
        <v>86</v>
      </c>
      <c r="BK387" s="240">
        <f>ROUND(I387*H387,2)</f>
        <v>0</v>
      </c>
      <c r="BL387" s="18" t="s">
        <v>290</v>
      </c>
      <c r="BM387" s="239" t="s">
        <v>4787</v>
      </c>
    </row>
    <row r="388" s="12" customFormat="1" ht="20.88" customHeight="1">
      <c r="A388" s="12"/>
      <c r="B388" s="212"/>
      <c r="C388" s="213"/>
      <c r="D388" s="214" t="s">
        <v>78</v>
      </c>
      <c r="E388" s="226" t="s">
        <v>4788</v>
      </c>
      <c r="F388" s="226" t="s">
        <v>78</v>
      </c>
      <c r="G388" s="213"/>
      <c r="H388" s="213"/>
      <c r="I388" s="216"/>
      <c r="J388" s="227">
        <f>BK388</f>
        <v>0</v>
      </c>
      <c r="K388" s="213"/>
      <c r="L388" s="218"/>
      <c r="M388" s="219"/>
      <c r="N388" s="220"/>
      <c r="O388" s="220"/>
      <c r="P388" s="221">
        <f>SUM(P389:P390)</f>
        <v>0</v>
      </c>
      <c r="Q388" s="220"/>
      <c r="R388" s="221">
        <f>SUM(R389:R390)</f>
        <v>0.0043600000000000002</v>
      </c>
      <c r="S388" s="220"/>
      <c r="T388" s="222">
        <f>SUM(T389:T390)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23" t="s">
        <v>88</v>
      </c>
      <c r="AT388" s="224" t="s">
        <v>78</v>
      </c>
      <c r="AU388" s="224" t="s">
        <v>88</v>
      </c>
      <c r="AY388" s="223" t="s">
        <v>216</v>
      </c>
      <c r="BK388" s="225">
        <f>SUM(BK389:BK390)</f>
        <v>0</v>
      </c>
    </row>
    <row r="389" s="2" customFormat="1" ht="16.5" customHeight="1">
      <c r="A389" s="39"/>
      <c r="B389" s="40"/>
      <c r="C389" s="228" t="s">
        <v>1616</v>
      </c>
      <c r="D389" s="228" t="s">
        <v>218</v>
      </c>
      <c r="E389" s="229" t="s">
        <v>4700</v>
      </c>
      <c r="F389" s="230" t="s">
        <v>4701</v>
      </c>
      <c r="G389" s="231" t="s">
        <v>221</v>
      </c>
      <c r="H389" s="232">
        <v>4</v>
      </c>
      <c r="I389" s="233"/>
      <c r="J389" s="234">
        <f>ROUND(I389*H389,2)</f>
        <v>0</v>
      </c>
      <c r="K389" s="230" t="s">
        <v>222</v>
      </c>
      <c r="L389" s="45"/>
      <c r="M389" s="235" t="s">
        <v>1</v>
      </c>
      <c r="N389" s="236" t="s">
        <v>44</v>
      </c>
      <c r="O389" s="92"/>
      <c r="P389" s="237">
        <f>O389*H389</f>
        <v>0</v>
      </c>
      <c r="Q389" s="237">
        <v>9.0000000000000006E-05</v>
      </c>
      <c r="R389" s="237">
        <f>Q389*H389</f>
        <v>0.00036000000000000002</v>
      </c>
      <c r="S389" s="237">
        <v>0</v>
      </c>
      <c r="T389" s="238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9" t="s">
        <v>290</v>
      </c>
      <c r="AT389" s="239" t="s">
        <v>218</v>
      </c>
      <c r="AU389" s="239" t="s">
        <v>99</v>
      </c>
      <c r="AY389" s="18" t="s">
        <v>216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8" t="s">
        <v>86</v>
      </c>
      <c r="BK389" s="240">
        <f>ROUND(I389*H389,2)</f>
        <v>0</v>
      </c>
      <c r="BL389" s="18" t="s">
        <v>290</v>
      </c>
      <c r="BM389" s="239" t="s">
        <v>4789</v>
      </c>
    </row>
    <row r="390" s="2" customFormat="1" ht="16.5" customHeight="1">
      <c r="A390" s="39"/>
      <c r="B390" s="40"/>
      <c r="C390" s="264" t="s">
        <v>1621</v>
      </c>
      <c r="D390" s="264" t="s">
        <v>372</v>
      </c>
      <c r="E390" s="265" t="s">
        <v>4703</v>
      </c>
      <c r="F390" s="266" t="s">
        <v>4704</v>
      </c>
      <c r="G390" s="267" t="s">
        <v>221</v>
      </c>
      <c r="H390" s="268">
        <v>4</v>
      </c>
      <c r="I390" s="269"/>
      <c r="J390" s="270">
        <f>ROUND(I390*H390,2)</f>
        <v>0</v>
      </c>
      <c r="K390" s="266" t="s">
        <v>3900</v>
      </c>
      <c r="L390" s="271"/>
      <c r="M390" s="272" t="s">
        <v>1</v>
      </c>
      <c r="N390" s="273" t="s">
        <v>44</v>
      </c>
      <c r="O390" s="92"/>
      <c r="P390" s="237">
        <f>O390*H390</f>
        <v>0</v>
      </c>
      <c r="Q390" s="237">
        <v>0.001</v>
      </c>
      <c r="R390" s="237">
        <f>Q390*H390</f>
        <v>0.0040000000000000001</v>
      </c>
      <c r="S390" s="237">
        <v>0</v>
      </c>
      <c r="T390" s="238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39" t="s">
        <v>371</v>
      </c>
      <c r="AT390" s="239" t="s">
        <v>372</v>
      </c>
      <c r="AU390" s="239" t="s">
        <v>99</v>
      </c>
      <c r="AY390" s="18" t="s">
        <v>216</v>
      </c>
      <c r="BE390" s="240">
        <f>IF(N390="základní",J390,0)</f>
        <v>0</v>
      </c>
      <c r="BF390" s="240">
        <f>IF(N390="snížená",J390,0)</f>
        <v>0</v>
      </c>
      <c r="BG390" s="240">
        <f>IF(N390="zákl. přenesená",J390,0)</f>
        <v>0</v>
      </c>
      <c r="BH390" s="240">
        <f>IF(N390="sníž. přenesená",J390,0)</f>
        <v>0</v>
      </c>
      <c r="BI390" s="240">
        <f>IF(N390="nulová",J390,0)</f>
        <v>0</v>
      </c>
      <c r="BJ390" s="18" t="s">
        <v>86</v>
      </c>
      <c r="BK390" s="240">
        <f>ROUND(I390*H390,2)</f>
        <v>0</v>
      </c>
      <c r="BL390" s="18" t="s">
        <v>290</v>
      </c>
      <c r="BM390" s="239" t="s">
        <v>4790</v>
      </c>
    </row>
    <row r="391" s="12" customFormat="1" ht="20.88" customHeight="1">
      <c r="A391" s="12"/>
      <c r="B391" s="212"/>
      <c r="C391" s="213"/>
      <c r="D391" s="214" t="s">
        <v>78</v>
      </c>
      <c r="E391" s="226" t="s">
        <v>4791</v>
      </c>
      <c r="F391" s="226" t="s">
        <v>4792</v>
      </c>
      <c r="G391" s="213"/>
      <c r="H391" s="213"/>
      <c r="I391" s="216"/>
      <c r="J391" s="227">
        <f>BK391</f>
        <v>0</v>
      </c>
      <c r="K391" s="213"/>
      <c r="L391" s="218"/>
      <c r="M391" s="219"/>
      <c r="N391" s="220"/>
      <c r="O391" s="220"/>
      <c r="P391" s="221">
        <f>SUM(P392:P400)</f>
        <v>0</v>
      </c>
      <c r="Q391" s="220"/>
      <c r="R391" s="221">
        <f>SUM(R392:R400)</f>
        <v>0.013179999999999999</v>
      </c>
      <c r="S391" s="220"/>
      <c r="T391" s="222">
        <f>SUM(T392:T400)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23" t="s">
        <v>88</v>
      </c>
      <c r="AT391" s="224" t="s">
        <v>78</v>
      </c>
      <c r="AU391" s="224" t="s">
        <v>88</v>
      </c>
      <c r="AY391" s="223" t="s">
        <v>216</v>
      </c>
      <c r="BK391" s="225">
        <f>SUM(BK392:BK400)</f>
        <v>0</v>
      </c>
    </row>
    <row r="392" s="2" customFormat="1" ht="16.5" customHeight="1">
      <c r="A392" s="39"/>
      <c r="B392" s="40"/>
      <c r="C392" s="228" t="s">
        <v>1626</v>
      </c>
      <c r="D392" s="228" t="s">
        <v>218</v>
      </c>
      <c r="E392" s="229" t="s">
        <v>4700</v>
      </c>
      <c r="F392" s="230" t="s">
        <v>4701</v>
      </c>
      <c r="G392" s="231" t="s">
        <v>221</v>
      </c>
      <c r="H392" s="232">
        <v>2</v>
      </c>
      <c r="I392" s="233"/>
      <c r="J392" s="234">
        <f>ROUND(I392*H392,2)</f>
        <v>0</v>
      </c>
      <c r="K392" s="230" t="s">
        <v>222</v>
      </c>
      <c r="L392" s="45"/>
      <c r="M392" s="235" t="s">
        <v>1</v>
      </c>
      <c r="N392" s="236" t="s">
        <v>44</v>
      </c>
      <c r="O392" s="92"/>
      <c r="P392" s="237">
        <f>O392*H392</f>
        <v>0</v>
      </c>
      <c r="Q392" s="237">
        <v>9.0000000000000006E-05</v>
      </c>
      <c r="R392" s="237">
        <f>Q392*H392</f>
        <v>0.00018000000000000001</v>
      </c>
      <c r="S392" s="237">
        <v>0</v>
      </c>
      <c r="T392" s="238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39" t="s">
        <v>290</v>
      </c>
      <c r="AT392" s="239" t="s">
        <v>218</v>
      </c>
      <c r="AU392" s="239" t="s">
        <v>99</v>
      </c>
      <c r="AY392" s="18" t="s">
        <v>216</v>
      </c>
      <c r="BE392" s="240">
        <f>IF(N392="základní",J392,0)</f>
        <v>0</v>
      </c>
      <c r="BF392" s="240">
        <f>IF(N392="snížená",J392,0)</f>
        <v>0</v>
      </c>
      <c r="BG392" s="240">
        <f>IF(N392="zákl. přenesená",J392,0)</f>
        <v>0</v>
      </c>
      <c r="BH392" s="240">
        <f>IF(N392="sníž. přenesená",J392,0)</f>
        <v>0</v>
      </c>
      <c r="BI392" s="240">
        <f>IF(N392="nulová",J392,0)</f>
        <v>0</v>
      </c>
      <c r="BJ392" s="18" t="s">
        <v>86</v>
      </c>
      <c r="BK392" s="240">
        <f>ROUND(I392*H392,2)</f>
        <v>0</v>
      </c>
      <c r="BL392" s="18" t="s">
        <v>290</v>
      </c>
      <c r="BM392" s="239" t="s">
        <v>4793</v>
      </c>
    </row>
    <row r="393" s="2" customFormat="1" ht="16.5" customHeight="1">
      <c r="A393" s="39"/>
      <c r="B393" s="40"/>
      <c r="C393" s="264" t="s">
        <v>1631</v>
      </c>
      <c r="D393" s="264" t="s">
        <v>372</v>
      </c>
      <c r="E393" s="265" t="s">
        <v>4794</v>
      </c>
      <c r="F393" s="266" t="s">
        <v>4795</v>
      </c>
      <c r="G393" s="267" t="s">
        <v>221</v>
      </c>
      <c r="H393" s="268">
        <v>2</v>
      </c>
      <c r="I393" s="269"/>
      <c r="J393" s="270">
        <f>ROUND(I393*H393,2)</f>
        <v>0</v>
      </c>
      <c r="K393" s="266" t="s">
        <v>222</v>
      </c>
      <c r="L393" s="271"/>
      <c r="M393" s="272" t="s">
        <v>1</v>
      </c>
      <c r="N393" s="273" t="s">
        <v>44</v>
      </c>
      <c r="O393" s="92"/>
      <c r="P393" s="237">
        <f>O393*H393</f>
        <v>0</v>
      </c>
      <c r="Q393" s="237">
        <v>0.001</v>
      </c>
      <c r="R393" s="237">
        <f>Q393*H393</f>
        <v>0.002</v>
      </c>
      <c r="S393" s="237">
        <v>0</v>
      </c>
      <c r="T393" s="238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9" t="s">
        <v>371</v>
      </c>
      <c r="AT393" s="239" t="s">
        <v>372</v>
      </c>
      <c r="AU393" s="239" t="s">
        <v>99</v>
      </c>
      <c r="AY393" s="18" t="s">
        <v>216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8" t="s">
        <v>86</v>
      </c>
      <c r="BK393" s="240">
        <f>ROUND(I393*H393,2)</f>
        <v>0</v>
      </c>
      <c r="BL393" s="18" t="s">
        <v>290</v>
      </c>
      <c r="BM393" s="239" t="s">
        <v>4796</v>
      </c>
    </row>
    <row r="394" s="2" customFormat="1" ht="16.5" customHeight="1">
      <c r="A394" s="39"/>
      <c r="B394" s="40"/>
      <c r="C394" s="228" t="s">
        <v>1635</v>
      </c>
      <c r="D394" s="228" t="s">
        <v>218</v>
      </c>
      <c r="E394" s="229" t="s">
        <v>4797</v>
      </c>
      <c r="F394" s="230" t="s">
        <v>4798</v>
      </c>
      <c r="G394" s="231" t="s">
        <v>4161</v>
      </c>
      <c r="H394" s="232">
        <v>2</v>
      </c>
      <c r="I394" s="233"/>
      <c r="J394" s="234">
        <f>ROUND(I394*H394,2)</f>
        <v>0</v>
      </c>
      <c r="K394" s="230" t="s">
        <v>3900</v>
      </c>
      <c r="L394" s="45"/>
      <c r="M394" s="235" t="s">
        <v>1</v>
      </c>
      <c r="N394" s="236" t="s">
        <v>44</v>
      </c>
      <c r="O394" s="92"/>
      <c r="P394" s="237">
        <f>O394*H394</f>
        <v>0</v>
      </c>
      <c r="Q394" s="237">
        <v>0</v>
      </c>
      <c r="R394" s="237">
        <f>Q394*H394</f>
        <v>0</v>
      </c>
      <c r="S394" s="237">
        <v>0</v>
      </c>
      <c r="T394" s="238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39" t="s">
        <v>290</v>
      </c>
      <c r="AT394" s="239" t="s">
        <v>218</v>
      </c>
      <c r="AU394" s="239" t="s">
        <v>99</v>
      </c>
      <c r="AY394" s="18" t="s">
        <v>216</v>
      </c>
      <c r="BE394" s="240">
        <f>IF(N394="základní",J394,0)</f>
        <v>0</v>
      </c>
      <c r="BF394" s="240">
        <f>IF(N394="snížená",J394,0)</f>
        <v>0</v>
      </c>
      <c r="BG394" s="240">
        <f>IF(N394="zákl. přenesená",J394,0)</f>
        <v>0</v>
      </c>
      <c r="BH394" s="240">
        <f>IF(N394="sníž. přenesená",J394,0)</f>
        <v>0</v>
      </c>
      <c r="BI394" s="240">
        <f>IF(N394="nulová",J394,0)</f>
        <v>0</v>
      </c>
      <c r="BJ394" s="18" t="s">
        <v>86</v>
      </c>
      <c r="BK394" s="240">
        <f>ROUND(I394*H394,2)</f>
        <v>0</v>
      </c>
      <c r="BL394" s="18" t="s">
        <v>290</v>
      </c>
      <c r="BM394" s="239" t="s">
        <v>4799</v>
      </c>
    </row>
    <row r="395" s="2" customFormat="1" ht="21.75" customHeight="1">
      <c r="A395" s="39"/>
      <c r="B395" s="40"/>
      <c r="C395" s="264" t="s">
        <v>1641</v>
      </c>
      <c r="D395" s="264" t="s">
        <v>372</v>
      </c>
      <c r="E395" s="265" t="s">
        <v>4800</v>
      </c>
      <c r="F395" s="266" t="s">
        <v>4801</v>
      </c>
      <c r="G395" s="267" t="s">
        <v>221</v>
      </c>
      <c r="H395" s="268">
        <v>2</v>
      </c>
      <c r="I395" s="269"/>
      <c r="J395" s="270">
        <f>ROUND(I395*H395,2)</f>
        <v>0</v>
      </c>
      <c r="K395" s="266" t="s">
        <v>3900</v>
      </c>
      <c r="L395" s="271"/>
      <c r="M395" s="272" t="s">
        <v>1</v>
      </c>
      <c r="N395" s="273" t="s">
        <v>44</v>
      </c>
      <c r="O395" s="92"/>
      <c r="P395" s="237">
        <f>O395*H395</f>
        <v>0</v>
      </c>
      <c r="Q395" s="237">
        <v>0.0054999999999999997</v>
      </c>
      <c r="R395" s="237">
        <f>Q395*H395</f>
        <v>0.010999999999999999</v>
      </c>
      <c r="S395" s="237">
        <v>0</v>
      </c>
      <c r="T395" s="238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39" t="s">
        <v>371</v>
      </c>
      <c r="AT395" s="239" t="s">
        <v>372</v>
      </c>
      <c r="AU395" s="239" t="s">
        <v>99</v>
      </c>
      <c r="AY395" s="18" t="s">
        <v>216</v>
      </c>
      <c r="BE395" s="240">
        <f>IF(N395="základní",J395,0)</f>
        <v>0</v>
      </c>
      <c r="BF395" s="240">
        <f>IF(N395="snížená",J395,0)</f>
        <v>0</v>
      </c>
      <c r="BG395" s="240">
        <f>IF(N395="zákl. přenesená",J395,0)</f>
        <v>0</v>
      </c>
      <c r="BH395" s="240">
        <f>IF(N395="sníž. přenesená",J395,0)</f>
        <v>0</v>
      </c>
      <c r="BI395" s="240">
        <f>IF(N395="nulová",J395,0)</f>
        <v>0</v>
      </c>
      <c r="BJ395" s="18" t="s">
        <v>86</v>
      </c>
      <c r="BK395" s="240">
        <f>ROUND(I395*H395,2)</f>
        <v>0</v>
      </c>
      <c r="BL395" s="18" t="s">
        <v>290</v>
      </c>
      <c r="BM395" s="239" t="s">
        <v>4802</v>
      </c>
    </row>
    <row r="396" s="2" customFormat="1" ht="16.5" customHeight="1">
      <c r="A396" s="39"/>
      <c r="B396" s="40"/>
      <c r="C396" s="228" t="s">
        <v>1645</v>
      </c>
      <c r="D396" s="228" t="s">
        <v>218</v>
      </c>
      <c r="E396" s="229" t="s">
        <v>4803</v>
      </c>
      <c r="F396" s="230" t="s">
        <v>4804</v>
      </c>
      <c r="G396" s="231" t="s">
        <v>4161</v>
      </c>
      <c r="H396" s="232">
        <v>2</v>
      </c>
      <c r="I396" s="233"/>
      <c r="J396" s="234">
        <f>ROUND(I396*H396,2)</f>
        <v>0</v>
      </c>
      <c r="K396" s="230" t="s">
        <v>3900</v>
      </c>
      <c r="L396" s="45"/>
      <c r="M396" s="235" t="s">
        <v>1</v>
      </c>
      <c r="N396" s="236" t="s">
        <v>44</v>
      </c>
      <c r="O396" s="92"/>
      <c r="P396" s="237">
        <f>O396*H396</f>
        <v>0</v>
      </c>
      <c r="Q396" s="237">
        <v>0</v>
      </c>
      <c r="R396" s="237">
        <f>Q396*H396</f>
        <v>0</v>
      </c>
      <c r="S396" s="237">
        <v>0</v>
      </c>
      <c r="T396" s="238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39" t="s">
        <v>290</v>
      </c>
      <c r="AT396" s="239" t="s">
        <v>218</v>
      </c>
      <c r="AU396" s="239" t="s">
        <v>99</v>
      </c>
      <c r="AY396" s="18" t="s">
        <v>216</v>
      </c>
      <c r="BE396" s="240">
        <f>IF(N396="základní",J396,0)</f>
        <v>0</v>
      </c>
      <c r="BF396" s="240">
        <f>IF(N396="snížená",J396,0)</f>
        <v>0</v>
      </c>
      <c r="BG396" s="240">
        <f>IF(N396="zákl. přenesená",J396,0)</f>
        <v>0</v>
      </c>
      <c r="BH396" s="240">
        <f>IF(N396="sníž. přenesená",J396,0)</f>
        <v>0</v>
      </c>
      <c r="BI396" s="240">
        <f>IF(N396="nulová",J396,0)</f>
        <v>0</v>
      </c>
      <c r="BJ396" s="18" t="s">
        <v>86</v>
      </c>
      <c r="BK396" s="240">
        <f>ROUND(I396*H396,2)</f>
        <v>0</v>
      </c>
      <c r="BL396" s="18" t="s">
        <v>290</v>
      </c>
      <c r="BM396" s="239" t="s">
        <v>4805</v>
      </c>
    </row>
    <row r="397" s="2" customFormat="1" ht="16.5" customHeight="1">
      <c r="A397" s="39"/>
      <c r="B397" s="40"/>
      <c r="C397" s="264" t="s">
        <v>1649</v>
      </c>
      <c r="D397" s="264" t="s">
        <v>372</v>
      </c>
      <c r="E397" s="265" t="s">
        <v>4806</v>
      </c>
      <c r="F397" s="266" t="s">
        <v>4807</v>
      </c>
      <c r="G397" s="267" t="s">
        <v>221</v>
      </c>
      <c r="H397" s="268">
        <v>2</v>
      </c>
      <c r="I397" s="269"/>
      <c r="J397" s="270">
        <f>ROUND(I397*H397,2)</f>
        <v>0</v>
      </c>
      <c r="K397" s="266" t="s">
        <v>3900</v>
      </c>
      <c r="L397" s="271"/>
      <c r="M397" s="272" t="s">
        <v>1</v>
      </c>
      <c r="N397" s="273" t="s">
        <v>44</v>
      </c>
      <c r="O397" s="92"/>
      <c r="P397" s="237">
        <f>O397*H397</f>
        <v>0</v>
      </c>
      <c r="Q397" s="237">
        <v>0</v>
      </c>
      <c r="R397" s="237">
        <f>Q397*H397</f>
        <v>0</v>
      </c>
      <c r="S397" s="237">
        <v>0</v>
      </c>
      <c r="T397" s="238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9" t="s">
        <v>371</v>
      </c>
      <c r="AT397" s="239" t="s">
        <v>372</v>
      </c>
      <c r="AU397" s="239" t="s">
        <v>99</v>
      </c>
      <c r="AY397" s="18" t="s">
        <v>216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8" t="s">
        <v>86</v>
      </c>
      <c r="BK397" s="240">
        <f>ROUND(I397*H397,2)</f>
        <v>0</v>
      </c>
      <c r="BL397" s="18" t="s">
        <v>290</v>
      </c>
      <c r="BM397" s="239" t="s">
        <v>4808</v>
      </c>
    </row>
    <row r="398" s="2" customFormat="1">
      <c r="A398" s="39"/>
      <c r="B398" s="40"/>
      <c r="C398" s="41"/>
      <c r="D398" s="243" t="s">
        <v>1639</v>
      </c>
      <c r="E398" s="41"/>
      <c r="F398" s="291" t="s">
        <v>4809</v>
      </c>
      <c r="G398" s="41"/>
      <c r="H398" s="41"/>
      <c r="I398" s="292"/>
      <c r="J398" s="41"/>
      <c r="K398" s="41"/>
      <c r="L398" s="45"/>
      <c r="M398" s="293"/>
      <c r="N398" s="294"/>
      <c r="O398" s="92"/>
      <c r="P398" s="92"/>
      <c r="Q398" s="92"/>
      <c r="R398" s="92"/>
      <c r="S398" s="92"/>
      <c r="T398" s="93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1639</v>
      </c>
      <c r="AU398" s="18" t="s">
        <v>99</v>
      </c>
    </row>
    <row r="399" s="2" customFormat="1" ht="16.5" customHeight="1">
      <c r="A399" s="39"/>
      <c r="B399" s="40"/>
      <c r="C399" s="264" t="s">
        <v>1654</v>
      </c>
      <c r="D399" s="264" t="s">
        <v>372</v>
      </c>
      <c r="E399" s="265" t="s">
        <v>4810</v>
      </c>
      <c r="F399" s="266" t="s">
        <v>4811</v>
      </c>
      <c r="G399" s="267" t="s">
        <v>221</v>
      </c>
      <c r="H399" s="268">
        <v>2</v>
      </c>
      <c r="I399" s="269"/>
      <c r="J399" s="270">
        <f>ROUND(I399*H399,2)</f>
        <v>0</v>
      </c>
      <c r="K399" s="266" t="s">
        <v>3900</v>
      </c>
      <c r="L399" s="271"/>
      <c r="M399" s="272" t="s">
        <v>1</v>
      </c>
      <c r="N399" s="273" t="s">
        <v>44</v>
      </c>
      <c r="O399" s="92"/>
      <c r="P399" s="237">
        <f>O399*H399</f>
        <v>0</v>
      </c>
      <c r="Q399" s="237">
        <v>0</v>
      </c>
      <c r="R399" s="237">
        <f>Q399*H399</f>
        <v>0</v>
      </c>
      <c r="S399" s="237">
        <v>0</v>
      </c>
      <c r="T399" s="238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39" t="s">
        <v>371</v>
      </c>
      <c r="AT399" s="239" t="s">
        <v>372</v>
      </c>
      <c r="AU399" s="239" t="s">
        <v>99</v>
      </c>
      <c r="AY399" s="18" t="s">
        <v>216</v>
      </c>
      <c r="BE399" s="240">
        <f>IF(N399="základní",J399,0)</f>
        <v>0</v>
      </c>
      <c r="BF399" s="240">
        <f>IF(N399="snížená",J399,0)</f>
        <v>0</v>
      </c>
      <c r="BG399" s="240">
        <f>IF(N399="zákl. přenesená",J399,0)</f>
        <v>0</v>
      </c>
      <c r="BH399" s="240">
        <f>IF(N399="sníž. přenesená",J399,0)</f>
        <v>0</v>
      </c>
      <c r="BI399" s="240">
        <f>IF(N399="nulová",J399,0)</f>
        <v>0</v>
      </c>
      <c r="BJ399" s="18" t="s">
        <v>86</v>
      </c>
      <c r="BK399" s="240">
        <f>ROUND(I399*H399,2)</f>
        <v>0</v>
      </c>
      <c r="BL399" s="18" t="s">
        <v>290</v>
      </c>
      <c r="BM399" s="239" t="s">
        <v>4812</v>
      </c>
    </row>
    <row r="400" s="2" customFormat="1">
      <c r="A400" s="39"/>
      <c r="B400" s="40"/>
      <c r="C400" s="41"/>
      <c r="D400" s="243" t="s">
        <v>1639</v>
      </c>
      <c r="E400" s="41"/>
      <c r="F400" s="291" t="s">
        <v>4809</v>
      </c>
      <c r="G400" s="41"/>
      <c r="H400" s="41"/>
      <c r="I400" s="292"/>
      <c r="J400" s="41"/>
      <c r="K400" s="41"/>
      <c r="L400" s="45"/>
      <c r="M400" s="293"/>
      <c r="N400" s="294"/>
      <c r="O400" s="92"/>
      <c r="P400" s="92"/>
      <c r="Q400" s="92"/>
      <c r="R400" s="92"/>
      <c r="S400" s="92"/>
      <c r="T400" s="93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1639</v>
      </c>
      <c r="AU400" s="18" t="s">
        <v>99</v>
      </c>
    </row>
    <row r="401" s="12" customFormat="1" ht="20.88" customHeight="1">
      <c r="A401" s="12"/>
      <c r="B401" s="212"/>
      <c r="C401" s="213"/>
      <c r="D401" s="214" t="s">
        <v>78</v>
      </c>
      <c r="E401" s="226" t="s">
        <v>4813</v>
      </c>
      <c r="F401" s="226" t="s">
        <v>4814</v>
      </c>
      <c r="G401" s="213"/>
      <c r="H401" s="213"/>
      <c r="I401" s="216"/>
      <c r="J401" s="227">
        <f>BK401</f>
        <v>0</v>
      </c>
      <c r="K401" s="213"/>
      <c r="L401" s="218"/>
      <c r="M401" s="219"/>
      <c r="N401" s="220"/>
      <c r="O401" s="220"/>
      <c r="P401" s="221">
        <f>P402</f>
        <v>0</v>
      </c>
      <c r="Q401" s="220"/>
      <c r="R401" s="221">
        <f>R402</f>
        <v>0</v>
      </c>
      <c r="S401" s="220"/>
      <c r="T401" s="222">
        <f>T402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23" t="s">
        <v>88</v>
      </c>
      <c r="AT401" s="224" t="s">
        <v>78</v>
      </c>
      <c r="AU401" s="224" t="s">
        <v>88</v>
      </c>
      <c r="AY401" s="223" t="s">
        <v>216</v>
      </c>
      <c r="BK401" s="225">
        <f>BK402</f>
        <v>0</v>
      </c>
    </row>
    <row r="402" s="2" customFormat="1" ht="16.5" customHeight="1">
      <c r="A402" s="39"/>
      <c r="B402" s="40"/>
      <c r="C402" s="228" t="s">
        <v>1658</v>
      </c>
      <c r="D402" s="228" t="s">
        <v>218</v>
      </c>
      <c r="E402" s="229" t="s">
        <v>4815</v>
      </c>
      <c r="F402" s="230" t="s">
        <v>4816</v>
      </c>
      <c r="G402" s="231" t="s">
        <v>359</v>
      </c>
      <c r="H402" s="232">
        <v>1.21</v>
      </c>
      <c r="I402" s="233"/>
      <c r="J402" s="234">
        <f>ROUND(I402*H402,2)</f>
        <v>0</v>
      </c>
      <c r="K402" s="230" t="s">
        <v>222</v>
      </c>
      <c r="L402" s="45"/>
      <c r="M402" s="235" t="s">
        <v>1</v>
      </c>
      <c r="N402" s="236" t="s">
        <v>44</v>
      </c>
      <c r="O402" s="92"/>
      <c r="P402" s="237">
        <f>O402*H402</f>
        <v>0</v>
      </c>
      <c r="Q402" s="237">
        <v>0</v>
      </c>
      <c r="R402" s="237">
        <f>Q402*H402</f>
        <v>0</v>
      </c>
      <c r="S402" s="237">
        <v>0</v>
      </c>
      <c r="T402" s="238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39" t="s">
        <v>290</v>
      </c>
      <c r="AT402" s="239" t="s">
        <v>218</v>
      </c>
      <c r="AU402" s="239" t="s">
        <v>99</v>
      </c>
      <c r="AY402" s="18" t="s">
        <v>216</v>
      </c>
      <c r="BE402" s="240">
        <f>IF(N402="základní",J402,0)</f>
        <v>0</v>
      </c>
      <c r="BF402" s="240">
        <f>IF(N402="snížená",J402,0)</f>
        <v>0</v>
      </c>
      <c r="BG402" s="240">
        <f>IF(N402="zákl. přenesená",J402,0)</f>
        <v>0</v>
      </c>
      <c r="BH402" s="240">
        <f>IF(N402="sníž. přenesená",J402,0)</f>
        <v>0</v>
      </c>
      <c r="BI402" s="240">
        <f>IF(N402="nulová",J402,0)</f>
        <v>0</v>
      </c>
      <c r="BJ402" s="18" t="s">
        <v>86</v>
      </c>
      <c r="BK402" s="240">
        <f>ROUND(I402*H402,2)</f>
        <v>0</v>
      </c>
      <c r="BL402" s="18" t="s">
        <v>290</v>
      </c>
      <c r="BM402" s="239" t="s">
        <v>4817</v>
      </c>
    </row>
    <row r="403" s="12" customFormat="1" ht="20.88" customHeight="1">
      <c r="A403" s="12"/>
      <c r="B403" s="212"/>
      <c r="C403" s="213"/>
      <c r="D403" s="214" t="s">
        <v>78</v>
      </c>
      <c r="E403" s="226" t="s">
        <v>4231</v>
      </c>
      <c r="F403" s="226" t="s">
        <v>3635</v>
      </c>
      <c r="G403" s="213"/>
      <c r="H403" s="213"/>
      <c r="I403" s="216"/>
      <c r="J403" s="227">
        <f>BK403</f>
        <v>0</v>
      </c>
      <c r="K403" s="213"/>
      <c r="L403" s="218"/>
      <c r="M403" s="219"/>
      <c r="N403" s="220"/>
      <c r="O403" s="220"/>
      <c r="P403" s="221">
        <f>SUM(P404:P420)</f>
        <v>0</v>
      </c>
      <c r="Q403" s="220"/>
      <c r="R403" s="221">
        <f>SUM(R404:R420)</f>
        <v>0.1013</v>
      </c>
      <c r="S403" s="220"/>
      <c r="T403" s="222">
        <f>SUM(T404:T420)</f>
        <v>0.35999999999999999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23" t="s">
        <v>121</v>
      </c>
      <c r="AT403" s="224" t="s">
        <v>78</v>
      </c>
      <c r="AU403" s="224" t="s">
        <v>88</v>
      </c>
      <c r="AY403" s="223" t="s">
        <v>216</v>
      </c>
      <c r="BK403" s="225">
        <f>SUM(BK404:BK420)</f>
        <v>0</v>
      </c>
    </row>
    <row r="404" s="2" customFormat="1" ht="24.15" customHeight="1">
      <c r="A404" s="39"/>
      <c r="B404" s="40"/>
      <c r="C404" s="228" t="s">
        <v>1662</v>
      </c>
      <c r="D404" s="228" t="s">
        <v>218</v>
      </c>
      <c r="E404" s="229" t="s">
        <v>4818</v>
      </c>
      <c r="F404" s="230" t="s">
        <v>4819</v>
      </c>
      <c r="G404" s="231" t="s">
        <v>293</v>
      </c>
      <c r="H404" s="232">
        <v>20</v>
      </c>
      <c r="I404" s="233"/>
      <c r="J404" s="234">
        <f>ROUND(I404*H404,2)</f>
        <v>0</v>
      </c>
      <c r="K404" s="230" t="s">
        <v>3900</v>
      </c>
      <c r="L404" s="45"/>
      <c r="M404" s="235" t="s">
        <v>1</v>
      </c>
      <c r="N404" s="236" t="s">
        <v>44</v>
      </c>
      <c r="O404" s="92"/>
      <c r="P404" s="237">
        <f>O404*H404</f>
        <v>0</v>
      </c>
      <c r="Q404" s="237">
        <v>0</v>
      </c>
      <c r="R404" s="237">
        <f>Q404*H404</f>
        <v>0</v>
      </c>
      <c r="S404" s="237">
        <v>0.017999999999999999</v>
      </c>
      <c r="T404" s="238">
        <f>S404*H404</f>
        <v>0.35999999999999999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4820</v>
      </c>
      <c r="AT404" s="239" t="s">
        <v>218</v>
      </c>
      <c r="AU404" s="239" t="s">
        <v>99</v>
      </c>
      <c r="AY404" s="18" t="s">
        <v>216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86</v>
      </c>
      <c r="BK404" s="240">
        <f>ROUND(I404*H404,2)</f>
        <v>0</v>
      </c>
      <c r="BL404" s="18" t="s">
        <v>4820</v>
      </c>
      <c r="BM404" s="239" t="s">
        <v>4821</v>
      </c>
    </row>
    <row r="405" s="2" customFormat="1" ht="16.5" customHeight="1">
      <c r="A405" s="39"/>
      <c r="B405" s="40"/>
      <c r="C405" s="228" t="s">
        <v>1666</v>
      </c>
      <c r="D405" s="228" t="s">
        <v>218</v>
      </c>
      <c r="E405" s="229" t="s">
        <v>4427</v>
      </c>
      <c r="F405" s="230" t="s">
        <v>4428</v>
      </c>
      <c r="G405" s="231" t="s">
        <v>221</v>
      </c>
      <c r="H405" s="232">
        <v>2</v>
      </c>
      <c r="I405" s="233"/>
      <c r="J405" s="234">
        <f>ROUND(I405*H405,2)</f>
        <v>0</v>
      </c>
      <c r="K405" s="230" t="s">
        <v>770</v>
      </c>
      <c r="L405" s="45"/>
      <c r="M405" s="235" t="s">
        <v>1</v>
      </c>
      <c r="N405" s="236" t="s">
        <v>44</v>
      </c>
      <c r="O405" s="92"/>
      <c r="P405" s="237">
        <f>O405*H405</f>
        <v>0</v>
      </c>
      <c r="Q405" s="237">
        <v>3.0000000000000001E-05</v>
      </c>
      <c r="R405" s="237">
        <f>Q405*H405</f>
        <v>6.0000000000000002E-05</v>
      </c>
      <c r="S405" s="237">
        <v>0</v>
      </c>
      <c r="T405" s="238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39" t="s">
        <v>4234</v>
      </c>
      <c r="AT405" s="239" t="s">
        <v>218</v>
      </c>
      <c r="AU405" s="239" t="s">
        <v>99</v>
      </c>
      <c r="AY405" s="18" t="s">
        <v>216</v>
      </c>
      <c r="BE405" s="240">
        <f>IF(N405="základní",J405,0)</f>
        <v>0</v>
      </c>
      <c r="BF405" s="240">
        <f>IF(N405="snížená",J405,0)</f>
        <v>0</v>
      </c>
      <c r="BG405" s="240">
        <f>IF(N405="zákl. přenesená",J405,0)</f>
        <v>0</v>
      </c>
      <c r="BH405" s="240">
        <f>IF(N405="sníž. přenesená",J405,0)</f>
        <v>0</v>
      </c>
      <c r="BI405" s="240">
        <f>IF(N405="nulová",J405,0)</f>
        <v>0</v>
      </c>
      <c r="BJ405" s="18" t="s">
        <v>86</v>
      </c>
      <c r="BK405" s="240">
        <f>ROUND(I405*H405,2)</f>
        <v>0</v>
      </c>
      <c r="BL405" s="18" t="s">
        <v>4234</v>
      </c>
      <c r="BM405" s="239" t="s">
        <v>4822</v>
      </c>
    </row>
    <row r="406" s="2" customFormat="1" ht="16.5" customHeight="1">
      <c r="A406" s="39"/>
      <c r="B406" s="40"/>
      <c r="C406" s="264" t="s">
        <v>1671</v>
      </c>
      <c r="D406" s="264" t="s">
        <v>372</v>
      </c>
      <c r="E406" s="265" t="s">
        <v>4430</v>
      </c>
      <c r="F406" s="266" t="s">
        <v>4431</v>
      </c>
      <c r="G406" s="267" t="s">
        <v>221</v>
      </c>
      <c r="H406" s="268">
        <v>2</v>
      </c>
      <c r="I406" s="269"/>
      <c r="J406" s="270">
        <f>ROUND(I406*H406,2)</f>
        <v>0</v>
      </c>
      <c r="K406" s="266" t="s">
        <v>222</v>
      </c>
      <c r="L406" s="271"/>
      <c r="M406" s="272" t="s">
        <v>1</v>
      </c>
      <c r="N406" s="273" t="s">
        <v>44</v>
      </c>
      <c r="O406" s="92"/>
      <c r="P406" s="237">
        <f>O406*H406</f>
        <v>0</v>
      </c>
      <c r="Q406" s="237">
        <v>0.00089999999999999998</v>
      </c>
      <c r="R406" s="237">
        <f>Q406*H406</f>
        <v>0.0018</v>
      </c>
      <c r="S406" s="237">
        <v>0</v>
      </c>
      <c r="T406" s="238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39" t="s">
        <v>4234</v>
      </c>
      <c r="AT406" s="239" t="s">
        <v>372</v>
      </c>
      <c r="AU406" s="239" t="s">
        <v>99</v>
      </c>
      <c r="AY406" s="18" t="s">
        <v>216</v>
      </c>
      <c r="BE406" s="240">
        <f>IF(N406="základní",J406,0)</f>
        <v>0</v>
      </c>
      <c r="BF406" s="240">
        <f>IF(N406="snížená",J406,0)</f>
        <v>0</v>
      </c>
      <c r="BG406" s="240">
        <f>IF(N406="zákl. přenesená",J406,0)</f>
        <v>0</v>
      </c>
      <c r="BH406" s="240">
        <f>IF(N406="sníž. přenesená",J406,0)</f>
        <v>0</v>
      </c>
      <c r="BI406" s="240">
        <f>IF(N406="nulová",J406,0)</f>
        <v>0</v>
      </c>
      <c r="BJ406" s="18" t="s">
        <v>86</v>
      </c>
      <c r="BK406" s="240">
        <f>ROUND(I406*H406,2)</f>
        <v>0</v>
      </c>
      <c r="BL406" s="18" t="s">
        <v>4234</v>
      </c>
      <c r="BM406" s="239" t="s">
        <v>4823</v>
      </c>
    </row>
    <row r="407" s="2" customFormat="1" ht="16.5" customHeight="1">
      <c r="A407" s="39"/>
      <c r="B407" s="40"/>
      <c r="C407" s="228" t="s">
        <v>1676</v>
      </c>
      <c r="D407" s="228" t="s">
        <v>218</v>
      </c>
      <c r="E407" s="229" t="s">
        <v>4239</v>
      </c>
      <c r="F407" s="230" t="s">
        <v>4240</v>
      </c>
      <c r="G407" s="231" t="s">
        <v>221</v>
      </c>
      <c r="H407" s="232">
        <v>2</v>
      </c>
      <c r="I407" s="233"/>
      <c r="J407" s="234">
        <f>ROUND(I407*H407,2)</f>
        <v>0</v>
      </c>
      <c r="K407" s="230" t="s">
        <v>770</v>
      </c>
      <c r="L407" s="45"/>
      <c r="M407" s="235" t="s">
        <v>1</v>
      </c>
      <c r="N407" s="236" t="s">
        <v>44</v>
      </c>
      <c r="O407" s="92"/>
      <c r="P407" s="237">
        <f>O407*H407</f>
        <v>0</v>
      </c>
      <c r="Q407" s="237">
        <v>3.0000000000000001E-05</v>
      </c>
      <c r="R407" s="237">
        <f>Q407*H407</f>
        <v>6.0000000000000002E-05</v>
      </c>
      <c r="S407" s="237">
        <v>0</v>
      </c>
      <c r="T407" s="238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9" t="s">
        <v>4234</v>
      </c>
      <c r="AT407" s="239" t="s">
        <v>218</v>
      </c>
      <c r="AU407" s="239" t="s">
        <v>99</v>
      </c>
      <c r="AY407" s="18" t="s">
        <v>216</v>
      </c>
      <c r="BE407" s="240">
        <f>IF(N407="základní",J407,0)</f>
        <v>0</v>
      </c>
      <c r="BF407" s="240">
        <f>IF(N407="snížená",J407,0)</f>
        <v>0</v>
      </c>
      <c r="BG407" s="240">
        <f>IF(N407="zákl. přenesená",J407,0)</f>
        <v>0</v>
      </c>
      <c r="BH407" s="240">
        <f>IF(N407="sníž. přenesená",J407,0)</f>
        <v>0</v>
      </c>
      <c r="BI407" s="240">
        <f>IF(N407="nulová",J407,0)</f>
        <v>0</v>
      </c>
      <c r="BJ407" s="18" t="s">
        <v>86</v>
      </c>
      <c r="BK407" s="240">
        <f>ROUND(I407*H407,2)</f>
        <v>0</v>
      </c>
      <c r="BL407" s="18" t="s">
        <v>4234</v>
      </c>
      <c r="BM407" s="239" t="s">
        <v>4824</v>
      </c>
    </row>
    <row r="408" s="2" customFormat="1" ht="16.5" customHeight="1">
      <c r="A408" s="39"/>
      <c r="B408" s="40"/>
      <c r="C408" s="264" t="s">
        <v>1681</v>
      </c>
      <c r="D408" s="264" t="s">
        <v>372</v>
      </c>
      <c r="E408" s="265" t="s">
        <v>4242</v>
      </c>
      <c r="F408" s="266" t="s">
        <v>4243</v>
      </c>
      <c r="G408" s="267" t="s">
        <v>221</v>
      </c>
      <c r="H408" s="268">
        <v>2</v>
      </c>
      <c r="I408" s="269"/>
      <c r="J408" s="270">
        <f>ROUND(I408*H408,2)</f>
        <v>0</v>
      </c>
      <c r="K408" s="266" t="s">
        <v>222</v>
      </c>
      <c r="L408" s="271"/>
      <c r="M408" s="272" t="s">
        <v>1</v>
      </c>
      <c r="N408" s="273" t="s">
        <v>44</v>
      </c>
      <c r="O408" s="92"/>
      <c r="P408" s="237">
        <f>O408*H408</f>
        <v>0</v>
      </c>
      <c r="Q408" s="237">
        <v>0.0014</v>
      </c>
      <c r="R408" s="237">
        <f>Q408*H408</f>
        <v>0.0028</v>
      </c>
      <c r="S408" s="237">
        <v>0</v>
      </c>
      <c r="T408" s="238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9" t="s">
        <v>4234</v>
      </c>
      <c r="AT408" s="239" t="s">
        <v>372</v>
      </c>
      <c r="AU408" s="239" t="s">
        <v>99</v>
      </c>
      <c r="AY408" s="18" t="s">
        <v>216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8" t="s">
        <v>86</v>
      </c>
      <c r="BK408" s="240">
        <f>ROUND(I408*H408,2)</f>
        <v>0</v>
      </c>
      <c r="BL408" s="18" t="s">
        <v>4234</v>
      </c>
      <c r="BM408" s="239" t="s">
        <v>4825</v>
      </c>
    </row>
    <row r="409" s="2" customFormat="1" ht="24.15" customHeight="1">
      <c r="A409" s="39"/>
      <c r="B409" s="40"/>
      <c r="C409" s="228" t="s">
        <v>1685</v>
      </c>
      <c r="D409" s="228" t="s">
        <v>218</v>
      </c>
      <c r="E409" s="229" t="s">
        <v>4826</v>
      </c>
      <c r="F409" s="230" t="s">
        <v>4827</v>
      </c>
      <c r="G409" s="231" t="s">
        <v>221</v>
      </c>
      <c r="H409" s="232">
        <v>1</v>
      </c>
      <c r="I409" s="233"/>
      <c r="J409" s="234">
        <f>ROUND(I409*H409,2)</f>
        <v>0</v>
      </c>
      <c r="K409" s="230" t="s">
        <v>3900</v>
      </c>
      <c r="L409" s="45"/>
      <c r="M409" s="235" t="s">
        <v>1</v>
      </c>
      <c r="N409" s="236" t="s">
        <v>44</v>
      </c>
      <c r="O409" s="92"/>
      <c r="P409" s="237">
        <f>O409*H409</f>
        <v>0</v>
      </c>
      <c r="Q409" s="237">
        <v>0.02639</v>
      </c>
      <c r="R409" s="237">
        <f>Q409*H409</f>
        <v>0.02639</v>
      </c>
      <c r="S409" s="237">
        <v>0</v>
      </c>
      <c r="T409" s="238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39" t="s">
        <v>121</v>
      </c>
      <c r="AT409" s="239" t="s">
        <v>218</v>
      </c>
      <c r="AU409" s="239" t="s">
        <v>99</v>
      </c>
      <c r="AY409" s="18" t="s">
        <v>216</v>
      </c>
      <c r="BE409" s="240">
        <f>IF(N409="základní",J409,0)</f>
        <v>0</v>
      </c>
      <c r="BF409" s="240">
        <f>IF(N409="snížená",J409,0)</f>
        <v>0</v>
      </c>
      <c r="BG409" s="240">
        <f>IF(N409="zákl. přenesená",J409,0)</f>
        <v>0</v>
      </c>
      <c r="BH409" s="240">
        <f>IF(N409="sníž. přenesená",J409,0)</f>
        <v>0</v>
      </c>
      <c r="BI409" s="240">
        <f>IF(N409="nulová",J409,0)</f>
        <v>0</v>
      </c>
      <c r="BJ409" s="18" t="s">
        <v>86</v>
      </c>
      <c r="BK409" s="240">
        <f>ROUND(I409*H409,2)</f>
        <v>0</v>
      </c>
      <c r="BL409" s="18" t="s">
        <v>121</v>
      </c>
      <c r="BM409" s="239" t="s">
        <v>4828</v>
      </c>
    </row>
    <row r="410" s="2" customFormat="1" ht="16.5" customHeight="1">
      <c r="A410" s="39"/>
      <c r="B410" s="40"/>
      <c r="C410" s="228" t="s">
        <v>1694</v>
      </c>
      <c r="D410" s="228" t="s">
        <v>218</v>
      </c>
      <c r="E410" s="229" t="s">
        <v>4245</v>
      </c>
      <c r="F410" s="230" t="s">
        <v>4246</v>
      </c>
      <c r="G410" s="231" t="s">
        <v>3382</v>
      </c>
      <c r="H410" s="232">
        <v>1</v>
      </c>
      <c r="I410" s="233"/>
      <c r="J410" s="234">
        <f>ROUND(I410*H410,2)</f>
        <v>0</v>
      </c>
      <c r="K410" s="230" t="s">
        <v>3900</v>
      </c>
      <c r="L410" s="45"/>
      <c r="M410" s="235" t="s">
        <v>1</v>
      </c>
      <c r="N410" s="236" t="s">
        <v>44</v>
      </c>
      <c r="O410" s="92"/>
      <c r="P410" s="237">
        <f>O410*H410</f>
        <v>0</v>
      </c>
      <c r="Q410" s="237">
        <v>0.0020600000000000002</v>
      </c>
      <c r="R410" s="237">
        <f>Q410*H410</f>
        <v>0.0020600000000000002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121</v>
      </c>
      <c r="AT410" s="239" t="s">
        <v>218</v>
      </c>
      <c r="AU410" s="239" t="s">
        <v>99</v>
      </c>
      <c r="AY410" s="18" t="s">
        <v>216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86</v>
      </c>
      <c r="BK410" s="240">
        <f>ROUND(I410*H410,2)</f>
        <v>0</v>
      </c>
      <c r="BL410" s="18" t="s">
        <v>121</v>
      </c>
      <c r="BM410" s="239" t="s">
        <v>4829</v>
      </c>
    </row>
    <row r="411" s="2" customFormat="1" ht="16.5" customHeight="1">
      <c r="A411" s="39"/>
      <c r="B411" s="40"/>
      <c r="C411" s="228" t="s">
        <v>1699</v>
      </c>
      <c r="D411" s="228" t="s">
        <v>218</v>
      </c>
      <c r="E411" s="229" t="s">
        <v>4830</v>
      </c>
      <c r="F411" s="230" t="s">
        <v>4831</v>
      </c>
      <c r="G411" s="231" t="s">
        <v>3382</v>
      </c>
      <c r="H411" s="232">
        <v>1</v>
      </c>
      <c r="I411" s="233"/>
      <c r="J411" s="234">
        <f>ROUND(I411*H411,2)</f>
        <v>0</v>
      </c>
      <c r="K411" s="230" t="s">
        <v>3900</v>
      </c>
      <c r="L411" s="45"/>
      <c r="M411" s="235" t="s">
        <v>1</v>
      </c>
      <c r="N411" s="236" t="s">
        <v>44</v>
      </c>
      <c r="O411" s="92"/>
      <c r="P411" s="237">
        <f>O411*H411</f>
        <v>0</v>
      </c>
      <c r="Q411" s="237">
        <v>0.0020600000000000002</v>
      </c>
      <c r="R411" s="237">
        <f>Q411*H411</f>
        <v>0.0020600000000000002</v>
      </c>
      <c r="S411" s="237">
        <v>0</v>
      </c>
      <c r="T411" s="238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9" t="s">
        <v>290</v>
      </c>
      <c r="AT411" s="239" t="s">
        <v>218</v>
      </c>
      <c r="AU411" s="239" t="s">
        <v>99</v>
      </c>
      <c r="AY411" s="18" t="s">
        <v>216</v>
      </c>
      <c r="BE411" s="240">
        <f>IF(N411="základní",J411,0)</f>
        <v>0</v>
      </c>
      <c r="BF411" s="240">
        <f>IF(N411="snížená",J411,0)</f>
        <v>0</v>
      </c>
      <c r="BG411" s="240">
        <f>IF(N411="zákl. přenesená",J411,0)</f>
        <v>0</v>
      </c>
      <c r="BH411" s="240">
        <f>IF(N411="sníž. přenesená",J411,0)</f>
        <v>0</v>
      </c>
      <c r="BI411" s="240">
        <f>IF(N411="nulová",J411,0)</f>
        <v>0</v>
      </c>
      <c r="BJ411" s="18" t="s">
        <v>86</v>
      </c>
      <c r="BK411" s="240">
        <f>ROUND(I411*H411,2)</f>
        <v>0</v>
      </c>
      <c r="BL411" s="18" t="s">
        <v>290</v>
      </c>
      <c r="BM411" s="239" t="s">
        <v>4832</v>
      </c>
    </row>
    <row r="412" s="2" customFormat="1" ht="16.5" customHeight="1">
      <c r="A412" s="39"/>
      <c r="B412" s="40"/>
      <c r="C412" s="228" t="s">
        <v>1703</v>
      </c>
      <c r="D412" s="228" t="s">
        <v>218</v>
      </c>
      <c r="E412" s="229" t="s">
        <v>4833</v>
      </c>
      <c r="F412" s="230" t="s">
        <v>4834</v>
      </c>
      <c r="G412" s="231" t="s">
        <v>3382</v>
      </c>
      <c r="H412" s="232">
        <v>1</v>
      </c>
      <c r="I412" s="233"/>
      <c r="J412" s="234">
        <f>ROUND(I412*H412,2)</f>
        <v>0</v>
      </c>
      <c r="K412" s="230" t="s">
        <v>3900</v>
      </c>
      <c r="L412" s="45"/>
      <c r="M412" s="235" t="s">
        <v>1</v>
      </c>
      <c r="N412" s="236" t="s">
        <v>44</v>
      </c>
      <c r="O412" s="92"/>
      <c r="P412" s="237">
        <f>O412*H412</f>
        <v>0</v>
      </c>
      <c r="Q412" s="237">
        <v>0</v>
      </c>
      <c r="R412" s="237">
        <f>Q412*H412</f>
        <v>0</v>
      </c>
      <c r="S412" s="237">
        <v>0</v>
      </c>
      <c r="T412" s="238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39" t="s">
        <v>528</v>
      </c>
      <c r="AT412" s="239" t="s">
        <v>218</v>
      </c>
      <c r="AU412" s="239" t="s">
        <v>99</v>
      </c>
      <c r="AY412" s="18" t="s">
        <v>216</v>
      </c>
      <c r="BE412" s="240">
        <f>IF(N412="základní",J412,0)</f>
        <v>0</v>
      </c>
      <c r="BF412" s="240">
        <f>IF(N412="snížená",J412,0)</f>
        <v>0</v>
      </c>
      <c r="BG412" s="240">
        <f>IF(N412="zákl. přenesená",J412,0)</f>
        <v>0</v>
      </c>
      <c r="BH412" s="240">
        <f>IF(N412="sníž. přenesená",J412,0)</f>
        <v>0</v>
      </c>
      <c r="BI412" s="240">
        <f>IF(N412="nulová",J412,0)</f>
        <v>0</v>
      </c>
      <c r="BJ412" s="18" t="s">
        <v>86</v>
      </c>
      <c r="BK412" s="240">
        <f>ROUND(I412*H412,2)</f>
        <v>0</v>
      </c>
      <c r="BL412" s="18" t="s">
        <v>528</v>
      </c>
      <c r="BM412" s="239" t="s">
        <v>4835</v>
      </c>
    </row>
    <row r="413" s="2" customFormat="1" ht="16.5" customHeight="1">
      <c r="A413" s="39"/>
      <c r="B413" s="40"/>
      <c r="C413" s="228" t="s">
        <v>1709</v>
      </c>
      <c r="D413" s="228" t="s">
        <v>218</v>
      </c>
      <c r="E413" s="229" t="s">
        <v>4836</v>
      </c>
      <c r="F413" s="230" t="s">
        <v>4837</v>
      </c>
      <c r="G413" s="231" t="s">
        <v>3382</v>
      </c>
      <c r="H413" s="232">
        <v>1</v>
      </c>
      <c r="I413" s="233"/>
      <c r="J413" s="234">
        <f>ROUND(I413*H413,2)</f>
        <v>0</v>
      </c>
      <c r="K413" s="230" t="s">
        <v>3900</v>
      </c>
      <c r="L413" s="45"/>
      <c r="M413" s="235" t="s">
        <v>1</v>
      </c>
      <c r="N413" s="236" t="s">
        <v>44</v>
      </c>
      <c r="O413" s="92"/>
      <c r="P413" s="237">
        <f>O413*H413</f>
        <v>0</v>
      </c>
      <c r="Q413" s="237">
        <v>0</v>
      </c>
      <c r="R413" s="237">
        <f>Q413*H413</f>
        <v>0</v>
      </c>
      <c r="S413" s="237">
        <v>0</v>
      </c>
      <c r="T413" s="238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9" t="s">
        <v>528</v>
      </c>
      <c r="AT413" s="239" t="s">
        <v>218</v>
      </c>
      <c r="AU413" s="239" t="s">
        <v>99</v>
      </c>
      <c r="AY413" s="18" t="s">
        <v>216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8" t="s">
        <v>86</v>
      </c>
      <c r="BK413" s="240">
        <f>ROUND(I413*H413,2)</f>
        <v>0</v>
      </c>
      <c r="BL413" s="18" t="s">
        <v>528</v>
      </c>
      <c r="BM413" s="239" t="s">
        <v>4838</v>
      </c>
    </row>
    <row r="414" s="2" customFormat="1" ht="16.5" customHeight="1">
      <c r="A414" s="39"/>
      <c r="B414" s="40"/>
      <c r="C414" s="228" t="s">
        <v>1715</v>
      </c>
      <c r="D414" s="228" t="s">
        <v>218</v>
      </c>
      <c r="E414" s="229" t="s">
        <v>4312</v>
      </c>
      <c r="F414" s="230" t="s">
        <v>4313</v>
      </c>
      <c r="G414" s="231" t="s">
        <v>3382</v>
      </c>
      <c r="H414" s="232">
        <v>1</v>
      </c>
      <c r="I414" s="233"/>
      <c r="J414" s="234">
        <f>ROUND(I414*H414,2)</f>
        <v>0</v>
      </c>
      <c r="K414" s="230" t="s">
        <v>3900</v>
      </c>
      <c r="L414" s="45"/>
      <c r="M414" s="235" t="s">
        <v>1</v>
      </c>
      <c r="N414" s="236" t="s">
        <v>44</v>
      </c>
      <c r="O414" s="92"/>
      <c r="P414" s="237">
        <f>O414*H414</f>
        <v>0</v>
      </c>
      <c r="Q414" s="237">
        <v>0</v>
      </c>
      <c r="R414" s="237">
        <f>Q414*H414</f>
        <v>0</v>
      </c>
      <c r="S414" s="237">
        <v>0</v>
      </c>
      <c r="T414" s="238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9" t="s">
        <v>121</v>
      </c>
      <c r="AT414" s="239" t="s">
        <v>218</v>
      </c>
      <c r="AU414" s="239" t="s">
        <v>99</v>
      </c>
      <c r="AY414" s="18" t="s">
        <v>216</v>
      </c>
      <c r="BE414" s="240">
        <f>IF(N414="základní",J414,0)</f>
        <v>0</v>
      </c>
      <c r="BF414" s="240">
        <f>IF(N414="snížená",J414,0)</f>
        <v>0</v>
      </c>
      <c r="BG414" s="240">
        <f>IF(N414="zákl. přenesená",J414,0)</f>
        <v>0</v>
      </c>
      <c r="BH414" s="240">
        <f>IF(N414="sníž. přenesená",J414,0)</f>
        <v>0</v>
      </c>
      <c r="BI414" s="240">
        <f>IF(N414="nulová",J414,0)</f>
        <v>0</v>
      </c>
      <c r="BJ414" s="18" t="s">
        <v>86</v>
      </c>
      <c r="BK414" s="240">
        <f>ROUND(I414*H414,2)</f>
        <v>0</v>
      </c>
      <c r="BL414" s="18" t="s">
        <v>121</v>
      </c>
      <c r="BM414" s="239" t="s">
        <v>4839</v>
      </c>
    </row>
    <row r="415" s="2" customFormat="1" ht="16.5" customHeight="1">
      <c r="A415" s="39"/>
      <c r="B415" s="40"/>
      <c r="C415" s="228" t="s">
        <v>1720</v>
      </c>
      <c r="D415" s="228" t="s">
        <v>218</v>
      </c>
      <c r="E415" s="229" t="s">
        <v>4840</v>
      </c>
      <c r="F415" s="230" t="s">
        <v>4841</v>
      </c>
      <c r="G415" s="231" t="s">
        <v>293</v>
      </c>
      <c r="H415" s="232">
        <v>332</v>
      </c>
      <c r="I415" s="233"/>
      <c r="J415" s="234">
        <f>ROUND(I415*H415,2)</f>
        <v>0</v>
      </c>
      <c r="K415" s="230" t="s">
        <v>222</v>
      </c>
      <c r="L415" s="45"/>
      <c r="M415" s="235" t="s">
        <v>1</v>
      </c>
      <c r="N415" s="236" t="s">
        <v>44</v>
      </c>
      <c r="O415" s="92"/>
      <c r="P415" s="237">
        <f>O415*H415</f>
        <v>0</v>
      </c>
      <c r="Q415" s="237">
        <v>0.00019000000000000001</v>
      </c>
      <c r="R415" s="237">
        <f>Q415*H415</f>
        <v>0.063079999999999997</v>
      </c>
      <c r="S415" s="237">
        <v>0</v>
      </c>
      <c r="T415" s="238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39" t="s">
        <v>121</v>
      </c>
      <c r="AT415" s="239" t="s">
        <v>218</v>
      </c>
      <c r="AU415" s="239" t="s">
        <v>99</v>
      </c>
      <c r="AY415" s="18" t="s">
        <v>216</v>
      </c>
      <c r="BE415" s="240">
        <f>IF(N415="základní",J415,0)</f>
        <v>0</v>
      </c>
      <c r="BF415" s="240">
        <f>IF(N415="snížená",J415,0)</f>
        <v>0</v>
      </c>
      <c r="BG415" s="240">
        <f>IF(N415="zákl. přenesená",J415,0)</f>
        <v>0</v>
      </c>
      <c r="BH415" s="240">
        <f>IF(N415="sníž. přenesená",J415,0)</f>
        <v>0</v>
      </c>
      <c r="BI415" s="240">
        <f>IF(N415="nulová",J415,0)</f>
        <v>0</v>
      </c>
      <c r="BJ415" s="18" t="s">
        <v>86</v>
      </c>
      <c r="BK415" s="240">
        <f>ROUND(I415*H415,2)</f>
        <v>0</v>
      </c>
      <c r="BL415" s="18" t="s">
        <v>121</v>
      </c>
      <c r="BM415" s="239" t="s">
        <v>4842</v>
      </c>
    </row>
    <row r="416" s="2" customFormat="1" ht="16.5" customHeight="1">
      <c r="A416" s="39"/>
      <c r="B416" s="40"/>
      <c r="C416" s="228" t="s">
        <v>1725</v>
      </c>
      <c r="D416" s="228" t="s">
        <v>218</v>
      </c>
      <c r="E416" s="229" t="s">
        <v>4843</v>
      </c>
      <c r="F416" s="230" t="s">
        <v>4844</v>
      </c>
      <c r="G416" s="231" t="s">
        <v>293</v>
      </c>
      <c r="H416" s="232">
        <v>299</v>
      </c>
      <c r="I416" s="233"/>
      <c r="J416" s="234">
        <f>ROUND(I416*H416,2)</f>
        <v>0</v>
      </c>
      <c r="K416" s="230" t="s">
        <v>222</v>
      </c>
      <c r="L416" s="45"/>
      <c r="M416" s="235" t="s">
        <v>1</v>
      </c>
      <c r="N416" s="236" t="s">
        <v>44</v>
      </c>
      <c r="O416" s="92"/>
      <c r="P416" s="237">
        <f>O416*H416</f>
        <v>0</v>
      </c>
      <c r="Q416" s="237">
        <v>1.0000000000000001E-05</v>
      </c>
      <c r="R416" s="237">
        <f>Q416*H416</f>
        <v>0.00299</v>
      </c>
      <c r="S416" s="237">
        <v>0</v>
      </c>
      <c r="T416" s="238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9" t="s">
        <v>121</v>
      </c>
      <c r="AT416" s="239" t="s">
        <v>218</v>
      </c>
      <c r="AU416" s="239" t="s">
        <v>99</v>
      </c>
      <c r="AY416" s="18" t="s">
        <v>216</v>
      </c>
      <c r="BE416" s="240">
        <f>IF(N416="základní",J416,0)</f>
        <v>0</v>
      </c>
      <c r="BF416" s="240">
        <f>IF(N416="snížená",J416,0)</f>
        <v>0</v>
      </c>
      <c r="BG416" s="240">
        <f>IF(N416="zákl. přenesená",J416,0)</f>
        <v>0</v>
      </c>
      <c r="BH416" s="240">
        <f>IF(N416="sníž. přenesená",J416,0)</f>
        <v>0</v>
      </c>
      <c r="BI416" s="240">
        <f>IF(N416="nulová",J416,0)</f>
        <v>0</v>
      </c>
      <c r="BJ416" s="18" t="s">
        <v>86</v>
      </c>
      <c r="BK416" s="240">
        <f>ROUND(I416*H416,2)</f>
        <v>0</v>
      </c>
      <c r="BL416" s="18" t="s">
        <v>121</v>
      </c>
      <c r="BM416" s="239" t="s">
        <v>4845</v>
      </c>
    </row>
    <row r="417" s="2" customFormat="1" ht="16.5" customHeight="1">
      <c r="A417" s="39"/>
      <c r="B417" s="40"/>
      <c r="C417" s="228" t="s">
        <v>1730</v>
      </c>
      <c r="D417" s="228" t="s">
        <v>218</v>
      </c>
      <c r="E417" s="229" t="s">
        <v>4846</v>
      </c>
      <c r="F417" s="230" t="s">
        <v>4017</v>
      </c>
      <c r="G417" s="231" t="s">
        <v>3382</v>
      </c>
      <c r="H417" s="232">
        <v>1</v>
      </c>
      <c r="I417" s="233"/>
      <c r="J417" s="234">
        <f>ROUND(I417*H417,2)</f>
        <v>0</v>
      </c>
      <c r="K417" s="230" t="s">
        <v>3900</v>
      </c>
      <c r="L417" s="45"/>
      <c r="M417" s="235" t="s">
        <v>1</v>
      </c>
      <c r="N417" s="236" t="s">
        <v>44</v>
      </c>
      <c r="O417" s="92"/>
      <c r="P417" s="237">
        <f>O417*H417</f>
        <v>0</v>
      </c>
      <c r="Q417" s="237">
        <v>0</v>
      </c>
      <c r="R417" s="237">
        <f>Q417*H417</f>
        <v>0</v>
      </c>
      <c r="S417" s="237">
        <v>0</v>
      </c>
      <c r="T417" s="238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39" t="s">
        <v>121</v>
      </c>
      <c r="AT417" s="239" t="s">
        <v>218</v>
      </c>
      <c r="AU417" s="239" t="s">
        <v>99</v>
      </c>
      <c r="AY417" s="18" t="s">
        <v>216</v>
      </c>
      <c r="BE417" s="240">
        <f>IF(N417="základní",J417,0)</f>
        <v>0</v>
      </c>
      <c r="BF417" s="240">
        <f>IF(N417="snížená",J417,0)</f>
        <v>0</v>
      </c>
      <c r="BG417" s="240">
        <f>IF(N417="zákl. přenesená",J417,0)</f>
        <v>0</v>
      </c>
      <c r="BH417" s="240">
        <f>IF(N417="sníž. přenesená",J417,0)</f>
        <v>0</v>
      </c>
      <c r="BI417" s="240">
        <f>IF(N417="nulová",J417,0)</f>
        <v>0</v>
      </c>
      <c r="BJ417" s="18" t="s">
        <v>86</v>
      </c>
      <c r="BK417" s="240">
        <f>ROUND(I417*H417,2)</f>
        <v>0</v>
      </c>
      <c r="BL417" s="18" t="s">
        <v>121</v>
      </c>
      <c r="BM417" s="239" t="s">
        <v>4847</v>
      </c>
    </row>
    <row r="418" s="2" customFormat="1" ht="24.15" customHeight="1">
      <c r="A418" s="39"/>
      <c r="B418" s="40"/>
      <c r="C418" s="228" t="s">
        <v>1735</v>
      </c>
      <c r="D418" s="228" t="s">
        <v>218</v>
      </c>
      <c r="E418" s="229" t="s">
        <v>4315</v>
      </c>
      <c r="F418" s="230" t="s">
        <v>4316</v>
      </c>
      <c r="G418" s="231" t="s">
        <v>3382</v>
      </c>
      <c r="H418" s="232">
        <v>1</v>
      </c>
      <c r="I418" s="233"/>
      <c r="J418" s="234">
        <f>ROUND(I418*H418,2)</f>
        <v>0</v>
      </c>
      <c r="K418" s="230" t="s">
        <v>3900</v>
      </c>
      <c r="L418" s="45"/>
      <c r="M418" s="235" t="s">
        <v>1</v>
      </c>
      <c r="N418" s="236" t="s">
        <v>44</v>
      </c>
      <c r="O418" s="92"/>
      <c r="P418" s="237">
        <f>O418*H418</f>
        <v>0</v>
      </c>
      <c r="Q418" s="237">
        <v>0</v>
      </c>
      <c r="R418" s="237">
        <f>Q418*H418</f>
        <v>0</v>
      </c>
      <c r="S418" s="237">
        <v>0</v>
      </c>
      <c r="T418" s="238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39" t="s">
        <v>121</v>
      </c>
      <c r="AT418" s="239" t="s">
        <v>218</v>
      </c>
      <c r="AU418" s="239" t="s">
        <v>99</v>
      </c>
      <c r="AY418" s="18" t="s">
        <v>216</v>
      </c>
      <c r="BE418" s="240">
        <f>IF(N418="základní",J418,0)</f>
        <v>0</v>
      </c>
      <c r="BF418" s="240">
        <f>IF(N418="snížená",J418,0)</f>
        <v>0</v>
      </c>
      <c r="BG418" s="240">
        <f>IF(N418="zákl. přenesená",J418,0)</f>
        <v>0</v>
      </c>
      <c r="BH418" s="240">
        <f>IF(N418="sníž. přenesená",J418,0)</f>
        <v>0</v>
      </c>
      <c r="BI418" s="240">
        <f>IF(N418="nulová",J418,0)</f>
        <v>0</v>
      </c>
      <c r="BJ418" s="18" t="s">
        <v>86</v>
      </c>
      <c r="BK418" s="240">
        <f>ROUND(I418*H418,2)</f>
        <v>0</v>
      </c>
      <c r="BL418" s="18" t="s">
        <v>121</v>
      </c>
      <c r="BM418" s="239" t="s">
        <v>4848</v>
      </c>
    </row>
    <row r="419" s="2" customFormat="1" ht="16.5" customHeight="1">
      <c r="A419" s="39"/>
      <c r="B419" s="40"/>
      <c r="C419" s="228" t="s">
        <v>1741</v>
      </c>
      <c r="D419" s="228" t="s">
        <v>218</v>
      </c>
      <c r="E419" s="229" t="s">
        <v>4309</v>
      </c>
      <c r="F419" s="230" t="s">
        <v>4310</v>
      </c>
      <c r="G419" s="231" t="s">
        <v>3382</v>
      </c>
      <c r="H419" s="232">
        <v>1</v>
      </c>
      <c r="I419" s="233"/>
      <c r="J419" s="234">
        <f>ROUND(I419*H419,2)</f>
        <v>0</v>
      </c>
      <c r="K419" s="230" t="s">
        <v>3900</v>
      </c>
      <c r="L419" s="45"/>
      <c r="M419" s="235" t="s">
        <v>1</v>
      </c>
      <c r="N419" s="236" t="s">
        <v>44</v>
      </c>
      <c r="O419" s="92"/>
      <c r="P419" s="237">
        <f>O419*H419</f>
        <v>0</v>
      </c>
      <c r="Q419" s="237">
        <v>0</v>
      </c>
      <c r="R419" s="237">
        <f>Q419*H419</f>
        <v>0</v>
      </c>
      <c r="S419" s="237">
        <v>0</v>
      </c>
      <c r="T419" s="238">
        <f>S419*H419</f>
        <v>0</v>
      </c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R419" s="239" t="s">
        <v>121</v>
      </c>
      <c r="AT419" s="239" t="s">
        <v>218</v>
      </c>
      <c r="AU419" s="239" t="s">
        <v>99</v>
      </c>
      <c r="AY419" s="18" t="s">
        <v>216</v>
      </c>
      <c r="BE419" s="240">
        <f>IF(N419="základní",J419,0)</f>
        <v>0</v>
      </c>
      <c r="BF419" s="240">
        <f>IF(N419="snížená",J419,0)</f>
        <v>0</v>
      </c>
      <c r="BG419" s="240">
        <f>IF(N419="zákl. přenesená",J419,0)</f>
        <v>0</v>
      </c>
      <c r="BH419" s="240">
        <f>IF(N419="sníž. přenesená",J419,0)</f>
        <v>0</v>
      </c>
      <c r="BI419" s="240">
        <f>IF(N419="nulová",J419,0)</f>
        <v>0</v>
      </c>
      <c r="BJ419" s="18" t="s">
        <v>86</v>
      </c>
      <c r="BK419" s="240">
        <f>ROUND(I419*H419,2)</f>
        <v>0</v>
      </c>
      <c r="BL419" s="18" t="s">
        <v>121</v>
      </c>
      <c r="BM419" s="239" t="s">
        <v>4849</v>
      </c>
    </row>
    <row r="420" s="2" customFormat="1" ht="16.5" customHeight="1">
      <c r="A420" s="39"/>
      <c r="B420" s="40"/>
      <c r="C420" s="228" t="s">
        <v>1746</v>
      </c>
      <c r="D420" s="228" t="s">
        <v>218</v>
      </c>
      <c r="E420" s="229" t="s">
        <v>4850</v>
      </c>
      <c r="F420" s="230" t="s">
        <v>4851</v>
      </c>
      <c r="G420" s="231" t="s">
        <v>3382</v>
      </c>
      <c r="H420" s="232">
        <v>1</v>
      </c>
      <c r="I420" s="233"/>
      <c r="J420" s="234">
        <f>ROUND(I420*H420,2)</f>
        <v>0</v>
      </c>
      <c r="K420" s="230" t="s">
        <v>3900</v>
      </c>
      <c r="L420" s="45"/>
      <c r="M420" s="274" t="s">
        <v>1</v>
      </c>
      <c r="N420" s="275" t="s">
        <v>44</v>
      </c>
      <c r="O420" s="276"/>
      <c r="P420" s="277">
        <f>O420*H420</f>
        <v>0</v>
      </c>
      <c r="Q420" s="277">
        <v>0</v>
      </c>
      <c r="R420" s="277">
        <f>Q420*H420</f>
        <v>0</v>
      </c>
      <c r="S420" s="277">
        <v>0</v>
      </c>
      <c r="T420" s="278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39" t="s">
        <v>121</v>
      </c>
      <c r="AT420" s="239" t="s">
        <v>218</v>
      </c>
      <c r="AU420" s="239" t="s">
        <v>99</v>
      </c>
      <c r="AY420" s="18" t="s">
        <v>216</v>
      </c>
      <c r="BE420" s="240">
        <f>IF(N420="základní",J420,0)</f>
        <v>0</v>
      </c>
      <c r="BF420" s="240">
        <f>IF(N420="snížená",J420,0)</f>
        <v>0</v>
      </c>
      <c r="BG420" s="240">
        <f>IF(N420="zákl. přenesená",J420,0)</f>
        <v>0</v>
      </c>
      <c r="BH420" s="240">
        <f>IF(N420="sníž. přenesená",J420,0)</f>
        <v>0</v>
      </c>
      <c r="BI420" s="240">
        <f>IF(N420="nulová",J420,0)</f>
        <v>0</v>
      </c>
      <c r="BJ420" s="18" t="s">
        <v>86</v>
      </c>
      <c r="BK420" s="240">
        <f>ROUND(I420*H420,2)</f>
        <v>0</v>
      </c>
      <c r="BL420" s="18" t="s">
        <v>121</v>
      </c>
      <c r="BM420" s="239" t="s">
        <v>4852</v>
      </c>
    </row>
    <row r="421" s="2" customFormat="1" ht="6.96" customHeight="1">
      <c r="A421" s="39"/>
      <c r="B421" s="67"/>
      <c r="C421" s="68"/>
      <c r="D421" s="68"/>
      <c r="E421" s="68"/>
      <c r="F421" s="68"/>
      <c r="G421" s="68"/>
      <c r="H421" s="68"/>
      <c r="I421" s="68"/>
      <c r="J421" s="68"/>
      <c r="K421" s="68"/>
      <c r="L421" s="45"/>
      <c r="M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</sheetData>
  <sheetProtection sheet="1" autoFilter="0" formatColumns="0" formatRows="0" objects="1" scenarios="1" spinCount="100000" saltValue="YcmHLod8F8TAxONG5DM5vzzFDimskVhyR9j4PzFJ1xY0Mcc6xXID1xY22lBEJKzdlHPrDMew1XDw0hepCJLdEg==" hashValue="MzmNwN2no/J1asvwiGI2egW4d9DK1rGPm5p99brm+/2kk697K4dSuDr210HuGUEC3nI9ENEuekqwuTpoUiBWtw==" algorithmName="SHA-512" password="EA0A"/>
  <autoFilter ref="C151:K42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38:H138"/>
    <mergeCell ref="E142:H142"/>
    <mergeCell ref="E140:H140"/>
    <mergeCell ref="E144:H14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4854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23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28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36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ROUND(J155,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ROUND((SUM(BE155:BE2188)),  2)</f>
        <v>0</v>
      </c>
      <c r="G37" s="39"/>
      <c r="H37" s="39"/>
      <c r="I37" s="166">
        <v>0.20999999999999999</v>
      </c>
      <c r="J37" s="165">
        <f>ROUND(((SUM(BE155:BE2188))*I37),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ROUND((SUM(BF155:BF2188)),  2)</f>
        <v>0</v>
      </c>
      <c r="G38" s="39"/>
      <c r="H38" s="39"/>
      <c r="I38" s="166">
        <v>0.14999999999999999</v>
      </c>
      <c r="J38" s="165">
        <f>ROUND(((SUM(BF155:BF2188))*I38),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ROUND((SUM(BG155:BG2188)),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ROUND((SUM(BH155:BH2188)),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ROUND((SUM(BI155:BI2188)),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STAV - Stavební část 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Kaplického 368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535</v>
      </c>
      <c r="E103" s="198"/>
      <c r="F103" s="198"/>
      <c r="G103" s="198"/>
      <c r="H103" s="198"/>
      <c r="I103" s="198"/>
      <c r="J103" s="199">
        <f>J203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536</v>
      </c>
      <c r="E104" s="198"/>
      <c r="F104" s="198"/>
      <c r="G104" s="198"/>
      <c r="H104" s="198"/>
      <c r="I104" s="198"/>
      <c r="J104" s="199">
        <f>J223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537</v>
      </c>
      <c r="E105" s="198"/>
      <c r="F105" s="198"/>
      <c r="G105" s="198"/>
      <c r="H105" s="198"/>
      <c r="I105" s="198"/>
      <c r="J105" s="199">
        <f>J285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538</v>
      </c>
      <c r="E106" s="198"/>
      <c r="F106" s="198"/>
      <c r="G106" s="198"/>
      <c r="H106" s="198"/>
      <c r="I106" s="198"/>
      <c r="J106" s="199">
        <f>J301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539</v>
      </c>
      <c r="E107" s="198"/>
      <c r="F107" s="198"/>
      <c r="G107" s="198"/>
      <c r="H107" s="198"/>
      <c r="I107" s="198"/>
      <c r="J107" s="199">
        <f>J320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198</v>
      </c>
      <c r="E108" s="198"/>
      <c r="F108" s="198"/>
      <c r="G108" s="198"/>
      <c r="H108" s="198"/>
      <c r="I108" s="198"/>
      <c r="J108" s="199">
        <f>J665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199</v>
      </c>
      <c r="E109" s="198"/>
      <c r="F109" s="198"/>
      <c r="G109" s="198"/>
      <c r="H109" s="198"/>
      <c r="I109" s="198"/>
      <c r="J109" s="199">
        <f>J937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200</v>
      </c>
      <c r="E110" s="198"/>
      <c r="F110" s="198"/>
      <c r="G110" s="198"/>
      <c r="H110" s="198"/>
      <c r="I110" s="198"/>
      <c r="J110" s="199">
        <f>J950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0"/>
      <c r="C111" s="191"/>
      <c r="D111" s="192" t="s">
        <v>540</v>
      </c>
      <c r="E111" s="193"/>
      <c r="F111" s="193"/>
      <c r="G111" s="193"/>
      <c r="H111" s="193"/>
      <c r="I111" s="193"/>
      <c r="J111" s="194">
        <f>J952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6"/>
      <c r="C112" s="134"/>
      <c r="D112" s="197" t="s">
        <v>541</v>
      </c>
      <c r="E112" s="198"/>
      <c r="F112" s="198"/>
      <c r="G112" s="198"/>
      <c r="H112" s="198"/>
      <c r="I112" s="198"/>
      <c r="J112" s="199">
        <f>J953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542</v>
      </c>
      <c r="E113" s="198"/>
      <c r="F113" s="198"/>
      <c r="G113" s="198"/>
      <c r="H113" s="198"/>
      <c r="I113" s="198"/>
      <c r="J113" s="199">
        <f>J1000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543</v>
      </c>
      <c r="E114" s="198"/>
      <c r="F114" s="198"/>
      <c r="G114" s="198"/>
      <c r="H114" s="198"/>
      <c r="I114" s="198"/>
      <c r="J114" s="199">
        <f>J1114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4855</v>
      </c>
      <c r="E115" s="198"/>
      <c r="F115" s="198"/>
      <c r="G115" s="198"/>
      <c r="H115" s="198"/>
      <c r="I115" s="198"/>
      <c r="J115" s="199">
        <f>J1188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544</v>
      </c>
      <c r="E116" s="198"/>
      <c r="F116" s="198"/>
      <c r="G116" s="198"/>
      <c r="H116" s="198"/>
      <c r="I116" s="198"/>
      <c r="J116" s="199">
        <f>J1201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545</v>
      </c>
      <c r="E117" s="198"/>
      <c r="F117" s="198"/>
      <c r="G117" s="198"/>
      <c r="H117" s="198"/>
      <c r="I117" s="198"/>
      <c r="J117" s="199">
        <f>J1203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546</v>
      </c>
      <c r="E118" s="198"/>
      <c r="F118" s="198"/>
      <c r="G118" s="198"/>
      <c r="H118" s="198"/>
      <c r="I118" s="198"/>
      <c r="J118" s="199">
        <f>J1208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547</v>
      </c>
      <c r="E119" s="198"/>
      <c r="F119" s="198"/>
      <c r="G119" s="198"/>
      <c r="H119" s="198"/>
      <c r="I119" s="198"/>
      <c r="J119" s="199">
        <f>J1230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548</v>
      </c>
      <c r="E120" s="198"/>
      <c r="F120" s="198"/>
      <c r="G120" s="198"/>
      <c r="H120" s="198"/>
      <c r="I120" s="198"/>
      <c r="J120" s="199">
        <f>J1381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550</v>
      </c>
      <c r="E121" s="198"/>
      <c r="F121" s="198"/>
      <c r="G121" s="198"/>
      <c r="H121" s="198"/>
      <c r="I121" s="198"/>
      <c r="J121" s="199">
        <f>J1395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551</v>
      </c>
      <c r="E122" s="198"/>
      <c r="F122" s="198"/>
      <c r="G122" s="198"/>
      <c r="H122" s="198"/>
      <c r="I122" s="198"/>
      <c r="J122" s="199">
        <f>J1551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552</v>
      </c>
      <c r="E123" s="198"/>
      <c r="F123" s="198"/>
      <c r="G123" s="198"/>
      <c r="H123" s="198"/>
      <c r="I123" s="198"/>
      <c r="J123" s="199">
        <f>J1597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553</v>
      </c>
      <c r="E124" s="198"/>
      <c r="F124" s="198"/>
      <c r="G124" s="198"/>
      <c r="H124" s="198"/>
      <c r="I124" s="198"/>
      <c r="J124" s="199">
        <f>J1793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554</v>
      </c>
      <c r="E125" s="198"/>
      <c r="F125" s="198"/>
      <c r="G125" s="198"/>
      <c r="H125" s="198"/>
      <c r="I125" s="198"/>
      <c r="J125" s="199">
        <f>J1901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555</v>
      </c>
      <c r="E126" s="198"/>
      <c r="F126" s="198"/>
      <c r="G126" s="198"/>
      <c r="H126" s="198"/>
      <c r="I126" s="198"/>
      <c r="J126" s="199">
        <f>J1908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556</v>
      </c>
      <c r="E127" s="198"/>
      <c r="F127" s="198"/>
      <c r="G127" s="198"/>
      <c r="H127" s="198"/>
      <c r="I127" s="198"/>
      <c r="J127" s="199">
        <f>J2006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557</v>
      </c>
      <c r="E128" s="198"/>
      <c r="F128" s="198"/>
      <c r="G128" s="198"/>
      <c r="H128" s="198"/>
      <c r="I128" s="198"/>
      <c r="J128" s="199">
        <f>J2064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558</v>
      </c>
      <c r="E129" s="198"/>
      <c r="F129" s="198"/>
      <c r="G129" s="198"/>
      <c r="H129" s="198"/>
      <c r="I129" s="198"/>
      <c r="J129" s="199">
        <f>J2107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559</v>
      </c>
      <c r="E130" s="193"/>
      <c r="F130" s="193"/>
      <c r="G130" s="193"/>
      <c r="H130" s="193"/>
      <c r="I130" s="193"/>
      <c r="J130" s="194">
        <f>J2185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560</v>
      </c>
      <c r="E131" s="198"/>
      <c r="F131" s="198"/>
      <c r="G131" s="198"/>
      <c r="H131" s="198"/>
      <c r="I131" s="198"/>
      <c r="J131" s="199">
        <f>J2186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7" s="2" customFormat="1" ht="6.96" customHeight="1">
      <c r="A137" s="39"/>
      <c r="B137" s="69"/>
      <c r="C137" s="70"/>
      <c r="D137" s="70"/>
      <c r="E137" s="70"/>
      <c r="F137" s="70"/>
      <c r="G137" s="70"/>
      <c r="H137" s="70"/>
      <c r="I137" s="70"/>
      <c r="J137" s="70"/>
      <c r="K137" s="70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24.96" customHeight="1">
      <c r="A138" s="39"/>
      <c r="B138" s="40"/>
      <c r="C138" s="24" t="s">
        <v>201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2" customHeight="1">
      <c r="A140" s="39"/>
      <c r="B140" s="40"/>
      <c r="C140" s="33" t="s">
        <v>16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6.5" customHeight="1">
      <c r="A141" s="39"/>
      <c r="B141" s="40"/>
      <c r="C141" s="41"/>
      <c r="D141" s="41"/>
      <c r="E141" s="185" t="str">
        <f>E7</f>
        <v>Stavební úpravy a přístavba objektu MŠ Malínek, Kaplického 386 - NAVÝŠENÍ KAPACITY MŠ MALÍNEK</v>
      </c>
      <c r="F141" s="33"/>
      <c r="G141" s="33"/>
      <c r="H141" s="33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" customFormat="1" ht="12" customHeight="1">
      <c r="B142" s="22"/>
      <c r="C142" s="33" t="s">
        <v>187</v>
      </c>
      <c r="D142" s="23"/>
      <c r="E142" s="23"/>
      <c r="F142" s="23"/>
      <c r="G142" s="23"/>
      <c r="H142" s="23"/>
      <c r="I142" s="23"/>
      <c r="J142" s="23"/>
      <c r="K142" s="23"/>
      <c r="L142" s="21"/>
    </row>
    <row r="143" s="1" customFormat="1" ht="16.5" customHeight="1">
      <c r="B143" s="22"/>
      <c r="C143" s="23"/>
      <c r="D143" s="23"/>
      <c r="E143" s="185" t="s">
        <v>188</v>
      </c>
      <c r="F143" s="23"/>
      <c r="G143" s="23"/>
      <c r="H143" s="23"/>
      <c r="I143" s="23"/>
      <c r="J143" s="23"/>
      <c r="K143" s="23"/>
      <c r="L143" s="21"/>
    </row>
    <row r="144" s="1" customFormat="1" ht="12" customHeight="1">
      <c r="B144" s="22"/>
      <c r="C144" s="33" t="s">
        <v>189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279" t="s">
        <v>4853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533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E13</f>
        <v xml:space="preserve">STAV - Stavební část  - SO 02 Stávající objekt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22</v>
      </c>
      <c r="D149" s="41"/>
      <c r="E149" s="41"/>
      <c r="F149" s="28" t="str">
        <f>F16</f>
        <v>Kaplického 368</v>
      </c>
      <c r="G149" s="41"/>
      <c r="H149" s="41"/>
      <c r="I149" s="33" t="s">
        <v>24</v>
      </c>
      <c r="J149" s="80" t="str">
        <f>IF(J16="","",J16)</f>
        <v>15.9.2021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40.05" customHeight="1">
      <c r="A151" s="39"/>
      <c r="B151" s="40"/>
      <c r="C151" s="33" t="s">
        <v>26</v>
      </c>
      <c r="D151" s="41"/>
      <c r="E151" s="41"/>
      <c r="F151" s="28" t="str">
        <f>E19</f>
        <v>SM Liberec, Nám.Dr.E.Beneše 1, Liberec, 460 59</v>
      </c>
      <c r="G151" s="41"/>
      <c r="H151" s="41"/>
      <c r="I151" s="33" t="s">
        <v>32</v>
      </c>
      <c r="J151" s="37" t="str">
        <f>E25</f>
        <v>FS Vision, s.r.o., B.Němcové 54/9, Liberec 5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IF(E22="","",E22)</f>
        <v>Vyplň údaj</v>
      </c>
      <c r="G152" s="41"/>
      <c r="H152" s="41"/>
      <c r="I152" s="33" t="s">
        <v>35</v>
      </c>
      <c r="J152" s="37" t="str">
        <f>E28</f>
        <v>Ing. Jaroslav Šíma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202</v>
      </c>
      <c r="D154" s="204" t="s">
        <v>64</v>
      </c>
      <c r="E154" s="204" t="s">
        <v>60</v>
      </c>
      <c r="F154" s="204" t="s">
        <v>61</v>
      </c>
      <c r="G154" s="204" t="s">
        <v>203</v>
      </c>
      <c r="H154" s="204" t="s">
        <v>204</v>
      </c>
      <c r="I154" s="204" t="s">
        <v>205</v>
      </c>
      <c r="J154" s="204" t="s">
        <v>193</v>
      </c>
      <c r="K154" s="205" t="s">
        <v>206</v>
      </c>
      <c r="L154" s="206"/>
      <c r="M154" s="101" t="s">
        <v>1</v>
      </c>
      <c r="N154" s="102" t="s">
        <v>43</v>
      </c>
      <c r="O154" s="102" t="s">
        <v>207</v>
      </c>
      <c r="P154" s="102" t="s">
        <v>208</v>
      </c>
      <c r="Q154" s="102" t="s">
        <v>209</v>
      </c>
      <c r="R154" s="102" t="s">
        <v>210</v>
      </c>
      <c r="S154" s="102" t="s">
        <v>211</v>
      </c>
      <c r="T154" s="103" t="s">
        <v>212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213</v>
      </c>
      <c r="D155" s="41"/>
      <c r="E155" s="41"/>
      <c r="F155" s="41"/>
      <c r="G155" s="41"/>
      <c r="H155" s="41"/>
      <c r="I155" s="41"/>
      <c r="J155" s="207">
        <f>BK155</f>
        <v>0</v>
      </c>
      <c r="K155" s="41"/>
      <c r="L155" s="45"/>
      <c r="M155" s="104"/>
      <c r="N155" s="208"/>
      <c r="O155" s="105"/>
      <c r="P155" s="209">
        <f>P156+P952+P2185</f>
        <v>0</v>
      </c>
      <c r="Q155" s="105"/>
      <c r="R155" s="209">
        <f>R156+R952+R2185</f>
        <v>346.29510743000003</v>
      </c>
      <c r="S155" s="105"/>
      <c r="T155" s="210">
        <f>T156+T952+T2185</f>
        <v>280.00459785999993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78</v>
      </c>
      <c r="AU155" s="18" t="s">
        <v>195</v>
      </c>
      <c r="BK155" s="211">
        <f>BK156+BK952+BK2185</f>
        <v>0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214</v>
      </c>
      <c r="F156" s="215" t="s">
        <v>215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P157+P203+P223+P285+P301+P320+P665+P937+P950</f>
        <v>0</v>
      </c>
      <c r="Q156" s="220"/>
      <c r="R156" s="221">
        <f>R157+R203+R223+R285+R301+R320+R665+R937+R950</f>
        <v>254.63082840000001</v>
      </c>
      <c r="S156" s="220"/>
      <c r="T156" s="222">
        <f>T157+T203+T223+T285+T301+T320+T665+T937+T950</f>
        <v>212.54225699999995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BK157+BK203+BK223+BK285+BK301+BK320+BK665+BK937+BK950</f>
        <v>0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86</v>
      </c>
      <c r="F157" s="226" t="s">
        <v>217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SUM(P158:P202)</f>
        <v>0</v>
      </c>
      <c r="Q157" s="220"/>
      <c r="R157" s="221">
        <f>SUM(R158:R202)</f>
        <v>6.8120000000000003</v>
      </c>
      <c r="S157" s="220"/>
      <c r="T157" s="222">
        <f>SUM(T158:T202)</f>
        <v>79.099350000000001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SUM(BK158:BK202)</f>
        <v>0</v>
      </c>
    </row>
    <row r="158" s="2" customFormat="1" ht="16.5" customHeight="1">
      <c r="A158" s="39"/>
      <c r="B158" s="40"/>
      <c r="C158" s="228" t="s">
        <v>86</v>
      </c>
      <c r="D158" s="228" t="s">
        <v>218</v>
      </c>
      <c r="E158" s="229" t="s">
        <v>4856</v>
      </c>
      <c r="F158" s="230" t="s">
        <v>4857</v>
      </c>
      <c r="G158" s="231" t="s">
        <v>277</v>
      </c>
      <c r="H158" s="232">
        <v>140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0.17999999999999999</v>
      </c>
      <c r="T158" s="238">
        <f>S158*H158</f>
        <v>25.199999999999999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4858</v>
      </c>
    </row>
    <row r="159" s="2" customFormat="1" ht="16.5" customHeight="1">
      <c r="A159" s="39"/>
      <c r="B159" s="40"/>
      <c r="C159" s="228" t="s">
        <v>88</v>
      </c>
      <c r="D159" s="228" t="s">
        <v>218</v>
      </c>
      <c r="E159" s="229" t="s">
        <v>565</v>
      </c>
      <c r="F159" s="230" t="s">
        <v>4859</v>
      </c>
      <c r="G159" s="231" t="s">
        <v>328</v>
      </c>
      <c r="H159" s="232">
        <v>79.469999999999999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4860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4861</v>
      </c>
      <c r="G160" s="242"/>
      <c r="H160" s="246">
        <v>22.425000000000001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79</v>
      </c>
      <c r="AY160" s="252" t="s">
        <v>216</v>
      </c>
    </row>
    <row r="161" s="13" customFormat="1">
      <c r="A161" s="13"/>
      <c r="B161" s="241"/>
      <c r="C161" s="242"/>
      <c r="D161" s="243" t="s">
        <v>230</v>
      </c>
      <c r="E161" s="244" t="s">
        <v>1</v>
      </c>
      <c r="F161" s="245" t="s">
        <v>4862</v>
      </c>
      <c r="G161" s="242"/>
      <c r="H161" s="246">
        <v>0.31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34</v>
      </c>
      <c r="AX161" s="13" t="s">
        <v>79</v>
      </c>
      <c r="AY161" s="252" t="s">
        <v>216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4863</v>
      </c>
      <c r="G162" s="242"/>
      <c r="H162" s="246">
        <v>1.615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79</v>
      </c>
      <c r="AY162" s="252" t="s">
        <v>216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4864</v>
      </c>
      <c r="G163" s="242"/>
      <c r="H163" s="246">
        <v>7.54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5" customFormat="1">
      <c r="A164" s="15"/>
      <c r="B164" s="280"/>
      <c r="C164" s="281"/>
      <c r="D164" s="243" t="s">
        <v>230</v>
      </c>
      <c r="E164" s="282" t="s">
        <v>1</v>
      </c>
      <c r="F164" s="283" t="s">
        <v>4865</v>
      </c>
      <c r="G164" s="281"/>
      <c r="H164" s="284">
        <v>31.889999999999997</v>
      </c>
      <c r="I164" s="285"/>
      <c r="J164" s="281"/>
      <c r="K164" s="281"/>
      <c r="L164" s="286"/>
      <c r="M164" s="287"/>
      <c r="N164" s="288"/>
      <c r="O164" s="288"/>
      <c r="P164" s="288"/>
      <c r="Q164" s="288"/>
      <c r="R164" s="288"/>
      <c r="S164" s="288"/>
      <c r="T164" s="289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90" t="s">
        <v>230</v>
      </c>
      <c r="AU164" s="290" t="s">
        <v>88</v>
      </c>
      <c r="AV164" s="15" t="s">
        <v>99</v>
      </c>
      <c r="AW164" s="15" t="s">
        <v>34</v>
      </c>
      <c r="AX164" s="15" t="s">
        <v>79</v>
      </c>
      <c r="AY164" s="290" t="s">
        <v>216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4866</v>
      </c>
      <c r="G165" s="242"/>
      <c r="H165" s="246">
        <v>47.579999999999998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79.469999999999999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2" customFormat="1" ht="16.5" customHeight="1">
      <c r="A167" s="39"/>
      <c r="B167" s="40"/>
      <c r="C167" s="228" t="s">
        <v>99</v>
      </c>
      <c r="D167" s="228" t="s">
        <v>218</v>
      </c>
      <c r="E167" s="229" t="s">
        <v>4867</v>
      </c>
      <c r="F167" s="230" t="s">
        <v>4868</v>
      </c>
      <c r="G167" s="231" t="s">
        <v>277</v>
      </c>
      <c r="H167" s="232">
        <v>211.37000000000001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0.255</v>
      </c>
      <c r="T167" s="238">
        <f>S167*H167</f>
        <v>53.899350000000005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4869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4870</v>
      </c>
      <c r="G168" s="242"/>
      <c r="H168" s="246">
        <v>71.370000000000005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4871</v>
      </c>
      <c r="G169" s="242"/>
      <c r="H169" s="246">
        <v>140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79</v>
      </c>
      <c r="AY169" s="252" t="s">
        <v>216</v>
      </c>
    </row>
    <row r="170" s="14" customFormat="1">
      <c r="A170" s="14"/>
      <c r="B170" s="253"/>
      <c r="C170" s="254"/>
      <c r="D170" s="243" t="s">
        <v>230</v>
      </c>
      <c r="E170" s="255" t="s">
        <v>1</v>
      </c>
      <c r="F170" s="256" t="s">
        <v>285</v>
      </c>
      <c r="G170" s="254"/>
      <c r="H170" s="257">
        <v>211.37000000000001</v>
      </c>
      <c r="I170" s="258"/>
      <c r="J170" s="254"/>
      <c r="K170" s="254"/>
      <c r="L170" s="259"/>
      <c r="M170" s="260"/>
      <c r="N170" s="261"/>
      <c r="O170" s="261"/>
      <c r="P170" s="261"/>
      <c r="Q170" s="261"/>
      <c r="R170" s="261"/>
      <c r="S170" s="261"/>
      <c r="T170" s="262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3" t="s">
        <v>230</v>
      </c>
      <c r="AU170" s="263" t="s">
        <v>88</v>
      </c>
      <c r="AV170" s="14" t="s">
        <v>121</v>
      </c>
      <c r="AW170" s="14" t="s">
        <v>34</v>
      </c>
      <c r="AX170" s="14" t="s">
        <v>86</v>
      </c>
      <c r="AY170" s="263" t="s">
        <v>216</v>
      </c>
    </row>
    <row r="171" s="2" customFormat="1" ht="16.5" customHeight="1">
      <c r="A171" s="39"/>
      <c r="B171" s="40"/>
      <c r="C171" s="228" t="s">
        <v>121</v>
      </c>
      <c r="D171" s="228" t="s">
        <v>218</v>
      </c>
      <c r="E171" s="229" t="s">
        <v>4872</v>
      </c>
      <c r="F171" s="230" t="s">
        <v>4873</v>
      </c>
      <c r="G171" s="231" t="s">
        <v>328</v>
      </c>
      <c r="H171" s="232">
        <v>10.269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4874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4875</v>
      </c>
      <c r="G172" s="242"/>
      <c r="H172" s="246">
        <v>1.764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88</v>
      </c>
      <c r="AV172" s="13" t="s">
        <v>88</v>
      </c>
      <c r="AW172" s="13" t="s">
        <v>34</v>
      </c>
      <c r="AX172" s="13" t="s">
        <v>79</v>
      </c>
      <c r="AY172" s="252" t="s">
        <v>216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4876</v>
      </c>
      <c r="G173" s="242"/>
      <c r="H173" s="246">
        <v>8.5050000000000008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79</v>
      </c>
      <c r="AY173" s="252" t="s">
        <v>216</v>
      </c>
    </row>
    <row r="174" s="14" customFormat="1">
      <c r="A174" s="14"/>
      <c r="B174" s="253"/>
      <c r="C174" s="254"/>
      <c r="D174" s="243" t="s">
        <v>230</v>
      </c>
      <c r="E174" s="255" t="s">
        <v>1</v>
      </c>
      <c r="F174" s="256" t="s">
        <v>285</v>
      </c>
      <c r="G174" s="254"/>
      <c r="H174" s="257">
        <v>10.269</v>
      </c>
      <c r="I174" s="258"/>
      <c r="J174" s="254"/>
      <c r="K174" s="254"/>
      <c r="L174" s="259"/>
      <c r="M174" s="260"/>
      <c r="N174" s="261"/>
      <c r="O174" s="261"/>
      <c r="P174" s="261"/>
      <c r="Q174" s="261"/>
      <c r="R174" s="261"/>
      <c r="S174" s="261"/>
      <c r="T174" s="262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63" t="s">
        <v>230</v>
      </c>
      <c r="AU174" s="263" t="s">
        <v>88</v>
      </c>
      <c r="AV174" s="14" t="s">
        <v>121</v>
      </c>
      <c r="AW174" s="14" t="s">
        <v>34</v>
      </c>
      <c r="AX174" s="14" t="s">
        <v>86</v>
      </c>
      <c r="AY174" s="263" t="s">
        <v>216</v>
      </c>
    </row>
    <row r="175" s="2" customFormat="1" ht="21.75" customHeight="1">
      <c r="A175" s="39"/>
      <c r="B175" s="40"/>
      <c r="C175" s="228" t="s">
        <v>236</v>
      </c>
      <c r="D175" s="228" t="s">
        <v>218</v>
      </c>
      <c r="E175" s="229" t="s">
        <v>602</v>
      </c>
      <c r="F175" s="230" t="s">
        <v>4877</v>
      </c>
      <c r="G175" s="231" t="s">
        <v>328</v>
      </c>
      <c r="H175" s="232">
        <v>14.273999999999999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4878</v>
      </c>
    </row>
    <row r="176" s="13" customFormat="1">
      <c r="A176" s="13"/>
      <c r="B176" s="241"/>
      <c r="C176" s="242"/>
      <c r="D176" s="243" t="s">
        <v>230</v>
      </c>
      <c r="E176" s="244" t="s">
        <v>1</v>
      </c>
      <c r="F176" s="245" t="s">
        <v>4866</v>
      </c>
      <c r="G176" s="242"/>
      <c r="H176" s="246">
        <v>47.579999999999998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230</v>
      </c>
      <c r="AU176" s="252" t="s">
        <v>88</v>
      </c>
      <c r="AV176" s="13" t="s">
        <v>88</v>
      </c>
      <c r="AW176" s="13" t="s">
        <v>34</v>
      </c>
      <c r="AX176" s="13" t="s">
        <v>79</v>
      </c>
      <c r="AY176" s="252" t="s">
        <v>216</v>
      </c>
    </row>
    <row r="177" s="13" customFormat="1">
      <c r="A177" s="13"/>
      <c r="B177" s="241"/>
      <c r="C177" s="242"/>
      <c r="D177" s="243" t="s">
        <v>230</v>
      </c>
      <c r="E177" s="244" t="s">
        <v>1</v>
      </c>
      <c r="F177" s="245" t="s">
        <v>4879</v>
      </c>
      <c r="G177" s="242"/>
      <c r="H177" s="246">
        <v>-33.305999999999997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230</v>
      </c>
      <c r="AU177" s="252" t="s">
        <v>88</v>
      </c>
      <c r="AV177" s="13" t="s">
        <v>88</v>
      </c>
      <c r="AW177" s="13" t="s">
        <v>34</v>
      </c>
      <c r="AX177" s="13" t="s">
        <v>79</v>
      </c>
      <c r="AY177" s="252" t="s">
        <v>216</v>
      </c>
    </row>
    <row r="178" s="14" customFormat="1">
      <c r="A178" s="14"/>
      <c r="B178" s="253"/>
      <c r="C178" s="254"/>
      <c r="D178" s="243" t="s">
        <v>230</v>
      </c>
      <c r="E178" s="255" t="s">
        <v>1</v>
      </c>
      <c r="F178" s="256" t="s">
        <v>285</v>
      </c>
      <c r="G178" s="254"/>
      <c r="H178" s="257">
        <v>14.274000000000001</v>
      </c>
      <c r="I178" s="258"/>
      <c r="J178" s="254"/>
      <c r="K178" s="254"/>
      <c r="L178" s="259"/>
      <c r="M178" s="260"/>
      <c r="N178" s="261"/>
      <c r="O178" s="261"/>
      <c r="P178" s="261"/>
      <c r="Q178" s="261"/>
      <c r="R178" s="261"/>
      <c r="S178" s="261"/>
      <c r="T178" s="262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3" t="s">
        <v>230</v>
      </c>
      <c r="AU178" s="263" t="s">
        <v>88</v>
      </c>
      <c r="AV178" s="14" t="s">
        <v>121</v>
      </c>
      <c r="AW178" s="14" t="s">
        <v>34</v>
      </c>
      <c r="AX178" s="14" t="s">
        <v>86</v>
      </c>
      <c r="AY178" s="263" t="s">
        <v>216</v>
      </c>
    </row>
    <row r="179" s="2" customFormat="1" ht="16.5" customHeight="1">
      <c r="A179" s="39"/>
      <c r="B179" s="40"/>
      <c r="C179" s="228" t="s">
        <v>241</v>
      </c>
      <c r="D179" s="228" t="s">
        <v>218</v>
      </c>
      <c r="E179" s="229" t="s">
        <v>611</v>
      </c>
      <c r="F179" s="230" t="s">
        <v>4880</v>
      </c>
      <c r="G179" s="231" t="s">
        <v>277</v>
      </c>
      <c r="H179" s="232">
        <v>313.41000000000003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4881</v>
      </c>
    </row>
    <row r="180" s="13" customFormat="1">
      <c r="A180" s="13"/>
      <c r="B180" s="241"/>
      <c r="C180" s="242"/>
      <c r="D180" s="243" t="s">
        <v>230</v>
      </c>
      <c r="E180" s="244" t="s">
        <v>1</v>
      </c>
      <c r="F180" s="245" t="s">
        <v>4882</v>
      </c>
      <c r="G180" s="242"/>
      <c r="H180" s="246">
        <v>78.25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230</v>
      </c>
      <c r="AU180" s="252" t="s">
        <v>88</v>
      </c>
      <c r="AV180" s="13" t="s">
        <v>88</v>
      </c>
      <c r="AW180" s="13" t="s">
        <v>34</v>
      </c>
      <c r="AX180" s="13" t="s">
        <v>79</v>
      </c>
      <c r="AY180" s="252" t="s">
        <v>216</v>
      </c>
    </row>
    <row r="181" s="13" customFormat="1">
      <c r="A181" s="13"/>
      <c r="B181" s="241"/>
      <c r="C181" s="242"/>
      <c r="D181" s="243" t="s">
        <v>230</v>
      </c>
      <c r="E181" s="244" t="s">
        <v>1</v>
      </c>
      <c r="F181" s="245" t="s">
        <v>4883</v>
      </c>
      <c r="G181" s="242"/>
      <c r="H181" s="246">
        <v>95.159999999999997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34</v>
      </c>
      <c r="AX181" s="13" t="s">
        <v>79</v>
      </c>
      <c r="AY181" s="252" t="s">
        <v>216</v>
      </c>
    </row>
    <row r="182" s="13" customFormat="1">
      <c r="A182" s="13"/>
      <c r="B182" s="241"/>
      <c r="C182" s="242"/>
      <c r="D182" s="243" t="s">
        <v>230</v>
      </c>
      <c r="E182" s="244" t="s">
        <v>1</v>
      </c>
      <c r="F182" s="245" t="s">
        <v>4884</v>
      </c>
      <c r="G182" s="242"/>
      <c r="H182" s="246">
        <v>140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230</v>
      </c>
      <c r="AU182" s="252" t="s">
        <v>88</v>
      </c>
      <c r="AV182" s="13" t="s">
        <v>88</v>
      </c>
      <c r="AW182" s="13" t="s">
        <v>34</v>
      </c>
      <c r="AX182" s="13" t="s">
        <v>79</v>
      </c>
      <c r="AY182" s="252" t="s">
        <v>216</v>
      </c>
    </row>
    <row r="183" s="14" customFormat="1">
      <c r="A183" s="14"/>
      <c r="B183" s="253"/>
      <c r="C183" s="254"/>
      <c r="D183" s="243" t="s">
        <v>230</v>
      </c>
      <c r="E183" s="255" t="s">
        <v>1</v>
      </c>
      <c r="F183" s="256" t="s">
        <v>285</v>
      </c>
      <c r="G183" s="254"/>
      <c r="H183" s="257">
        <v>313.40999999999997</v>
      </c>
      <c r="I183" s="258"/>
      <c r="J183" s="254"/>
      <c r="K183" s="254"/>
      <c r="L183" s="259"/>
      <c r="M183" s="260"/>
      <c r="N183" s="261"/>
      <c r="O183" s="261"/>
      <c r="P183" s="261"/>
      <c r="Q183" s="261"/>
      <c r="R183" s="261"/>
      <c r="S183" s="261"/>
      <c r="T183" s="262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3" t="s">
        <v>230</v>
      </c>
      <c r="AU183" s="263" t="s">
        <v>88</v>
      </c>
      <c r="AV183" s="14" t="s">
        <v>121</v>
      </c>
      <c r="AW183" s="14" t="s">
        <v>34</v>
      </c>
      <c r="AX183" s="14" t="s">
        <v>86</v>
      </c>
      <c r="AY183" s="263" t="s">
        <v>216</v>
      </c>
    </row>
    <row r="184" s="2" customFormat="1" ht="16.5" customHeight="1">
      <c r="A184" s="39"/>
      <c r="B184" s="40"/>
      <c r="C184" s="228" t="s">
        <v>245</v>
      </c>
      <c r="D184" s="228" t="s">
        <v>218</v>
      </c>
      <c r="E184" s="229" t="s">
        <v>621</v>
      </c>
      <c r="F184" s="230" t="s">
        <v>622</v>
      </c>
      <c r="G184" s="231" t="s">
        <v>359</v>
      </c>
      <c r="H184" s="232">
        <v>24.265999999999998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4885</v>
      </c>
    </row>
    <row r="185" s="13" customFormat="1">
      <c r="A185" s="13"/>
      <c r="B185" s="241"/>
      <c r="C185" s="242"/>
      <c r="D185" s="243" t="s">
        <v>230</v>
      </c>
      <c r="E185" s="242"/>
      <c r="F185" s="245" t="s">
        <v>4886</v>
      </c>
      <c r="G185" s="242"/>
      <c r="H185" s="246">
        <v>24.265999999999998</v>
      </c>
      <c r="I185" s="247"/>
      <c r="J185" s="242"/>
      <c r="K185" s="242"/>
      <c r="L185" s="248"/>
      <c r="M185" s="249"/>
      <c r="N185" s="250"/>
      <c r="O185" s="250"/>
      <c r="P185" s="250"/>
      <c r="Q185" s="250"/>
      <c r="R185" s="250"/>
      <c r="S185" s="250"/>
      <c r="T185" s="251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2" t="s">
        <v>230</v>
      </c>
      <c r="AU185" s="252" t="s">
        <v>88</v>
      </c>
      <c r="AV185" s="13" t="s">
        <v>88</v>
      </c>
      <c r="AW185" s="13" t="s">
        <v>4</v>
      </c>
      <c r="AX185" s="13" t="s">
        <v>86</v>
      </c>
      <c r="AY185" s="252" t="s">
        <v>216</v>
      </c>
    </row>
    <row r="186" s="2" customFormat="1" ht="16.5" customHeight="1">
      <c r="A186" s="39"/>
      <c r="B186" s="40"/>
      <c r="C186" s="228" t="s">
        <v>250</v>
      </c>
      <c r="D186" s="228" t="s">
        <v>218</v>
      </c>
      <c r="E186" s="229" t="s">
        <v>4049</v>
      </c>
      <c r="F186" s="230" t="s">
        <v>4050</v>
      </c>
      <c r="G186" s="231" t="s">
        <v>328</v>
      </c>
      <c r="H186" s="232">
        <v>65.195999999999998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4887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4888</v>
      </c>
      <c r="G187" s="242"/>
      <c r="H187" s="246">
        <v>22.425000000000001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88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3" customFormat="1">
      <c r="A188" s="13"/>
      <c r="B188" s="241"/>
      <c r="C188" s="242"/>
      <c r="D188" s="243" t="s">
        <v>230</v>
      </c>
      <c r="E188" s="244" t="s">
        <v>1</v>
      </c>
      <c r="F188" s="245" t="s">
        <v>4889</v>
      </c>
      <c r="G188" s="242"/>
      <c r="H188" s="246">
        <v>-4.8440000000000003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230</v>
      </c>
      <c r="AU188" s="252" t="s">
        <v>88</v>
      </c>
      <c r="AV188" s="13" t="s">
        <v>88</v>
      </c>
      <c r="AW188" s="13" t="s">
        <v>34</v>
      </c>
      <c r="AX188" s="13" t="s">
        <v>79</v>
      </c>
      <c r="AY188" s="252" t="s">
        <v>216</v>
      </c>
    </row>
    <row r="189" s="13" customFormat="1">
      <c r="A189" s="13"/>
      <c r="B189" s="241"/>
      <c r="C189" s="242"/>
      <c r="D189" s="243" t="s">
        <v>230</v>
      </c>
      <c r="E189" s="244" t="s">
        <v>1</v>
      </c>
      <c r="F189" s="245" t="s">
        <v>4890</v>
      </c>
      <c r="G189" s="242"/>
      <c r="H189" s="246">
        <v>-2.3250000000000002</v>
      </c>
      <c r="I189" s="247"/>
      <c r="J189" s="242"/>
      <c r="K189" s="242"/>
      <c r="L189" s="248"/>
      <c r="M189" s="249"/>
      <c r="N189" s="250"/>
      <c r="O189" s="250"/>
      <c r="P189" s="250"/>
      <c r="Q189" s="250"/>
      <c r="R189" s="250"/>
      <c r="S189" s="250"/>
      <c r="T189" s="251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2" t="s">
        <v>230</v>
      </c>
      <c r="AU189" s="252" t="s">
        <v>88</v>
      </c>
      <c r="AV189" s="13" t="s">
        <v>88</v>
      </c>
      <c r="AW189" s="13" t="s">
        <v>34</v>
      </c>
      <c r="AX189" s="13" t="s">
        <v>79</v>
      </c>
      <c r="AY189" s="252" t="s">
        <v>216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4891</v>
      </c>
      <c r="G190" s="242"/>
      <c r="H190" s="246">
        <v>1.5840000000000001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79</v>
      </c>
      <c r="AY190" s="252" t="s">
        <v>216</v>
      </c>
    </row>
    <row r="191" s="13" customFormat="1">
      <c r="A191" s="13"/>
      <c r="B191" s="241"/>
      <c r="C191" s="242"/>
      <c r="D191" s="243" t="s">
        <v>230</v>
      </c>
      <c r="E191" s="244" t="s">
        <v>1</v>
      </c>
      <c r="F191" s="245" t="s">
        <v>4864</v>
      </c>
      <c r="G191" s="242"/>
      <c r="H191" s="246">
        <v>7.54</v>
      </c>
      <c r="I191" s="247"/>
      <c r="J191" s="242"/>
      <c r="K191" s="242"/>
      <c r="L191" s="248"/>
      <c r="M191" s="249"/>
      <c r="N191" s="250"/>
      <c r="O191" s="250"/>
      <c r="P191" s="250"/>
      <c r="Q191" s="250"/>
      <c r="R191" s="250"/>
      <c r="S191" s="250"/>
      <c r="T191" s="25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2" t="s">
        <v>230</v>
      </c>
      <c r="AU191" s="252" t="s">
        <v>88</v>
      </c>
      <c r="AV191" s="13" t="s">
        <v>88</v>
      </c>
      <c r="AW191" s="13" t="s">
        <v>34</v>
      </c>
      <c r="AX191" s="13" t="s">
        <v>79</v>
      </c>
      <c r="AY191" s="252" t="s">
        <v>216</v>
      </c>
    </row>
    <row r="192" s="15" customFormat="1">
      <c r="A192" s="15"/>
      <c r="B192" s="280"/>
      <c r="C192" s="281"/>
      <c r="D192" s="243" t="s">
        <v>230</v>
      </c>
      <c r="E192" s="282" t="s">
        <v>1</v>
      </c>
      <c r="F192" s="283" t="s">
        <v>1693</v>
      </c>
      <c r="G192" s="281"/>
      <c r="H192" s="284">
        <v>24.379999999999999</v>
      </c>
      <c r="I192" s="285"/>
      <c r="J192" s="281"/>
      <c r="K192" s="281"/>
      <c r="L192" s="286"/>
      <c r="M192" s="287"/>
      <c r="N192" s="288"/>
      <c r="O192" s="288"/>
      <c r="P192" s="288"/>
      <c r="Q192" s="288"/>
      <c r="R192" s="288"/>
      <c r="S192" s="288"/>
      <c r="T192" s="289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90" t="s">
        <v>230</v>
      </c>
      <c r="AU192" s="290" t="s">
        <v>88</v>
      </c>
      <c r="AV192" s="15" t="s">
        <v>99</v>
      </c>
      <c r="AW192" s="15" t="s">
        <v>34</v>
      </c>
      <c r="AX192" s="15" t="s">
        <v>79</v>
      </c>
      <c r="AY192" s="290" t="s">
        <v>216</v>
      </c>
    </row>
    <row r="193" s="13" customFormat="1">
      <c r="A193" s="13"/>
      <c r="B193" s="241"/>
      <c r="C193" s="242"/>
      <c r="D193" s="243" t="s">
        <v>230</v>
      </c>
      <c r="E193" s="244" t="s">
        <v>1</v>
      </c>
      <c r="F193" s="245" t="s">
        <v>4892</v>
      </c>
      <c r="G193" s="242"/>
      <c r="H193" s="246">
        <v>7.5099999999999998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230</v>
      </c>
      <c r="AU193" s="252" t="s">
        <v>88</v>
      </c>
      <c r="AV193" s="13" t="s">
        <v>88</v>
      </c>
      <c r="AW193" s="13" t="s">
        <v>34</v>
      </c>
      <c r="AX193" s="13" t="s">
        <v>79</v>
      </c>
      <c r="AY193" s="252" t="s">
        <v>216</v>
      </c>
    </row>
    <row r="194" s="15" customFormat="1">
      <c r="A194" s="15"/>
      <c r="B194" s="280"/>
      <c r="C194" s="281"/>
      <c r="D194" s="243" t="s">
        <v>230</v>
      </c>
      <c r="E194" s="282" t="s">
        <v>1</v>
      </c>
      <c r="F194" s="283" t="s">
        <v>4893</v>
      </c>
      <c r="G194" s="281"/>
      <c r="H194" s="284">
        <v>7.5099999999999998</v>
      </c>
      <c r="I194" s="285"/>
      <c r="J194" s="281"/>
      <c r="K194" s="281"/>
      <c r="L194" s="286"/>
      <c r="M194" s="287"/>
      <c r="N194" s="288"/>
      <c r="O194" s="288"/>
      <c r="P194" s="288"/>
      <c r="Q194" s="288"/>
      <c r="R194" s="288"/>
      <c r="S194" s="288"/>
      <c r="T194" s="289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90" t="s">
        <v>230</v>
      </c>
      <c r="AU194" s="290" t="s">
        <v>88</v>
      </c>
      <c r="AV194" s="15" t="s">
        <v>99</v>
      </c>
      <c r="AW194" s="15" t="s">
        <v>34</v>
      </c>
      <c r="AX194" s="15" t="s">
        <v>79</v>
      </c>
      <c r="AY194" s="290" t="s">
        <v>216</v>
      </c>
    </row>
    <row r="195" s="13" customFormat="1">
      <c r="A195" s="13"/>
      <c r="B195" s="241"/>
      <c r="C195" s="242"/>
      <c r="D195" s="243" t="s">
        <v>230</v>
      </c>
      <c r="E195" s="244" t="s">
        <v>1</v>
      </c>
      <c r="F195" s="245" t="s">
        <v>4894</v>
      </c>
      <c r="G195" s="242"/>
      <c r="H195" s="246">
        <v>33.305999999999997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230</v>
      </c>
      <c r="AU195" s="252" t="s">
        <v>88</v>
      </c>
      <c r="AV195" s="13" t="s">
        <v>88</v>
      </c>
      <c r="AW195" s="13" t="s">
        <v>34</v>
      </c>
      <c r="AX195" s="13" t="s">
        <v>79</v>
      </c>
      <c r="AY195" s="252" t="s">
        <v>216</v>
      </c>
    </row>
    <row r="196" s="15" customFormat="1">
      <c r="A196" s="15"/>
      <c r="B196" s="280"/>
      <c r="C196" s="281"/>
      <c r="D196" s="243" t="s">
        <v>230</v>
      </c>
      <c r="E196" s="282" t="s">
        <v>1</v>
      </c>
      <c r="F196" s="283" t="s">
        <v>4895</v>
      </c>
      <c r="G196" s="281"/>
      <c r="H196" s="284">
        <v>33.305999999999997</v>
      </c>
      <c r="I196" s="285"/>
      <c r="J196" s="281"/>
      <c r="K196" s="281"/>
      <c r="L196" s="286"/>
      <c r="M196" s="287"/>
      <c r="N196" s="288"/>
      <c r="O196" s="288"/>
      <c r="P196" s="288"/>
      <c r="Q196" s="288"/>
      <c r="R196" s="288"/>
      <c r="S196" s="288"/>
      <c r="T196" s="289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90" t="s">
        <v>230</v>
      </c>
      <c r="AU196" s="290" t="s">
        <v>88</v>
      </c>
      <c r="AV196" s="15" t="s">
        <v>99</v>
      </c>
      <c r="AW196" s="15" t="s">
        <v>34</v>
      </c>
      <c r="AX196" s="15" t="s">
        <v>79</v>
      </c>
      <c r="AY196" s="290" t="s">
        <v>216</v>
      </c>
    </row>
    <row r="197" s="14" customFormat="1">
      <c r="A197" s="14"/>
      <c r="B197" s="253"/>
      <c r="C197" s="254"/>
      <c r="D197" s="243" t="s">
        <v>230</v>
      </c>
      <c r="E197" s="255" t="s">
        <v>1</v>
      </c>
      <c r="F197" s="256" t="s">
        <v>285</v>
      </c>
      <c r="G197" s="254"/>
      <c r="H197" s="257">
        <v>65.195999999999998</v>
      </c>
      <c r="I197" s="258"/>
      <c r="J197" s="254"/>
      <c r="K197" s="254"/>
      <c r="L197" s="259"/>
      <c r="M197" s="260"/>
      <c r="N197" s="261"/>
      <c r="O197" s="261"/>
      <c r="P197" s="261"/>
      <c r="Q197" s="261"/>
      <c r="R197" s="261"/>
      <c r="S197" s="261"/>
      <c r="T197" s="262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63" t="s">
        <v>230</v>
      </c>
      <c r="AU197" s="263" t="s">
        <v>88</v>
      </c>
      <c r="AV197" s="14" t="s">
        <v>121</v>
      </c>
      <c r="AW197" s="14" t="s">
        <v>34</v>
      </c>
      <c r="AX197" s="14" t="s">
        <v>86</v>
      </c>
      <c r="AY197" s="263" t="s">
        <v>216</v>
      </c>
    </row>
    <row r="198" s="2" customFormat="1" ht="16.5" customHeight="1">
      <c r="A198" s="39"/>
      <c r="B198" s="40"/>
      <c r="C198" s="228" t="s">
        <v>255</v>
      </c>
      <c r="D198" s="228" t="s">
        <v>218</v>
      </c>
      <c r="E198" s="229" t="s">
        <v>4041</v>
      </c>
      <c r="F198" s="230" t="s">
        <v>4042</v>
      </c>
      <c r="G198" s="231" t="s">
        <v>328</v>
      </c>
      <c r="H198" s="232">
        <v>3.4060000000000001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4896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4897</v>
      </c>
      <c r="G199" s="242"/>
      <c r="H199" s="246">
        <v>3.4060000000000001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88</v>
      </c>
      <c r="AV199" s="13" t="s">
        <v>88</v>
      </c>
      <c r="AW199" s="13" t="s">
        <v>34</v>
      </c>
      <c r="AX199" s="13" t="s">
        <v>79</v>
      </c>
      <c r="AY199" s="252" t="s">
        <v>216</v>
      </c>
    </row>
    <row r="200" s="14" customFormat="1">
      <c r="A200" s="14"/>
      <c r="B200" s="253"/>
      <c r="C200" s="254"/>
      <c r="D200" s="243" t="s">
        <v>230</v>
      </c>
      <c r="E200" s="255" t="s">
        <v>1</v>
      </c>
      <c r="F200" s="256" t="s">
        <v>285</v>
      </c>
      <c r="G200" s="254"/>
      <c r="H200" s="257">
        <v>3.4060000000000001</v>
      </c>
      <c r="I200" s="258"/>
      <c r="J200" s="254"/>
      <c r="K200" s="254"/>
      <c r="L200" s="259"/>
      <c r="M200" s="260"/>
      <c r="N200" s="261"/>
      <c r="O200" s="261"/>
      <c r="P200" s="261"/>
      <c r="Q200" s="261"/>
      <c r="R200" s="261"/>
      <c r="S200" s="261"/>
      <c r="T200" s="262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3" t="s">
        <v>230</v>
      </c>
      <c r="AU200" s="263" t="s">
        <v>88</v>
      </c>
      <c r="AV200" s="14" t="s">
        <v>121</v>
      </c>
      <c r="AW200" s="14" t="s">
        <v>34</v>
      </c>
      <c r="AX200" s="14" t="s">
        <v>86</v>
      </c>
      <c r="AY200" s="263" t="s">
        <v>216</v>
      </c>
    </row>
    <row r="201" s="2" customFormat="1" ht="16.5" customHeight="1">
      <c r="A201" s="39"/>
      <c r="B201" s="40"/>
      <c r="C201" s="264" t="s">
        <v>260</v>
      </c>
      <c r="D201" s="264" t="s">
        <v>372</v>
      </c>
      <c r="E201" s="265" t="s">
        <v>4898</v>
      </c>
      <c r="F201" s="266" t="s">
        <v>4899</v>
      </c>
      <c r="G201" s="267" t="s">
        <v>359</v>
      </c>
      <c r="H201" s="268">
        <v>6.8120000000000003</v>
      </c>
      <c r="I201" s="269"/>
      <c r="J201" s="270">
        <f>ROUND(I201*H201,2)</f>
        <v>0</v>
      </c>
      <c r="K201" s="266" t="s">
        <v>222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1</v>
      </c>
      <c r="R201" s="237">
        <f>Q201*H201</f>
        <v>6.8120000000000003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4900</v>
      </c>
    </row>
    <row r="202" s="13" customFormat="1">
      <c r="A202" s="13"/>
      <c r="B202" s="241"/>
      <c r="C202" s="242"/>
      <c r="D202" s="243" t="s">
        <v>230</v>
      </c>
      <c r="E202" s="242"/>
      <c r="F202" s="245" t="s">
        <v>4901</v>
      </c>
      <c r="G202" s="242"/>
      <c r="H202" s="246">
        <v>6.8120000000000003</v>
      </c>
      <c r="I202" s="247"/>
      <c r="J202" s="242"/>
      <c r="K202" s="242"/>
      <c r="L202" s="248"/>
      <c r="M202" s="249"/>
      <c r="N202" s="250"/>
      <c r="O202" s="250"/>
      <c r="P202" s="250"/>
      <c r="Q202" s="250"/>
      <c r="R202" s="250"/>
      <c r="S202" s="250"/>
      <c r="T202" s="251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2" t="s">
        <v>230</v>
      </c>
      <c r="AU202" s="252" t="s">
        <v>88</v>
      </c>
      <c r="AV202" s="13" t="s">
        <v>88</v>
      </c>
      <c r="AW202" s="13" t="s">
        <v>4</v>
      </c>
      <c r="AX202" s="13" t="s">
        <v>86</v>
      </c>
      <c r="AY202" s="252" t="s">
        <v>216</v>
      </c>
    </row>
    <row r="203" s="12" customFormat="1" ht="22.8" customHeight="1">
      <c r="A203" s="12"/>
      <c r="B203" s="212"/>
      <c r="C203" s="213"/>
      <c r="D203" s="214" t="s">
        <v>78</v>
      </c>
      <c r="E203" s="226" t="s">
        <v>88</v>
      </c>
      <c r="F203" s="226" t="s">
        <v>653</v>
      </c>
      <c r="G203" s="213"/>
      <c r="H203" s="213"/>
      <c r="I203" s="216"/>
      <c r="J203" s="227">
        <f>BK203</f>
        <v>0</v>
      </c>
      <c r="K203" s="213"/>
      <c r="L203" s="218"/>
      <c r="M203" s="219"/>
      <c r="N203" s="220"/>
      <c r="O203" s="220"/>
      <c r="P203" s="221">
        <f>SUM(P204:P222)</f>
        <v>0</v>
      </c>
      <c r="Q203" s="220"/>
      <c r="R203" s="221">
        <f>SUM(R204:R222)</f>
        <v>40.095744140000001</v>
      </c>
      <c r="S203" s="220"/>
      <c r="T203" s="222">
        <f>SUM(T204:T222)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3" t="s">
        <v>86</v>
      </c>
      <c r="AT203" s="224" t="s">
        <v>78</v>
      </c>
      <c r="AU203" s="224" t="s">
        <v>86</v>
      </c>
      <c r="AY203" s="223" t="s">
        <v>216</v>
      </c>
      <c r="BK203" s="225">
        <f>SUM(BK204:BK222)</f>
        <v>0</v>
      </c>
    </row>
    <row r="204" s="2" customFormat="1" ht="16.5" customHeight="1">
      <c r="A204" s="39"/>
      <c r="B204" s="40"/>
      <c r="C204" s="228" t="s">
        <v>265</v>
      </c>
      <c r="D204" s="228" t="s">
        <v>218</v>
      </c>
      <c r="E204" s="229" t="s">
        <v>4902</v>
      </c>
      <c r="F204" s="230" t="s">
        <v>4903</v>
      </c>
      <c r="G204" s="231" t="s">
        <v>328</v>
      </c>
      <c r="H204" s="232">
        <v>15.710000000000001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2.1600000000000001</v>
      </c>
      <c r="R204" s="237">
        <f>Q204*H204</f>
        <v>33.933600000000006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4904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4905</v>
      </c>
      <c r="G205" s="242"/>
      <c r="H205" s="246">
        <v>23.219999999999999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3" customFormat="1">
      <c r="A206" s="13"/>
      <c r="B206" s="241"/>
      <c r="C206" s="242"/>
      <c r="D206" s="243" t="s">
        <v>230</v>
      </c>
      <c r="E206" s="244" t="s">
        <v>1</v>
      </c>
      <c r="F206" s="245" t="s">
        <v>4906</v>
      </c>
      <c r="G206" s="242"/>
      <c r="H206" s="246">
        <v>-7.5099999999999998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230</v>
      </c>
      <c r="AU206" s="252" t="s">
        <v>88</v>
      </c>
      <c r="AV206" s="13" t="s">
        <v>88</v>
      </c>
      <c r="AW206" s="13" t="s">
        <v>34</v>
      </c>
      <c r="AX206" s="13" t="s">
        <v>79</v>
      </c>
      <c r="AY206" s="252" t="s">
        <v>216</v>
      </c>
    </row>
    <row r="207" s="14" customFormat="1">
      <c r="A207" s="14"/>
      <c r="B207" s="253"/>
      <c r="C207" s="254"/>
      <c r="D207" s="243" t="s">
        <v>230</v>
      </c>
      <c r="E207" s="255" t="s">
        <v>1</v>
      </c>
      <c r="F207" s="256" t="s">
        <v>285</v>
      </c>
      <c r="G207" s="254"/>
      <c r="H207" s="257">
        <v>15.710000000000001</v>
      </c>
      <c r="I207" s="258"/>
      <c r="J207" s="254"/>
      <c r="K207" s="254"/>
      <c r="L207" s="259"/>
      <c r="M207" s="260"/>
      <c r="N207" s="261"/>
      <c r="O207" s="261"/>
      <c r="P207" s="261"/>
      <c r="Q207" s="261"/>
      <c r="R207" s="261"/>
      <c r="S207" s="261"/>
      <c r="T207" s="262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3" t="s">
        <v>230</v>
      </c>
      <c r="AU207" s="263" t="s">
        <v>88</v>
      </c>
      <c r="AV207" s="14" t="s">
        <v>121</v>
      </c>
      <c r="AW207" s="14" t="s">
        <v>34</v>
      </c>
      <c r="AX207" s="14" t="s">
        <v>86</v>
      </c>
      <c r="AY207" s="263" t="s">
        <v>216</v>
      </c>
    </row>
    <row r="208" s="2" customFormat="1" ht="16.5" customHeight="1">
      <c r="A208" s="39"/>
      <c r="B208" s="40"/>
      <c r="C208" s="228" t="s">
        <v>269</v>
      </c>
      <c r="D208" s="228" t="s">
        <v>218</v>
      </c>
      <c r="E208" s="229" t="s">
        <v>4907</v>
      </c>
      <c r="F208" s="230" t="s">
        <v>4908</v>
      </c>
      <c r="G208" s="231" t="s">
        <v>359</v>
      </c>
      <c r="H208" s="232">
        <v>0.042999999999999997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1.06277</v>
      </c>
      <c r="R208" s="237">
        <f>Q208*H208</f>
        <v>0.045699109999999994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4909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4910</v>
      </c>
      <c r="G209" s="242"/>
      <c r="H209" s="246">
        <v>0.027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79</v>
      </c>
      <c r="AY209" s="252" t="s">
        <v>216</v>
      </c>
    </row>
    <row r="210" s="13" customFormat="1">
      <c r="A210" s="13"/>
      <c r="B210" s="241"/>
      <c r="C210" s="242"/>
      <c r="D210" s="243" t="s">
        <v>230</v>
      </c>
      <c r="E210" s="244" t="s">
        <v>1</v>
      </c>
      <c r="F210" s="245" t="s">
        <v>4911</v>
      </c>
      <c r="G210" s="242"/>
      <c r="H210" s="246">
        <v>0.016</v>
      </c>
      <c r="I210" s="247"/>
      <c r="J210" s="242"/>
      <c r="K210" s="242"/>
      <c r="L210" s="248"/>
      <c r="M210" s="249"/>
      <c r="N210" s="250"/>
      <c r="O210" s="250"/>
      <c r="P210" s="250"/>
      <c r="Q210" s="250"/>
      <c r="R210" s="250"/>
      <c r="S210" s="250"/>
      <c r="T210" s="251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2" t="s">
        <v>230</v>
      </c>
      <c r="AU210" s="252" t="s">
        <v>88</v>
      </c>
      <c r="AV210" s="13" t="s">
        <v>88</v>
      </c>
      <c r="AW210" s="13" t="s">
        <v>34</v>
      </c>
      <c r="AX210" s="13" t="s">
        <v>79</v>
      </c>
      <c r="AY210" s="252" t="s">
        <v>216</v>
      </c>
    </row>
    <row r="211" s="14" customFormat="1">
      <c r="A211" s="14"/>
      <c r="B211" s="253"/>
      <c r="C211" s="254"/>
      <c r="D211" s="243" t="s">
        <v>230</v>
      </c>
      <c r="E211" s="255" t="s">
        <v>1</v>
      </c>
      <c r="F211" s="256" t="s">
        <v>285</v>
      </c>
      <c r="G211" s="254"/>
      <c r="H211" s="257">
        <v>0.042999999999999997</v>
      </c>
      <c r="I211" s="258"/>
      <c r="J211" s="254"/>
      <c r="K211" s="254"/>
      <c r="L211" s="259"/>
      <c r="M211" s="260"/>
      <c r="N211" s="261"/>
      <c r="O211" s="261"/>
      <c r="P211" s="261"/>
      <c r="Q211" s="261"/>
      <c r="R211" s="261"/>
      <c r="S211" s="261"/>
      <c r="T211" s="262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3" t="s">
        <v>230</v>
      </c>
      <c r="AU211" s="263" t="s">
        <v>88</v>
      </c>
      <c r="AV211" s="14" t="s">
        <v>121</v>
      </c>
      <c r="AW211" s="14" t="s">
        <v>34</v>
      </c>
      <c r="AX211" s="14" t="s">
        <v>86</v>
      </c>
      <c r="AY211" s="263" t="s">
        <v>216</v>
      </c>
    </row>
    <row r="212" s="2" customFormat="1" ht="16.5" customHeight="1">
      <c r="A212" s="39"/>
      <c r="B212" s="40"/>
      <c r="C212" s="228" t="s">
        <v>274</v>
      </c>
      <c r="D212" s="228" t="s">
        <v>218</v>
      </c>
      <c r="E212" s="229" t="s">
        <v>4912</v>
      </c>
      <c r="F212" s="230" t="s">
        <v>4913</v>
      </c>
      <c r="G212" s="231" t="s">
        <v>328</v>
      </c>
      <c r="H212" s="232">
        <v>0.50700000000000001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2.45329</v>
      </c>
      <c r="R212" s="237">
        <f>Q212*H212</f>
        <v>1.2438180299999999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4914</v>
      </c>
    </row>
    <row r="213" s="13" customFormat="1">
      <c r="A213" s="13"/>
      <c r="B213" s="241"/>
      <c r="C213" s="242"/>
      <c r="D213" s="243" t="s">
        <v>230</v>
      </c>
      <c r="E213" s="244" t="s">
        <v>1</v>
      </c>
      <c r="F213" s="245" t="s">
        <v>4915</v>
      </c>
      <c r="G213" s="242"/>
      <c r="H213" s="246">
        <v>0.50700000000000001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230</v>
      </c>
      <c r="AU213" s="252" t="s">
        <v>88</v>
      </c>
      <c r="AV213" s="13" t="s">
        <v>88</v>
      </c>
      <c r="AW213" s="13" t="s">
        <v>34</v>
      </c>
      <c r="AX213" s="13" t="s">
        <v>86</v>
      </c>
      <c r="AY213" s="252" t="s">
        <v>216</v>
      </c>
    </row>
    <row r="214" s="2" customFormat="1" ht="16.5" customHeight="1">
      <c r="A214" s="39"/>
      <c r="B214" s="40"/>
      <c r="C214" s="228" t="s">
        <v>280</v>
      </c>
      <c r="D214" s="228" t="s">
        <v>218</v>
      </c>
      <c r="E214" s="229" t="s">
        <v>687</v>
      </c>
      <c r="F214" s="230" t="s">
        <v>688</v>
      </c>
      <c r="G214" s="231" t="s">
        <v>277</v>
      </c>
      <c r="H214" s="232">
        <v>1.1040000000000001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0.00247</v>
      </c>
      <c r="R214" s="237">
        <f>Q214*H214</f>
        <v>0.0027268800000000001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4916</v>
      </c>
    </row>
    <row r="215" s="13" customFormat="1">
      <c r="A215" s="13"/>
      <c r="B215" s="241"/>
      <c r="C215" s="242"/>
      <c r="D215" s="243" t="s">
        <v>230</v>
      </c>
      <c r="E215" s="244" t="s">
        <v>1</v>
      </c>
      <c r="F215" s="245" t="s">
        <v>4917</v>
      </c>
      <c r="G215" s="242"/>
      <c r="H215" s="246">
        <v>1.1040000000000001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230</v>
      </c>
      <c r="AU215" s="252" t="s">
        <v>88</v>
      </c>
      <c r="AV215" s="13" t="s">
        <v>88</v>
      </c>
      <c r="AW215" s="13" t="s">
        <v>34</v>
      </c>
      <c r="AX215" s="13" t="s">
        <v>86</v>
      </c>
      <c r="AY215" s="252" t="s">
        <v>216</v>
      </c>
    </row>
    <row r="216" s="2" customFormat="1" ht="16.5" customHeight="1">
      <c r="A216" s="39"/>
      <c r="B216" s="40"/>
      <c r="C216" s="228" t="s">
        <v>8</v>
      </c>
      <c r="D216" s="228" t="s">
        <v>218</v>
      </c>
      <c r="E216" s="229" t="s">
        <v>691</v>
      </c>
      <c r="F216" s="230" t="s">
        <v>692</v>
      </c>
      <c r="G216" s="231" t="s">
        <v>277</v>
      </c>
      <c r="H216" s="232">
        <v>1.1040000000000001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4918</v>
      </c>
    </row>
    <row r="217" s="2" customFormat="1" ht="16.5" customHeight="1">
      <c r="A217" s="39"/>
      <c r="B217" s="40"/>
      <c r="C217" s="228" t="s">
        <v>290</v>
      </c>
      <c r="D217" s="228" t="s">
        <v>218</v>
      </c>
      <c r="E217" s="229" t="s">
        <v>4919</v>
      </c>
      <c r="F217" s="230" t="s">
        <v>4920</v>
      </c>
      <c r="G217" s="231" t="s">
        <v>328</v>
      </c>
      <c r="H217" s="232">
        <v>1.065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2.45329</v>
      </c>
      <c r="R217" s="237">
        <f>Q217*H217</f>
        <v>2.6127538499999998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4921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4922</v>
      </c>
      <c r="G218" s="242"/>
      <c r="H218" s="246">
        <v>0.59999999999999998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79</v>
      </c>
      <c r="AY218" s="252" t="s">
        <v>216</v>
      </c>
    </row>
    <row r="219" s="13" customFormat="1">
      <c r="A219" s="13"/>
      <c r="B219" s="241"/>
      <c r="C219" s="242"/>
      <c r="D219" s="243" t="s">
        <v>230</v>
      </c>
      <c r="E219" s="244" t="s">
        <v>1</v>
      </c>
      <c r="F219" s="245" t="s">
        <v>4923</v>
      </c>
      <c r="G219" s="242"/>
      <c r="H219" s="246">
        <v>0.46500000000000002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230</v>
      </c>
      <c r="AU219" s="252" t="s">
        <v>88</v>
      </c>
      <c r="AV219" s="13" t="s">
        <v>88</v>
      </c>
      <c r="AW219" s="13" t="s">
        <v>34</v>
      </c>
      <c r="AX219" s="13" t="s">
        <v>79</v>
      </c>
      <c r="AY219" s="252" t="s">
        <v>216</v>
      </c>
    </row>
    <row r="220" s="14" customFormat="1">
      <c r="A220" s="14"/>
      <c r="B220" s="253"/>
      <c r="C220" s="254"/>
      <c r="D220" s="243" t="s">
        <v>230</v>
      </c>
      <c r="E220" s="255" t="s">
        <v>1</v>
      </c>
      <c r="F220" s="256" t="s">
        <v>285</v>
      </c>
      <c r="G220" s="254"/>
      <c r="H220" s="257">
        <v>1.065</v>
      </c>
      <c r="I220" s="258"/>
      <c r="J220" s="254"/>
      <c r="K220" s="254"/>
      <c r="L220" s="259"/>
      <c r="M220" s="260"/>
      <c r="N220" s="261"/>
      <c r="O220" s="261"/>
      <c r="P220" s="261"/>
      <c r="Q220" s="261"/>
      <c r="R220" s="261"/>
      <c r="S220" s="261"/>
      <c r="T220" s="262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3" t="s">
        <v>230</v>
      </c>
      <c r="AU220" s="263" t="s">
        <v>88</v>
      </c>
      <c r="AV220" s="14" t="s">
        <v>121</v>
      </c>
      <c r="AW220" s="14" t="s">
        <v>34</v>
      </c>
      <c r="AX220" s="14" t="s">
        <v>86</v>
      </c>
      <c r="AY220" s="263" t="s">
        <v>216</v>
      </c>
    </row>
    <row r="221" s="2" customFormat="1" ht="33" customHeight="1">
      <c r="A221" s="39"/>
      <c r="B221" s="40"/>
      <c r="C221" s="228" t="s">
        <v>297</v>
      </c>
      <c r="D221" s="228" t="s">
        <v>218</v>
      </c>
      <c r="E221" s="229" t="s">
        <v>4924</v>
      </c>
      <c r="F221" s="230" t="s">
        <v>4925</v>
      </c>
      <c r="G221" s="231" t="s">
        <v>328</v>
      </c>
      <c r="H221" s="232">
        <v>0.89900000000000002</v>
      </c>
      <c r="I221" s="233"/>
      <c r="J221" s="234">
        <f>ROUND(I221*H221,2)</f>
        <v>0</v>
      </c>
      <c r="K221" s="230" t="s">
        <v>222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2.5107300000000001</v>
      </c>
      <c r="R221" s="237">
        <f>Q221*H221</f>
        <v>2.2571462700000002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4926</v>
      </c>
    </row>
    <row r="222" s="13" customFormat="1">
      <c r="A222" s="13"/>
      <c r="B222" s="241"/>
      <c r="C222" s="242"/>
      <c r="D222" s="243" t="s">
        <v>230</v>
      </c>
      <c r="E222" s="244" t="s">
        <v>1</v>
      </c>
      <c r="F222" s="245" t="s">
        <v>4927</v>
      </c>
      <c r="G222" s="242"/>
      <c r="H222" s="246">
        <v>0.89900000000000002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230</v>
      </c>
      <c r="AU222" s="252" t="s">
        <v>88</v>
      </c>
      <c r="AV222" s="13" t="s">
        <v>88</v>
      </c>
      <c r="AW222" s="13" t="s">
        <v>34</v>
      </c>
      <c r="AX222" s="13" t="s">
        <v>86</v>
      </c>
      <c r="AY222" s="252" t="s">
        <v>216</v>
      </c>
    </row>
    <row r="223" s="12" customFormat="1" ht="22.8" customHeight="1">
      <c r="A223" s="12"/>
      <c r="B223" s="212"/>
      <c r="C223" s="213"/>
      <c r="D223" s="214" t="s">
        <v>78</v>
      </c>
      <c r="E223" s="226" t="s">
        <v>99</v>
      </c>
      <c r="F223" s="226" t="s">
        <v>752</v>
      </c>
      <c r="G223" s="213"/>
      <c r="H223" s="213"/>
      <c r="I223" s="216"/>
      <c r="J223" s="227">
        <f>BK223</f>
        <v>0</v>
      </c>
      <c r="K223" s="213"/>
      <c r="L223" s="218"/>
      <c r="M223" s="219"/>
      <c r="N223" s="220"/>
      <c r="O223" s="220"/>
      <c r="P223" s="221">
        <f>SUM(P224:P284)</f>
        <v>0</v>
      </c>
      <c r="Q223" s="220"/>
      <c r="R223" s="221">
        <f>SUM(R224:R284)</f>
        <v>16.869774</v>
      </c>
      <c r="S223" s="220"/>
      <c r="T223" s="222">
        <f>SUM(T224:T284)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3" t="s">
        <v>86</v>
      </c>
      <c r="AT223" s="224" t="s">
        <v>78</v>
      </c>
      <c r="AU223" s="224" t="s">
        <v>86</v>
      </c>
      <c r="AY223" s="223" t="s">
        <v>216</v>
      </c>
      <c r="BK223" s="225">
        <f>SUM(BK224:BK284)</f>
        <v>0</v>
      </c>
    </row>
    <row r="224" s="2" customFormat="1" ht="21.75" customHeight="1">
      <c r="A224" s="39"/>
      <c r="B224" s="40"/>
      <c r="C224" s="228" t="s">
        <v>302</v>
      </c>
      <c r="D224" s="228" t="s">
        <v>218</v>
      </c>
      <c r="E224" s="229" t="s">
        <v>4928</v>
      </c>
      <c r="F224" s="230" t="s">
        <v>4929</v>
      </c>
      <c r="G224" s="231" t="s">
        <v>221</v>
      </c>
      <c r="H224" s="232">
        <v>85</v>
      </c>
      <c r="I224" s="233"/>
      <c r="J224" s="234">
        <f>ROUND(I224*H224,2)</f>
        <v>0</v>
      </c>
      <c r="K224" s="230" t="s">
        <v>222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0.012619999999999999</v>
      </c>
      <c r="R224" s="237">
        <f>Q224*H224</f>
        <v>1.0727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4930</v>
      </c>
    </row>
    <row r="225" s="13" customFormat="1">
      <c r="A225" s="13"/>
      <c r="B225" s="241"/>
      <c r="C225" s="242"/>
      <c r="D225" s="243" t="s">
        <v>230</v>
      </c>
      <c r="E225" s="244" t="s">
        <v>1</v>
      </c>
      <c r="F225" s="245" t="s">
        <v>4931</v>
      </c>
      <c r="G225" s="242"/>
      <c r="H225" s="246">
        <v>85.082999999999998</v>
      </c>
      <c r="I225" s="247"/>
      <c r="J225" s="242"/>
      <c r="K225" s="242"/>
      <c r="L225" s="248"/>
      <c r="M225" s="249"/>
      <c r="N225" s="250"/>
      <c r="O225" s="250"/>
      <c r="P225" s="250"/>
      <c r="Q225" s="250"/>
      <c r="R225" s="250"/>
      <c r="S225" s="250"/>
      <c r="T225" s="251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2" t="s">
        <v>230</v>
      </c>
      <c r="AU225" s="252" t="s">
        <v>88</v>
      </c>
      <c r="AV225" s="13" t="s">
        <v>88</v>
      </c>
      <c r="AW225" s="13" t="s">
        <v>34</v>
      </c>
      <c r="AX225" s="13" t="s">
        <v>79</v>
      </c>
      <c r="AY225" s="252" t="s">
        <v>216</v>
      </c>
    </row>
    <row r="226" s="13" customFormat="1">
      <c r="A226" s="13"/>
      <c r="B226" s="241"/>
      <c r="C226" s="242"/>
      <c r="D226" s="243" t="s">
        <v>230</v>
      </c>
      <c r="E226" s="244" t="s">
        <v>1</v>
      </c>
      <c r="F226" s="245" t="s">
        <v>4932</v>
      </c>
      <c r="G226" s="242"/>
      <c r="H226" s="246">
        <v>85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230</v>
      </c>
      <c r="AU226" s="252" t="s">
        <v>88</v>
      </c>
      <c r="AV226" s="13" t="s">
        <v>88</v>
      </c>
      <c r="AW226" s="13" t="s">
        <v>34</v>
      </c>
      <c r="AX226" s="13" t="s">
        <v>86</v>
      </c>
      <c r="AY226" s="252" t="s">
        <v>216</v>
      </c>
    </row>
    <row r="227" s="2" customFormat="1" ht="16.5" customHeight="1">
      <c r="A227" s="39"/>
      <c r="B227" s="40"/>
      <c r="C227" s="228" t="s">
        <v>309</v>
      </c>
      <c r="D227" s="228" t="s">
        <v>218</v>
      </c>
      <c r="E227" s="229" t="s">
        <v>4933</v>
      </c>
      <c r="F227" s="230" t="s">
        <v>4934</v>
      </c>
      <c r="G227" s="231" t="s">
        <v>328</v>
      </c>
      <c r="H227" s="232">
        <v>0.63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1.8775</v>
      </c>
      <c r="R227" s="237">
        <f>Q227*H227</f>
        <v>1.182825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4935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4936</v>
      </c>
      <c r="G228" s="242"/>
      <c r="H228" s="246">
        <v>0.63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2" customFormat="1" ht="24.15" customHeight="1">
      <c r="A229" s="39"/>
      <c r="B229" s="40"/>
      <c r="C229" s="228" t="s">
        <v>313</v>
      </c>
      <c r="D229" s="228" t="s">
        <v>218</v>
      </c>
      <c r="E229" s="229" t="s">
        <v>761</v>
      </c>
      <c r="F229" s="230" t="s">
        <v>4937</v>
      </c>
      <c r="G229" s="231" t="s">
        <v>277</v>
      </c>
      <c r="H229" s="232">
        <v>4.7999999999999998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0.14854000000000001</v>
      </c>
      <c r="R229" s="237">
        <f>Q229*H229</f>
        <v>0.71299199999999996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763</v>
      </c>
    </row>
    <row r="230" s="13" customFormat="1">
      <c r="A230" s="13"/>
      <c r="B230" s="241"/>
      <c r="C230" s="242"/>
      <c r="D230" s="243" t="s">
        <v>230</v>
      </c>
      <c r="E230" s="244" t="s">
        <v>1</v>
      </c>
      <c r="F230" s="245" t="s">
        <v>4938</v>
      </c>
      <c r="G230" s="242"/>
      <c r="H230" s="246">
        <v>4.7999999999999998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230</v>
      </c>
      <c r="AU230" s="252" t="s">
        <v>88</v>
      </c>
      <c r="AV230" s="13" t="s">
        <v>88</v>
      </c>
      <c r="AW230" s="13" t="s">
        <v>34</v>
      </c>
      <c r="AX230" s="13" t="s">
        <v>86</v>
      </c>
      <c r="AY230" s="252" t="s">
        <v>216</v>
      </c>
    </row>
    <row r="231" s="2" customFormat="1" ht="24.15" customHeight="1">
      <c r="A231" s="39"/>
      <c r="B231" s="40"/>
      <c r="C231" s="228" t="s">
        <v>7</v>
      </c>
      <c r="D231" s="228" t="s">
        <v>218</v>
      </c>
      <c r="E231" s="229" t="s">
        <v>768</v>
      </c>
      <c r="F231" s="230" t="s">
        <v>769</v>
      </c>
      <c r="G231" s="231" t="s">
        <v>277</v>
      </c>
      <c r="H231" s="232">
        <v>4.3499999999999996</v>
      </c>
      <c r="I231" s="233"/>
      <c r="J231" s="234">
        <f>ROUND(I231*H231,2)</f>
        <v>0</v>
      </c>
      <c r="K231" s="230" t="s">
        <v>770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0.20712</v>
      </c>
      <c r="R231" s="237">
        <f>Q231*H231</f>
        <v>0.90097199999999988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121</v>
      </c>
      <c r="AT231" s="239" t="s">
        <v>218</v>
      </c>
      <c r="AU231" s="239" t="s">
        <v>88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771</v>
      </c>
    </row>
    <row r="232" s="13" customFormat="1">
      <c r="A232" s="13"/>
      <c r="B232" s="241"/>
      <c r="C232" s="242"/>
      <c r="D232" s="243" t="s">
        <v>230</v>
      </c>
      <c r="E232" s="244" t="s">
        <v>1</v>
      </c>
      <c r="F232" s="245" t="s">
        <v>4939</v>
      </c>
      <c r="G232" s="242"/>
      <c r="H232" s="246">
        <v>1.125</v>
      </c>
      <c r="I232" s="247"/>
      <c r="J232" s="242"/>
      <c r="K232" s="242"/>
      <c r="L232" s="248"/>
      <c r="M232" s="249"/>
      <c r="N232" s="250"/>
      <c r="O232" s="250"/>
      <c r="P232" s="250"/>
      <c r="Q232" s="250"/>
      <c r="R232" s="250"/>
      <c r="S232" s="250"/>
      <c r="T232" s="251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2" t="s">
        <v>230</v>
      </c>
      <c r="AU232" s="252" t="s">
        <v>88</v>
      </c>
      <c r="AV232" s="13" t="s">
        <v>88</v>
      </c>
      <c r="AW232" s="13" t="s">
        <v>34</v>
      </c>
      <c r="AX232" s="13" t="s">
        <v>79</v>
      </c>
      <c r="AY232" s="252" t="s">
        <v>216</v>
      </c>
    </row>
    <row r="233" s="13" customFormat="1">
      <c r="A233" s="13"/>
      <c r="B233" s="241"/>
      <c r="C233" s="242"/>
      <c r="D233" s="243" t="s">
        <v>230</v>
      </c>
      <c r="E233" s="244" t="s">
        <v>1</v>
      </c>
      <c r="F233" s="245" t="s">
        <v>4940</v>
      </c>
      <c r="G233" s="242"/>
      <c r="H233" s="246">
        <v>2.75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230</v>
      </c>
      <c r="AU233" s="252" t="s">
        <v>88</v>
      </c>
      <c r="AV233" s="13" t="s">
        <v>88</v>
      </c>
      <c r="AW233" s="13" t="s">
        <v>34</v>
      </c>
      <c r="AX233" s="13" t="s">
        <v>79</v>
      </c>
      <c r="AY233" s="252" t="s">
        <v>216</v>
      </c>
    </row>
    <row r="234" s="13" customFormat="1">
      <c r="A234" s="13"/>
      <c r="B234" s="241"/>
      <c r="C234" s="242"/>
      <c r="D234" s="243" t="s">
        <v>230</v>
      </c>
      <c r="E234" s="244" t="s">
        <v>1</v>
      </c>
      <c r="F234" s="245" t="s">
        <v>4941</v>
      </c>
      <c r="G234" s="242"/>
      <c r="H234" s="246">
        <v>0.47499999999999998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230</v>
      </c>
      <c r="AU234" s="252" t="s">
        <v>88</v>
      </c>
      <c r="AV234" s="13" t="s">
        <v>88</v>
      </c>
      <c r="AW234" s="13" t="s">
        <v>34</v>
      </c>
      <c r="AX234" s="13" t="s">
        <v>79</v>
      </c>
      <c r="AY234" s="252" t="s">
        <v>216</v>
      </c>
    </row>
    <row r="235" s="14" customFormat="1">
      <c r="A235" s="14"/>
      <c r="B235" s="253"/>
      <c r="C235" s="254"/>
      <c r="D235" s="243" t="s">
        <v>230</v>
      </c>
      <c r="E235" s="255" t="s">
        <v>1</v>
      </c>
      <c r="F235" s="256" t="s">
        <v>1507</v>
      </c>
      <c r="G235" s="254"/>
      <c r="H235" s="257">
        <v>4.3499999999999996</v>
      </c>
      <c r="I235" s="258"/>
      <c r="J235" s="254"/>
      <c r="K235" s="254"/>
      <c r="L235" s="259"/>
      <c r="M235" s="260"/>
      <c r="N235" s="261"/>
      <c r="O235" s="261"/>
      <c r="P235" s="261"/>
      <c r="Q235" s="261"/>
      <c r="R235" s="261"/>
      <c r="S235" s="261"/>
      <c r="T235" s="262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63" t="s">
        <v>230</v>
      </c>
      <c r="AU235" s="263" t="s">
        <v>88</v>
      </c>
      <c r="AV235" s="14" t="s">
        <v>121</v>
      </c>
      <c r="AW235" s="14" t="s">
        <v>34</v>
      </c>
      <c r="AX235" s="14" t="s">
        <v>86</v>
      </c>
      <c r="AY235" s="263" t="s">
        <v>216</v>
      </c>
    </row>
    <row r="236" s="2" customFormat="1" ht="16.5" customHeight="1">
      <c r="A236" s="39"/>
      <c r="B236" s="40"/>
      <c r="C236" s="228" t="s">
        <v>320</v>
      </c>
      <c r="D236" s="228" t="s">
        <v>218</v>
      </c>
      <c r="E236" s="229" t="s">
        <v>857</v>
      </c>
      <c r="F236" s="230" t="s">
        <v>858</v>
      </c>
      <c r="G236" s="231" t="s">
        <v>359</v>
      </c>
      <c r="H236" s="232">
        <v>0.059999999999999998</v>
      </c>
      <c r="I236" s="233"/>
      <c r="J236" s="234">
        <f>ROUND(I236*H236,2)</f>
        <v>0</v>
      </c>
      <c r="K236" s="230" t="s">
        <v>222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1.0900000000000001</v>
      </c>
      <c r="R236" s="237">
        <f>Q236*H236</f>
        <v>0.0654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4942</v>
      </c>
    </row>
    <row r="237" s="13" customFormat="1">
      <c r="A237" s="13"/>
      <c r="B237" s="241"/>
      <c r="C237" s="242"/>
      <c r="D237" s="243" t="s">
        <v>230</v>
      </c>
      <c r="E237" s="244" t="s">
        <v>1</v>
      </c>
      <c r="F237" s="245" t="s">
        <v>4943</v>
      </c>
      <c r="G237" s="242"/>
      <c r="H237" s="246">
        <v>0.059999999999999998</v>
      </c>
      <c r="I237" s="247"/>
      <c r="J237" s="242"/>
      <c r="K237" s="242"/>
      <c r="L237" s="248"/>
      <c r="M237" s="249"/>
      <c r="N237" s="250"/>
      <c r="O237" s="250"/>
      <c r="P237" s="250"/>
      <c r="Q237" s="250"/>
      <c r="R237" s="250"/>
      <c r="S237" s="250"/>
      <c r="T237" s="25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2" t="s">
        <v>230</v>
      </c>
      <c r="AU237" s="252" t="s">
        <v>88</v>
      </c>
      <c r="AV237" s="13" t="s">
        <v>88</v>
      </c>
      <c r="AW237" s="13" t="s">
        <v>34</v>
      </c>
      <c r="AX237" s="13" t="s">
        <v>86</v>
      </c>
      <c r="AY237" s="252" t="s">
        <v>216</v>
      </c>
    </row>
    <row r="238" s="2" customFormat="1" ht="21.75" customHeight="1">
      <c r="A238" s="39"/>
      <c r="B238" s="40"/>
      <c r="C238" s="228" t="s">
        <v>325</v>
      </c>
      <c r="D238" s="228" t="s">
        <v>218</v>
      </c>
      <c r="E238" s="229" t="s">
        <v>4944</v>
      </c>
      <c r="F238" s="230" t="s">
        <v>4945</v>
      </c>
      <c r="G238" s="231" t="s">
        <v>277</v>
      </c>
      <c r="H238" s="232">
        <v>1.2749999999999999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0.053800000000000001</v>
      </c>
      <c r="R238" s="237">
        <f>Q238*H238</f>
        <v>0.068594999999999989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4946</v>
      </c>
    </row>
    <row r="239" s="13" customFormat="1">
      <c r="A239" s="13"/>
      <c r="B239" s="241"/>
      <c r="C239" s="242"/>
      <c r="D239" s="243" t="s">
        <v>230</v>
      </c>
      <c r="E239" s="244" t="s">
        <v>1</v>
      </c>
      <c r="F239" s="245" t="s">
        <v>4947</v>
      </c>
      <c r="G239" s="242"/>
      <c r="H239" s="246">
        <v>0.35199999999999998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230</v>
      </c>
      <c r="AU239" s="252" t="s">
        <v>88</v>
      </c>
      <c r="AV239" s="13" t="s">
        <v>88</v>
      </c>
      <c r="AW239" s="13" t="s">
        <v>34</v>
      </c>
      <c r="AX239" s="13" t="s">
        <v>79</v>
      </c>
      <c r="AY239" s="252" t="s">
        <v>216</v>
      </c>
    </row>
    <row r="240" s="13" customFormat="1">
      <c r="A240" s="13"/>
      <c r="B240" s="241"/>
      <c r="C240" s="242"/>
      <c r="D240" s="243" t="s">
        <v>230</v>
      </c>
      <c r="E240" s="244" t="s">
        <v>1</v>
      </c>
      <c r="F240" s="245" t="s">
        <v>4948</v>
      </c>
      <c r="G240" s="242"/>
      <c r="H240" s="246">
        <v>0.92300000000000004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230</v>
      </c>
      <c r="AU240" s="252" t="s">
        <v>88</v>
      </c>
      <c r="AV240" s="13" t="s">
        <v>88</v>
      </c>
      <c r="AW240" s="13" t="s">
        <v>34</v>
      </c>
      <c r="AX240" s="13" t="s">
        <v>79</v>
      </c>
      <c r="AY240" s="252" t="s">
        <v>216</v>
      </c>
    </row>
    <row r="241" s="14" customFormat="1">
      <c r="A241" s="14"/>
      <c r="B241" s="253"/>
      <c r="C241" s="254"/>
      <c r="D241" s="243" t="s">
        <v>230</v>
      </c>
      <c r="E241" s="255" t="s">
        <v>1</v>
      </c>
      <c r="F241" s="256" t="s">
        <v>285</v>
      </c>
      <c r="G241" s="254"/>
      <c r="H241" s="257">
        <v>1.2749999999999999</v>
      </c>
      <c r="I241" s="258"/>
      <c r="J241" s="254"/>
      <c r="K241" s="254"/>
      <c r="L241" s="259"/>
      <c r="M241" s="260"/>
      <c r="N241" s="261"/>
      <c r="O241" s="261"/>
      <c r="P241" s="261"/>
      <c r="Q241" s="261"/>
      <c r="R241" s="261"/>
      <c r="S241" s="261"/>
      <c r="T241" s="262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3" t="s">
        <v>230</v>
      </c>
      <c r="AU241" s="263" t="s">
        <v>88</v>
      </c>
      <c r="AV241" s="14" t="s">
        <v>121</v>
      </c>
      <c r="AW241" s="14" t="s">
        <v>34</v>
      </c>
      <c r="AX241" s="14" t="s">
        <v>86</v>
      </c>
      <c r="AY241" s="263" t="s">
        <v>216</v>
      </c>
    </row>
    <row r="242" s="2" customFormat="1" ht="16.5" customHeight="1">
      <c r="A242" s="39"/>
      <c r="B242" s="40"/>
      <c r="C242" s="228" t="s">
        <v>331</v>
      </c>
      <c r="D242" s="228" t="s">
        <v>218</v>
      </c>
      <c r="E242" s="229" t="s">
        <v>4949</v>
      </c>
      <c r="F242" s="230" t="s">
        <v>4950</v>
      </c>
      <c r="G242" s="231" t="s">
        <v>277</v>
      </c>
      <c r="H242" s="232">
        <v>5.5350000000000001</v>
      </c>
      <c r="I242" s="233"/>
      <c r="J242" s="234">
        <f>ROUND(I242*H242,2)</f>
        <v>0</v>
      </c>
      <c r="K242" s="230" t="s">
        <v>222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0.052859999999999997</v>
      </c>
      <c r="R242" s="237">
        <f>Q242*H242</f>
        <v>0.29258010000000001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88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4951</v>
      </c>
    </row>
    <row r="243" s="13" customFormat="1">
      <c r="A243" s="13"/>
      <c r="B243" s="241"/>
      <c r="C243" s="242"/>
      <c r="D243" s="243" t="s">
        <v>230</v>
      </c>
      <c r="E243" s="244" t="s">
        <v>1</v>
      </c>
      <c r="F243" s="245" t="s">
        <v>4952</v>
      </c>
      <c r="G243" s="242"/>
      <c r="H243" s="246">
        <v>3.6899999999999999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230</v>
      </c>
      <c r="AU243" s="252" t="s">
        <v>88</v>
      </c>
      <c r="AV243" s="13" t="s">
        <v>88</v>
      </c>
      <c r="AW243" s="13" t="s">
        <v>34</v>
      </c>
      <c r="AX243" s="13" t="s">
        <v>79</v>
      </c>
      <c r="AY243" s="252" t="s">
        <v>216</v>
      </c>
    </row>
    <row r="244" s="13" customFormat="1">
      <c r="A244" s="13"/>
      <c r="B244" s="241"/>
      <c r="C244" s="242"/>
      <c r="D244" s="243" t="s">
        <v>230</v>
      </c>
      <c r="E244" s="244" t="s">
        <v>1</v>
      </c>
      <c r="F244" s="245" t="s">
        <v>4953</v>
      </c>
      <c r="G244" s="242"/>
      <c r="H244" s="246">
        <v>1.845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230</v>
      </c>
      <c r="AU244" s="252" t="s">
        <v>88</v>
      </c>
      <c r="AV244" s="13" t="s">
        <v>88</v>
      </c>
      <c r="AW244" s="13" t="s">
        <v>34</v>
      </c>
      <c r="AX244" s="13" t="s">
        <v>79</v>
      </c>
      <c r="AY244" s="252" t="s">
        <v>216</v>
      </c>
    </row>
    <row r="245" s="14" customFormat="1">
      <c r="A245" s="14"/>
      <c r="B245" s="253"/>
      <c r="C245" s="254"/>
      <c r="D245" s="243" t="s">
        <v>230</v>
      </c>
      <c r="E245" s="255" t="s">
        <v>1</v>
      </c>
      <c r="F245" s="256" t="s">
        <v>285</v>
      </c>
      <c r="G245" s="254"/>
      <c r="H245" s="257">
        <v>5.5350000000000001</v>
      </c>
      <c r="I245" s="258"/>
      <c r="J245" s="254"/>
      <c r="K245" s="254"/>
      <c r="L245" s="259"/>
      <c r="M245" s="260"/>
      <c r="N245" s="261"/>
      <c r="O245" s="261"/>
      <c r="P245" s="261"/>
      <c r="Q245" s="261"/>
      <c r="R245" s="261"/>
      <c r="S245" s="261"/>
      <c r="T245" s="262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3" t="s">
        <v>230</v>
      </c>
      <c r="AU245" s="263" t="s">
        <v>88</v>
      </c>
      <c r="AV245" s="14" t="s">
        <v>121</v>
      </c>
      <c r="AW245" s="14" t="s">
        <v>34</v>
      </c>
      <c r="AX245" s="14" t="s">
        <v>86</v>
      </c>
      <c r="AY245" s="263" t="s">
        <v>216</v>
      </c>
    </row>
    <row r="246" s="2" customFormat="1" ht="21.75" customHeight="1">
      <c r="A246" s="39"/>
      <c r="B246" s="40"/>
      <c r="C246" s="228" t="s">
        <v>336</v>
      </c>
      <c r="D246" s="228" t="s">
        <v>218</v>
      </c>
      <c r="E246" s="229" t="s">
        <v>4954</v>
      </c>
      <c r="F246" s="230" t="s">
        <v>4955</v>
      </c>
      <c r="G246" s="231" t="s">
        <v>277</v>
      </c>
      <c r="H246" s="232">
        <v>0.94799999999999995</v>
      </c>
      <c r="I246" s="233"/>
      <c r="J246" s="234">
        <f>ROUND(I246*H246,2)</f>
        <v>0</v>
      </c>
      <c r="K246" s="230" t="s">
        <v>222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0.080610000000000001</v>
      </c>
      <c r="R246" s="237">
        <f>Q246*H246</f>
        <v>0.076418279999999991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4956</v>
      </c>
    </row>
    <row r="247" s="13" customFormat="1">
      <c r="A247" s="13"/>
      <c r="B247" s="241"/>
      <c r="C247" s="242"/>
      <c r="D247" s="243" t="s">
        <v>230</v>
      </c>
      <c r="E247" s="244" t="s">
        <v>1</v>
      </c>
      <c r="F247" s="245" t="s">
        <v>4957</v>
      </c>
      <c r="G247" s="242"/>
      <c r="H247" s="246">
        <v>0.94799999999999995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34</v>
      </c>
      <c r="AX247" s="13" t="s">
        <v>86</v>
      </c>
      <c r="AY247" s="252" t="s">
        <v>216</v>
      </c>
    </row>
    <row r="248" s="2" customFormat="1" ht="21.75" customHeight="1">
      <c r="A248" s="39"/>
      <c r="B248" s="40"/>
      <c r="C248" s="228" t="s">
        <v>341</v>
      </c>
      <c r="D248" s="228" t="s">
        <v>218</v>
      </c>
      <c r="E248" s="229" t="s">
        <v>4958</v>
      </c>
      <c r="F248" s="230" t="s">
        <v>4959</v>
      </c>
      <c r="G248" s="231" t="s">
        <v>277</v>
      </c>
      <c r="H248" s="232">
        <v>14.102</v>
      </c>
      <c r="I248" s="233"/>
      <c r="J248" s="234">
        <f>ROUND(I248*H248,2)</f>
        <v>0</v>
      </c>
      <c r="K248" s="230" t="s">
        <v>222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0.079210000000000003</v>
      </c>
      <c r="R248" s="237">
        <f>Q248*H248</f>
        <v>1.1170194200000001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4960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4961</v>
      </c>
      <c r="G249" s="242"/>
      <c r="H249" s="246">
        <v>1.8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3" customFormat="1">
      <c r="A250" s="13"/>
      <c r="B250" s="241"/>
      <c r="C250" s="242"/>
      <c r="D250" s="243" t="s">
        <v>230</v>
      </c>
      <c r="E250" s="244" t="s">
        <v>1</v>
      </c>
      <c r="F250" s="245" t="s">
        <v>4962</v>
      </c>
      <c r="G250" s="242"/>
      <c r="H250" s="246">
        <v>1.782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230</v>
      </c>
      <c r="AU250" s="252" t="s">
        <v>88</v>
      </c>
      <c r="AV250" s="13" t="s">
        <v>88</v>
      </c>
      <c r="AW250" s="13" t="s">
        <v>34</v>
      </c>
      <c r="AX250" s="13" t="s">
        <v>79</v>
      </c>
      <c r="AY250" s="252" t="s">
        <v>216</v>
      </c>
    </row>
    <row r="251" s="13" customFormat="1">
      <c r="A251" s="13"/>
      <c r="B251" s="241"/>
      <c r="C251" s="242"/>
      <c r="D251" s="243" t="s">
        <v>230</v>
      </c>
      <c r="E251" s="244" t="s">
        <v>1</v>
      </c>
      <c r="F251" s="245" t="s">
        <v>4963</v>
      </c>
      <c r="G251" s="242"/>
      <c r="H251" s="246">
        <v>1.8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230</v>
      </c>
      <c r="AU251" s="252" t="s">
        <v>88</v>
      </c>
      <c r="AV251" s="13" t="s">
        <v>88</v>
      </c>
      <c r="AW251" s="13" t="s">
        <v>34</v>
      </c>
      <c r="AX251" s="13" t="s">
        <v>79</v>
      </c>
      <c r="AY251" s="252" t="s">
        <v>216</v>
      </c>
    </row>
    <row r="252" s="13" customFormat="1">
      <c r="A252" s="13"/>
      <c r="B252" s="241"/>
      <c r="C252" s="242"/>
      <c r="D252" s="243" t="s">
        <v>230</v>
      </c>
      <c r="E252" s="244" t="s">
        <v>1</v>
      </c>
      <c r="F252" s="245" t="s">
        <v>4964</v>
      </c>
      <c r="G252" s="242"/>
      <c r="H252" s="246">
        <v>1.8</v>
      </c>
      <c r="I252" s="247"/>
      <c r="J252" s="242"/>
      <c r="K252" s="242"/>
      <c r="L252" s="248"/>
      <c r="M252" s="249"/>
      <c r="N252" s="250"/>
      <c r="O252" s="250"/>
      <c r="P252" s="250"/>
      <c r="Q252" s="250"/>
      <c r="R252" s="250"/>
      <c r="S252" s="250"/>
      <c r="T252" s="251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2" t="s">
        <v>230</v>
      </c>
      <c r="AU252" s="252" t="s">
        <v>88</v>
      </c>
      <c r="AV252" s="13" t="s">
        <v>88</v>
      </c>
      <c r="AW252" s="13" t="s">
        <v>34</v>
      </c>
      <c r="AX252" s="13" t="s">
        <v>79</v>
      </c>
      <c r="AY252" s="252" t="s">
        <v>216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4965</v>
      </c>
      <c r="G253" s="242"/>
      <c r="H253" s="246">
        <v>1.8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79</v>
      </c>
      <c r="AY253" s="252" t="s">
        <v>216</v>
      </c>
    </row>
    <row r="254" s="13" customFormat="1">
      <c r="A254" s="13"/>
      <c r="B254" s="241"/>
      <c r="C254" s="242"/>
      <c r="D254" s="243" t="s">
        <v>230</v>
      </c>
      <c r="E254" s="244" t="s">
        <v>1</v>
      </c>
      <c r="F254" s="245" t="s">
        <v>4966</v>
      </c>
      <c r="G254" s="242"/>
      <c r="H254" s="246">
        <v>1.845</v>
      </c>
      <c r="I254" s="247"/>
      <c r="J254" s="242"/>
      <c r="K254" s="242"/>
      <c r="L254" s="248"/>
      <c r="M254" s="249"/>
      <c r="N254" s="250"/>
      <c r="O254" s="250"/>
      <c r="P254" s="250"/>
      <c r="Q254" s="250"/>
      <c r="R254" s="250"/>
      <c r="S254" s="250"/>
      <c r="T254" s="251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2" t="s">
        <v>230</v>
      </c>
      <c r="AU254" s="252" t="s">
        <v>88</v>
      </c>
      <c r="AV254" s="13" t="s">
        <v>88</v>
      </c>
      <c r="AW254" s="13" t="s">
        <v>34</v>
      </c>
      <c r="AX254" s="13" t="s">
        <v>79</v>
      </c>
      <c r="AY254" s="252" t="s">
        <v>216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4967</v>
      </c>
      <c r="G255" s="242"/>
      <c r="H255" s="246">
        <v>1.4750000000000001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4968</v>
      </c>
      <c r="G256" s="242"/>
      <c r="H256" s="246">
        <v>1.8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4" customFormat="1">
      <c r="A257" s="14"/>
      <c r="B257" s="253"/>
      <c r="C257" s="254"/>
      <c r="D257" s="243" t="s">
        <v>230</v>
      </c>
      <c r="E257" s="255" t="s">
        <v>1</v>
      </c>
      <c r="F257" s="256" t="s">
        <v>285</v>
      </c>
      <c r="G257" s="254"/>
      <c r="H257" s="257">
        <v>14.102</v>
      </c>
      <c r="I257" s="258"/>
      <c r="J257" s="254"/>
      <c r="K257" s="254"/>
      <c r="L257" s="259"/>
      <c r="M257" s="260"/>
      <c r="N257" s="261"/>
      <c r="O257" s="261"/>
      <c r="P257" s="261"/>
      <c r="Q257" s="261"/>
      <c r="R257" s="261"/>
      <c r="S257" s="261"/>
      <c r="T257" s="262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3" t="s">
        <v>230</v>
      </c>
      <c r="AU257" s="263" t="s">
        <v>88</v>
      </c>
      <c r="AV257" s="14" t="s">
        <v>121</v>
      </c>
      <c r="AW257" s="14" t="s">
        <v>34</v>
      </c>
      <c r="AX257" s="14" t="s">
        <v>86</v>
      </c>
      <c r="AY257" s="263" t="s">
        <v>216</v>
      </c>
    </row>
    <row r="258" s="2" customFormat="1" ht="16.5" customHeight="1">
      <c r="A258" s="39"/>
      <c r="B258" s="40"/>
      <c r="C258" s="228" t="s">
        <v>346</v>
      </c>
      <c r="D258" s="228" t="s">
        <v>218</v>
      </c>
      <c r="E258" s="229" t="s">
        <v>4969</v>
      </c>
      <c r="F258" s="230" t="s">
        <v>4970</v>
      </c>
      <c r="G258" s="231" t="s">
        <v>277</v>
      </c>
      <c r="H258" s="232">
        <v>3.2349999999999999</v>
      </c>
      <c r="I258" s="233"/>
      <c r="J258" s="234">
        <f>ROUND(I258*H258,2)</f>
        <v>0</v>
      </c>
      <c r="K258" s="230" t="s">
        <v>222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0.05015</v>
      </c>
      <c r="R258" s="237">
        <f>Q258*H258</f>
        <v>0.16223525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4971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4972</v>
      </c>
      <c r="G259" s="242"/>
      <c r="H259" s="246">
        <v>3.2349999999999999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86</v>
      </c>
      <c r="AY259" s="252" t="s">
        <v>216</v>
      </c>
    </row>
    <row r="260" s="2" customFormat="1" ht="16.5" customHeight="1">
      <c r="A260" s="39"/>
      <c r="B260" s="40"/>
      <c r="C260" s="228" t="s">
        <v>351</v>
      </c>
      <c r="D260" s="228" t="s">
        <v>218</v>
      </c>
      <c r="E260" s="229" t="s">
        <v>4973</v>
      </c>
      <c r="F260" s="230" t="s">
        <v>4974</v>
      </c>
      <c r="G260" s="231" t="s">
        <v>277</v>
      </c>
      <c r="H260" s="232">
        <v>44.557000000000002</v>
      </c>
      <c r="I260" s="233"/>
      <c r="J260" s="234">
        <f>ROUND(I260*H260,2)</f>
        <v>0</v>
      </c>
      <c r="K260" s="230" t="s">
        <v>222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0.058970000000000002</v>
      </c>
      <c r="R260" s="237">
        <f>Q260*H260</f>
        <v>2.62752629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88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4975</v>
      </c>
    </row>
    <row r="261" s="13" customFormat="1">
      <c r="A261" s="13"/>
      <c r="B261" s="241"/>
      <c r="C261" s="242"/>
      <c r="D261" s="243" t="s">
        <v>230</v>
      </c>
      <c r="E261" s="244" t="s">
        <v>1</v>
      </c>
      <c r="F261" s="245" t="s">
        <v>4976</v>
      </c>
      <c r="G261" s="242"/>
      <c r="H261" s="246">
        <v>3.6299999999999999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230</v>
      </c>
      <c r="AU261" s="252" t="s">
        <v>88</v>
      </c>
      <c r="AV261" s="13" t="s">
        <v>88</v>
      </c>
      <c r="AW261" s="13" t="s">
        <v>34</v>
      </c>
      <c r="AX261" s="13" t="s">
        <v>79</v>
      </c>
      <c r="AY261" s="252" t="s">
        <v>216</v>
      </c>
    </row>
    <row r="262" s="13" customFormat="1">
      <c r="A262" s="13"/>
      <c r="B262" s="241"/>
      <c r="C262" s="242"/>
      <c r="D262" s="243" t="s">
        <v>230</v>
      </c>
      <c r="E262" s="244" t="s">
        <v>1</v>
      </c>
      <c r="F262" s="245" t="s">
        <v>4977</v>
      </c>
      <c r="G262" s="242"/>
      <c r="H262" s="246">
        <v>11.507999999999999</v>
      </c>
      <c r="I262" s="247"/>
      <c r="J262" s="242"/>
      <c r="K262" s="242"/>
      <c r="L262" s="248"/>
      <c r="M262" s="249"/>
      <c r="N262" s="250"/>
      <c r="O262" s="250"/>
      <c r="P262" s="250"/>
      <c r="Q262" s="250"/>
      <c r="R262" s="250"/>
      <c r="S262" s="250"/>
      <c r="T262" s="251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2" t="s">
        <v>230</v>
      </c>
      <c r="AU262" s="252" t="s">
        <v>88</v>
      </c>
      <c r="AV262" s="13" t="s">
        <v>88</v>
      </c>
      <c r="AW262" s="13" t="s">
        <v>34</v>
      </c>
      <c r="AX262" s="13" t="s">
        <v>79</v>
      </c>
      <c r="AY262" s="252" t="s">
        <v>216</v>
      </c>
    </row>
    <row r="263" s="13" customFormat="1">
      <c r="A263" s="13"/>
      <c r="B263" s="241"/>
      <c r="C263" s="242"/>
      <c r="D263" s="243" t="s">
        <v>230</v>
      </c>
      <c r="E263" s="244" t="s">
        <v>1</v>
      </c>
      <c r="F263" s="245" t="s">
        <v>4978</v>
      </c>
      <c r="G263" s="242"/>
      <c r="H263" s="246">
        <v>5.5119999999999996</v>
      </c>
      <c r="I263" s="247"/>
      <c r="J263" s="242"/>
      <c r="K263" s="242"/>
      <c r="L263" s="248"/>
      <c r="M263" s="249"/>
      <c r="N263" s="250"/>
      <c r="O263" s="250"/>
      <c r="P263" s="250"/>
      <c r="Q263" s="250"/>
      <c r="R263" s="250"/>
      <c r="S263" s="250"/>
      <c r="T263" s="251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2" t="s">
        <v>230</v>
      </c>
      <c r="AU263" s="252" t="s">
        <v>88</v>
      </c>
      <c r="AV263" s="13" t="s">
        <v>88</v>
      </c>
      <c r="AW263" s="13" t="s">
        <v>34</v>
      </c>
      <c r="AX263" s="13" t="s">
        <v>79</v>
      </c>
      <c r="AY263" s="252" t="s">
        <v>216</v>
      </c>
    </row>
    <row r="264" s="13" customFormat="1">
      <c r="A264" s="13"/>
      <c r="B264" s="241"/>
      <c r="C264" s="242"/>
      <c r="D264" s="243" t="s">
        <v>230</v>
      </c>
      <c r="E264" s="244" t="s">
        <v>1</v>
      </c>
      <c r="F264" s="245" t="s">
        <v>4979</v>
      </c>
      <c r="G264" s="242"/>
      <c r="H264" s="246">
        <v>3.2090000000000001</v>
      </c>
      <c r="I264" s="247"/>
      <c r="J264" s="242"/>
      <c r="K264" s="242"/>
      <c r="L264" s="248"/>
      <c r="M264" s="249"/>
      <c r="N264" s="250"/>
      <c r="O264" s="250"/>
      <c r="P264" s="250"/>
      <c r="Q264" s="250"/>
      <c r="R264" s="250"/>
      <c r="S264" s="250"/>
      <c r="T264" s="251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2" t="s">
        <v>230</v>
      </c>
      <c r="AU264" s="252" t="s">
        <v>88</v>
      </c>
      <c r="AV264" s="13" t="s">
        <v>88</v>
      </c>
      <c r="AW264" s="13" t="s">
        <v>34</v>
      </c>
      <c r="AX264" s="13" t="s">
        <v>79</v>
      </c>
      <c r="AY264" s="252" t="s">
        <v>216</v>
      </c>
    </row>
    <row r="265" s="13" customFormat="1">
      <c r="A265" s="13"/>
      <c r="B265" s="241"/>
      <c r="C265" s="242"/>
      <c r="D265" s="243" t="s">
        <v>230</v>
      </c>
      <c r="E265" s="244" t="s">
        <v>1</v>
      </c>
      <c r="F265" s="245" t="s">
        <v>4980</v>
      </c>
      <c r="G265" s="242"/>
      <c r="H265" s="246">
        <v>5.3799999999999999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230</v>
      </c>
      <c r="AU265" s="252" t="s">
        <v>88</v>
      </c>
      <c r="AV265" s="13" t="s">
        <v>88</v>
      </c>
      <c r="AW265" s="13" t="s">
        <v>34</v>
      </c>
      <c r="AX265" s="13" t="s">
        <v>79</v>
      </c>
      <c r="AY265" s="252" t="s">
        <v>216</v>
      </c>
    </row>
    <row r="266" s="13" customFormat="1">
      <c r="A266" s="13"/>
      <c r="B266" s="241"/>
      <c r="C266" s="242"/>
      <c r="D266" s="243" t="s">
        <v>230</v>
      </c>
      <c r="E266" s="244" t="s">
        <v>1</v>
      </c>
      <c r="F266" s="245" t="s">
        <v>4981</v>
      </c>
      <c r="G266" s="242"/>
      <c r="H266" s="246">
        <v>5.5119999999999996</v>
      </c>
      <c r="I266" s="247"/>
      <c r="J266" s="242"/>
      <c r="K266" s="242"/>
      <c r="L266" s="248"/>
      <c r="M266" s="249"/>
      <c r="N266" s="250"/>
      <c r="O266" s="250"/>
      <c r="P266" s="250"/>
      <c r="Q266" s="250"/>
      <c r="R266" s="250"/>
      <c r="S266" s="250"/>
      <c r="T266" s="251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2" t="s">
        <v>230</v>
      </c>
      <c r="AU266" s="252" t="s">
        <v>88</v>
      </c>
      <c r="AV266" s="13" t="s">
        <v>88</v>
      </c>
      <c r="AW266" s="13" t="s">
        <v>34</v>
      </c>
      <c r="AX266" s="13" t="s">
        <v>79</v>
      </c>
      <c r="AY266" s="252" t="s">
        <v>216</v>
      </c>
    </row>
    <row r="267" s="13" customFormat="1">
      <c r="A267" s="13"/>
      <c r="B267" s="241"/>
      <c r="C267" s="242"/>
      <c r="D267" s="243" t="s">
        <v>230</v>
      </c>
      <c r="E267" s="244" t="s">
        <v>1</v>
      </c>
      <c r="F267" s="245" t="s">
        <v>4982</v>
      </c>
      <c r="G267" s="242"/>
      <c r="H267" s="246">
        <v>4.9029999999999996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230</v>
      </c>
      <c r="AU267" s="252" t="s">
        <v>88</v>
      </c>
      <c r="AV267" s="13" t="s">
        <v>88</v>
      </c>
      <c r="AW267" s="13" t="s">
        <v>34</v>
      </c>
      <c r="AX267" s="13" t="s">
        <v>79</v>
      </c>
      <c r="AY267" s="252" t="s">
        <v>216</v>
      </c>
    </row>
    <row r="268" s="13" customFormat="1">
      <c r="A268" s="13"/>
      <c r="B268" s="241"/>
      <c r="C268" s="242"/>
      <c r="D268" s="243" t="s">
        <v>230</v>
      </c>
      <c r="E268" s="244" t="s">
        <v>1</v>
      </c>
      <c r="F268" s="245" t="s">
        <v>4983</v>
      </c>
      <c r="G268" s="242"/>
      <c r="H268" s="246">
        <v>4.9029999999999996</v>
      </c>
      <c r="I268" s="247"/>
      <c r="J268" s="242"/>
      <c r="K268" s="242"/>
      <c r="L268" s="248"/>
      <c r="M268" s="249"/>
      <c r="N268" s="250"/>
      <c r="O268" s="250"/>
      <c r="P268" s="250"/>
      <c r="Q268" s="250"/>
      <c r="R268" s="250"/>
      <c r="S268" s="250"/>
      <c r="T268" s="251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2" t="s">
        <v>230</v>
      </c>
      <c r="AU268" s="252" t="s">
        <v>88</v>
      </c>
      <c r="AV268" s="13" t="s">
        <v>88</v>
      </c>
      <c r="AW268" s="13" t="s">
        <v>34</v>
      </c>
      <c r="AX268" s="13" t="s">
        <v>79</v>
      </c>
      <c r="AY268" s="252" t="s">
        <v>216</v>
      </c>
    </row>
    <row r="269" s="14" customFormat="1">
      <c r="A269" s="14"/>
      <c r="B269" s="253"/>
      <c r="C269" s="254"/>
      <c r="D269" s="243" t="s">
        <v>230</v>
      </c>
      <c r="E269" s="255" t="s">
        <v>1</v>
      </c>
      <c r="F269" s="256" t="s">
        <v>285</v>
      </c>
      <c r="G269" s="254"/>
      <c r="H269" s="257">
        <v>44.556999999999995</v>
      </c>
      <c r="I269" s="258"/>
      <c r="J269" s="254"/>
      <c r="K269" s="254"/>
      <c r="L269" s="259"/>
      <c r="M269" s="260"/>
      <c r="N269" s="261"/>
      <c r="O269" s="261"/>
      <c r="P269" s="261"/>
      <c r="Q269" s="261"/>
      <c r="R269" s="261"/>
      <c r="S269" s="261"/>
      <c r="T269" s="262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63" t="s">
        <v>230</v>
      </c>
      <c r="AU269" s="263" t="s">
        <v>88</v>
      </c>
      <c r="AV269" s="14" t="s">
        <v>121</v>
      </c>
      <c r="AW269" s="14" t="s">
        <v>34</v>
      </c>
      <c r="AX269" s="14" t="s">
        <v>86</v>
      </c>
      <c r="AY269" s="263" t="s">
        <v>216</v>
      </c>
    </row>
    <row r="270" s="2" customFormat="1" ht="16.5" customHeight="1">
      <c r="A270" s="39"/>
      <c r="B270" s="40"/>
      <c r="C270" s="228" t="s">
        <v>356</v>
      </c>
      <c r="D270" s="228" t="s">
        <v>218</v>
      </c>
      <c r="E270" s="229" t="s">
        <v>864</v>
      </c>
      <c r="F270" s="230" t="s">
        <v>865</v>
      </c>
      <c r="G270" s="231" t="s">
        <v>277</v>
      </c>
      <c r="H270" s="232">
        <v>104.378</v>
      </c>
      <c r="I270" s="233"/>
      <c r="J270" s="234">
        <f>ROUND(I270*H270,2)</f>
        <v>0</v>
      </c>
      <c r="K270" s="230" t="s">
        <v>222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0.07571</v>
      </c>
      <c r="R270" s="237">
        <f>Q270*H270</f>
        <v>7.9024583799999997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88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4984</v>
      </c>
    </row>
    <row r="271" s="13" customFormat="1">
      <c r="A271" s="13"/>
      <c r="B271" s="241"/>
      <c r="C271" s="242"/>
      <c r="D271" s="243" t="s">
        <v>230</v>
      </c>
      <c r="E271" s="244" t="s">
        <v>1</v>
      </c>
      <c r="F271" s="245" t="s">
        <v>4985</v>
      </c>
      <c r="G271" s="242"/>
      <c r="H271" s="246">
        <v>17.754999999999999</v>
      </c>
      <c r="I271" s="247"/>
      <c r="J271" s="242"/>
      <c r="K271" s="242"/>
      <c r="L271" s="248"/>
      <c r="M271" s="249"/>
      <c r="N271" s="250"/>
      <c r="O271" s="250"/>
      <c r="P271" s="250"/>
      <c r="Q271" s="250"/>
      <c r="R271" s="250"/>
      <c r="S271" s="250"/>
      <c r="T271" s="251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2" t="s">
        <v>230</v>
      </c>
      <c r="AU271" s="252" t="s">
        <v>88</v>
      </c>
      <c r="AV271" s="13" t="s">
        <v>88</v>
      </c>
      <c r="AW271" s="13" t="s">
        <v>34</v>
      </c>
      <c r="AX271" s="13" t="s">
        <v>79</v>
      </c>
      <c r="AY271" s="252" t="s">
        <v>216</v>
      </c>
    </row>
    <row r="272" s="13" customFormat="1">
      <c r="A272" s="13"/>
      <c r="B272" s="241"/>
      <c r="C272" s="242"/>
      <c r="D272" s="243" t="s">
        <v>230</v>
      </c>
      <c r="E272" s="244" t="s">
        <v>1</v>
      </c>
      <c r="F272" s="245" t="s">
        <v>4986</v>
      </c>
      <c r="G272" s="242"/>
      <c r="H272" s="246">
        <v>17.754999999999999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230</v>
      </c>
      <c r="AU272" s="252" t="s">
        <v>88</v>
      </c>
      <c r="AV272" s="13" t="s">
        <v>88</v>
      </c>
      <c r="AW272" s="13" t="s">
        <v>34</v>
      </c>
      <c r="AX272" s="13" t="s">
        <v>79</v>
      </c>
      <c r="AY272" s="252" t="s">
        <v>216</v>
      </c>
    </row>
    <row r="273" s="13" customFormat="1">
      <c r="A273" s="13"/>
      <c r="B273" s="241"/>
      <c r="C273" s="242"/>
      <c r="D273" s="243" t="s">
        <v>230</v>
      </c>
      <c r="E273" s="244" t="s">
        <v>1</v>
      </c>
      <c r="F273" s="245" t="s">
        <v>4987</v>
      </c>
      <c r="G273" s="242"/>
      <c r="H273" s="246">
        <v>17.754999999999999</v>
      </c>
      <c r="I273" s="247"/>
      <c r="J273" s="242"/>
      <c r="K273" s="242"/>
      <c r="L273" s="248"/>
      <c r="M273" s="249"/>
      <c r="N273" s="250"/>
      <c r="O273" s="250"/>
      <c r="P273" s="250"/>
      <c r="Q273" s="250"/>
      <c r="R273" s="250"/>
      <c r="S273" s="250"/>
      <c r="T273" s="251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2" t="s">
        <v>230</v>
      </c>
      <c r="AU273" s="252" t="s">
        <v>88</v>
      </c>
      <c r="AV273" s="13" t="s">
        <v>88</v>
      </c>
      <c r="AW273" s="13" t="s">
        <v>34</v>
      </c>
      <c r="AX273" s="13" t="s">
        <v>79</v>
      </c>
      <c r="AY273" s="252" t="s">
        <v>216</v>
      </c>
    </row>
    <row r="274" s="13" customFormat="1">
      <c r="A274" s="13"/>
      <c r="B274" s="241"/>
      <c r="C274" s="242"/>
      <c r="D274" s="243" t="s">
        <v>230</v>
      </c>
      <c r="E274" s="244" t="s">
        <v>1</v>
      </c>
      <c r="F274" s="245" t="s">
        <v>4988</v>
      </c>
      <c r="G274" s="242"/>
      <c r="H274" s="246">
        <v>2.7829999999999999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230</v>
      </c>
      <c r="AU274" s="252" t="s">
        <v>88</v>
      </c>
      <c r="AV274" s="13" t="s">
        <v>88</v>
      </c>
      <c r="AW274" s="13" t="s">
        <v>34</v>
      </c>
      <c r="AX274" s="13" t="s">
        <v>79</v>
      </c>
      <c r="AY274" s="252" t="s">
        <v>216</v>
      </c>
    </row>
    <row r="275" s="13" customFormat="1">
      <c r="A275" s="13"/>
      <c r="B275" s="241"/>
      <c r="C275" s="242"/>
      <c r="D275" s="243" t="s">
        <v>230</v>
      </c>
      <c r="E275" s="244" t="s">
        <v>1</v>
      </c>
      <c r="F275" s="245" t="s">
        <v>4989</v>
      </c>
      <c r="G275" s="242"/>
      <c r="H275" s="246">
        <v>12.35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230</v>
      </c>
      <c r="AU275" s="252" t="s">
        <v>88</v>
      </c>
      <c r="AV275" s="13" t="s">
        <v>88</v>
      </c>
      <c r="AW275" s="13" t="s">
        <v>34</v>
      </c>
      <c r="AX275" s="13" t="s">
        <v>79</v>
      </c>
      <c r="AY275" s="252" t="s">
        <v>216</v>
      </c>
    </row>
    <row r="276" s="13" customFormat="1">
      <c r="A276" s="13"/>
      <c r="B276" s="241"/>
      <c r="C276" s="242"/>
      <c r="D276" s="243" t="s">
        <v>230</v>
      </c>
      <c r="E276" s="244" t="s">
        <v>1</v>
      </c>
      <c r="F276" s="245" t="s">
        <v>4990</v>
      </c>
      <c r="G276" s="242"/>
      <c r="H276" s="246">
        <v>6.625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230</v>
      </c>
      <c r="AU276" s="252" t="s">
        <v>88</v>
      </c>
      <c r="AV276" s="13" t="s">
        <v>88</v>
      </c>
      <c r="AW276" s="13" t="s">
        <v>34</v>
      </c>
      <c r="AX276" s="13" t="s">
        <v>79</v>
      </c>
      <c r="AY276" s="252" t="s">
        <v>216</v>
      </c>
    </row>
    <row r="277" s="13" customFormat="1">
      <c r="A277" s="13"/>
      <c r="B277" s="241"/>
      <c r="C277" s="242"/>
      <c r="D277" s="243" t="s">
        <v>230</v>
      </c>
      <c r="E277" s="244" t="s">
        <v>1</v>
      </c>
      <c r="F277" s="245" t="s">
        <v>4991</v>
      </c>
      <c r="G277" s="242"/>
      <c r="H277" s="246">
        <v>29.355</v>
      </c>
      <c r="I277" s="247"/>
      <c r="J277" s="242"/>
      <c r="K277" s="242"/>
      <c r="L277" s="248"/>
      <c r="M277" s="249"/>
      <c r="N277" s="250"/>
      <c r="O277" s="250"/>
      <c r="P277" s="250"/>
      <c r="Q277" s="250"/>
      <c r="R277" s="250"/>
      <c r="S277" s="250"/>
      <c r="T277" s="251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2" t="s">
        <v>230</v>
      </c>
      <c r="AU277" s="252" t="s">
        <v>88</v>
      </c>
      <c r="AV277" s="13" t="s">
        <v>88</v>
      </c>
      <c r="AW277" s="13" t="s">
        <v>34</v>
      </c>
      <c r="AX277" s="13" t="s">
        <v>79</v>
      </c>
      <c r="AY277" s="252" t="s">
        <v>216</v>
      </c>
    </row>
    <row r="278" s="14" customFormat="1">
      <c r="A278" s="14"/>
      <c r="B278" s="253"/>
      <c r="C278" s="254"/>
      <c r="D278" s="243" t="s">
        <v>230</v>
      </c>
      <c r="E278" s="255" t="s">
        <v>1</v>
      </c>
      <c r="F278" s="256" t="s">
        <v>285</v>
      </c>
      <c r="G278" s="254"/>
      <c r="H278" s="257">
        <v>104.378</v>
      </c>
      <c r="I278" s="258"/>
      <c r="J278" s="254"/>
      <c r="K278" s="254"/>
      <c r="L278" s="259"/>
      <c r="M278" s="260"/>
      <c r="N278" s="261"/>
      <c r="O278" s="261"/>
      <c r="P278" s="261"/>
      <c r="Q278" s="261"/>
      <c r="R278" s="261"/>
      <c r="S278" s="261"/>
      <c r="T278" s="262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63" t="s">
        <v>230</v>
      </c>
      <c r="AU278" s="263" t="s">
        <v>88</v>
      </c>
      <c r="AV278" s="14" t="s">
        <v>121</v>
      </c>
      <c r="AW278" s="14" t="s">
        <v>34</v>
      </c>
      <c r="AX278" s="14" t="s">
        <v>86</v>
      </c>
      <c r="AY278" s="263" t="s">
        <v>216</v>
      </c>
    </row>
    <row r="279" s="2" customFormat="1" ht="16.5" customHeight="1">
      <c r="A279" s="39"/>
      <c r="B279" s="40"/>
      <c r="C279" s="228" t="s">
        <v>362</v>
      </c>
      <c r="D279" s="228" t="s">
        <v>218</v>
      </c>
      <c r="E279" s="229" t="s">
        <v>870</v>
      </c>
      <c r="F279" s="230" t="s">
        <v>871</v>
      </c>
      <c r="G279" s="231" t="s">
        <v>293</v>
      </c>
      <c r="H279" s="232">
        <v>102.95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0.00020000000000000001</v>
      </c>
      <c r="R279" s="237">
        <f>Q279*H279</f>
        <v>0.020590000000000001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88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872</v>
      </c>
    </row>
    <row r="280" s="13" customFormat="1">
      <c r="A280" s="13"/>
      <c r="B280" s="241"/>
      <c r="C280" s="242"/>
      <c r="D280" s="243" t="s">
        <v>230</v>
      </c>
      <c r="E280" s="244" t="s">
        <v>1</v>
      </c>
      <c r="F280" s="245" t="s">
        <v>4992</v>
      </c>
      <c r="G280" s="242"/>
      <c r="H280" s="246">
        <v>23.25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230</v>
      </c>
      <c r="AU280" s="252" t="s">
        <v>88</v>
      </c>
      <c r="AV280" s="13" t="s">
        <v>88</v>
      </c>
      <c r="AW280" s="13" t="s">
        <v>34</v>
      </c>
      <c r="AX280" s="13" t="s">
        <v>79</v>
      </c>
      <c r="AY280" s="252" t="s">
        <v>216</v>
      </c>
    </row>
    <row r="281" s="13" customFormat="1">
      <c r="A281" s="13"/>
      <c r="B281" s="241"/>
      <c r="C281" s="242"/>
      <c r="D281" s="243" t="s">
        <v>230</v>
      </c>
      <c r="E281" s="244" t="s">
        <v>1</v>
      </c>
      <c r="F281" s="245" t="s">
        <v>4993</v>
      </c>
      <c r="G281" s="242"/>
      <c r="H281" s="246">
        <v>79.700000000000003</v>
      </c>
      <c r="I281" s="247"/>
      <c r="J281" s="242"/>
      <c r="K281" s="242"/>
      <c r="L281" s="248"/>
      <c r="M281" s="249"/>
      <c r="N281" s="250"/>
      <c r="O281" s="250"/>
      <c r="P281" s="250"/>
      <c r="Q281" s="250"/>
      <c r="R281" s="250"/>
      <c r="S281" s="250"/>
      <c r="T281" s="251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2" t="s">
        <v>230</v>
      </c>
      <c r="AU281" s="252" t="s">
        <v>88</v>
      </c>
      <c r="AV281" s="13" t="s">
        <v>88</v>
      </c>
      <c r="AW281" s="13" t="s">
        <v>34</v>
      </c>
      <c r="AX281" s="13" t="s">
        <v>79</v>
      </c>
      <c r="AY281" s="252" t="s">
        <v>216</v>
      </c>
    </row>
    <row r="282" s="14" customFormat="1">
      <c r="A282" s="14"/>
      <c r="B282" s="253"/>
      <c r="C282" s="254"/>
      <c r="D282" s="243" t="s">
        <v>230</v>
      </c>
      <c r="E282" s="255" t="s">
        <v>1</v>
      </c>
      <c r="F282" s="256" t="s">
        <v>285</v>
      </c>
      <c r="G282" s="254"/>
      <c r="H282" s="257">
        <v>102.95</v>
      </c>
      <c r="I282" s="258"/>
      <c r="J282" s="254"/>
      <c r="K282" s="254"/>
      <c r="L282" s="259"/>
      <c r="M282" s="260"/>
      <c r="N282" s="261"/>
      <c r="O282" s="261"/>
      <c r="P282" s="261"/>
      <c r="Q282" s="261"/>
      <c r="R282" s="261"/>
      <c r="S282" s="261"/>
      <c r="T282" s="262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3" t="s">
        <v>230</v>
      </c>
      <c r="AU282" s="263" t="s">
        <v>88</v>
      </c>
      <c r="AV282" s="14" t="s">
        <v>121</v>
      </c>
      <c r="AW282" s="14" t="s">
        <v>34</v>
      </c>
      <c r="AX282" s="14" t="s">
        <v>86</v>
      </c>
      <c r="AY282" s="263" t="s">
        <v>216</v>
      </c>
    </row>
    <row r="283" s="2" customFormat="1" ht="16.5" customHeight="1">
      <c r="A283" s="39"/>
      <c r="B283" s="40"/>
      <c r="C283" s="228" t="s">
        <v>367</v>
      </c>
      <c r="D283" s="228" t="s">
        <v>218</v>
      </c>
      <c r="E283" s="229" t="s">
        <v>4994</v>
      </c>
      <c r="F283" s="230" t="s">
        <v>4995</v>
      </c>
      <c r="G283" s="231" t="s">
        <v>277</v>
      </c>
      <c r="H283" s="232">
        <v>3.746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0.17818000000000001</v>
      </c>
      <c r="R283" s="237">
        <f>Q283*H283</f>
        <v>0.66746227999999996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88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878</v>
      </c>
    </row>
    <row r="284" s="13" customFormat="1">
      <c r="A284" s="13"/>
      <c r="B284" s="241"/>
      <c r="C284" s="242"/>
      <c r="D284" s="243" t="s">
        <v>230</v>
      </c>
      <c r="E284" s="244" t="s">
        <v>1</v>
      </c>
      <c r="F284" s="245" t="s">
        <v>4996</v>
      </c>
      <c r="G284" s="242"/>
      <c r="H284" s="246">
        <v>3.746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230</v>
      </c>
      <c r="AU284" s="252" t="s">
        <v>88</v>
      </c>
      <c r="AV284" s="13" t="s">
        <v>88</v>
      </c>
      <c r="AW284" s="13" t="s">
        <v>34</v>
      </c>
      <c r="AX284" s="13" t="s">
        <v>86</v>
      </c>
      <c r="AY284" s="252" t="s">
        <v>216</v>
      </c>
    </row>
    <row r="285" s="12" customFormat="1" ht="22.8" customHeight="1">
      <c r="A285" s="12"/>
      <c r="B285" s="212"/>
      <c r="C285" s="213"/>
      <c r="D285" s="214" t="s">
        <v>78</v>
      </c>
      <c r="E285" s="226" t="s">
        <v>121</v>
      </c>
      <c r="F285" s="226" t="s">
        <v>908</v>
      </c>
      <c r="G285" s="213"/>
      <c r="H285" s="213"/>
      <c r="I285" s="216"/>
      <c r="J285" s="227">
        <f>BK285</f>
        <v>0</v>
      </c>
      <c r="K285" s="213"/>
      <c r="L285" s="218"/>
      <c r="M285" s="219"/>
      <c r="N285" s="220"/>
      <c r="O285" s="220"/>
      <c r="P285" s="221">
        <f>SUM(P286:P300)</f>
        <v>0</v>
      </c>
      <c r="Q285" s="220"/>
      <c r="R285" s="221">
        <f>SUM(R286:R300)</f>
        <v>2.9148554500000001</v>
      </c>
      <c r="S285" s="220"/>
      <c r="T285" s="222">
        <f>SUM(T286:T300)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3" t="s">
        <v>86</v>
      </c>
      <c r="AT285" s="224" t="s">
        <v>78</v>
      </c>
      <c r="AU285" s="224" t="s">
        <v>86</v>
      </c>
      <c r="AY285" s="223" t="s">
        <v>216</v>
      </c>
      <c r="BK285" s="225">
        <f>SUM(BK286:BK300)</f>
        <v>0</v>
      </c>
    </row>
    <row r="286" s="2" customFormat="1" ht="37.8" customHeight="1">
      <c r="A286" s="39"/>
      <c r="B286" s="40"/>
      <c r="C286" s="228" t="s">
        <v>371</v>
      </c>
      <c r="D286" s="228" t="s">
        <v>218</v>
      </c>
      <c r="E286" s="229" t="s">
        <v>4997</v>
      </c>
      <c r="F286" s="230" t="s">
        <v>4998</v>
      </c>
      <c r="G286" s="231" t="s">
        <v>221</v>
      </c>
      <c r="H286" s="232">
        <v>1</v>
      </c>
      <c r="I286" s="233"/>
      <c r="J286" s="234">
        <f>ROUND(I286*H286,2)</f>
        <v>0</v>
      </c>
      <c r="K286" s="230" t="s">
        <v>222</v>
      </c>
      <c r="L286" s="45"/>
      <c r="M286" s="235" t="s">
        <v>1</v>
      </c>
      <c r="N286" s="236" t="s">
        <v>44</v>
      </c>
      <c r="O286" s="92"/>
      <c r="P286" s="237">
        <f>O286*H286</f>
        <v>0</v>
      </c>
      <c r="Q286" s="237">
        <v>0.053280000000000001</v>
      </c>
      <c r="R286" s="237">
        <f>Q286*H286</f>
        <v>0.053280000000000001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121</v>
      </c>
      <c r="AT286" s="239" t="s">
        <v>218</v>
      </c>
      <c r="AU286" s="239" t="s">
        <v>88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121</v>
      </c>
      <c r="BM286" s="239" t="s">
        <v>4999</v>
      </c>
    </row>
    <row r="287" s="13" customFormat="1">
      <c r="A287" s="13"/>
      <c r="B287" s="241"/>
      <c r="C287" s="242"/>
      <c r="D287" s="243" t="s">
        <v>230</v>
      </c>
      <c r="E287" s="244" t="s">
        <v>1</v>
      </c>
      <c r="F287" s="245" t="s">
        <v>5000</v>
      </c>
      <c r="G287" s="242"/>
      <c r="H287" s="246">
        <v>1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230</v>
      </c>
      <c r="AU287" s="252" t="s">
        <v>88</v>
      </c>
      <c r="AV287" s="13" t="s">
        <v>88</v>
      </c>
      <c r="AW287" s="13" t="s">
        <v>34</v>
      </c>
      <c r="AX287" s="13" t="s">
        <v>86</v>
      </c>
      <c r="AY287" s="252" t="s">
        <v>216</v>
      </c>
    </row>
    <row r="288" s="2" customFormat="1" ht="16.5" customHeight="1">
      <c r="A288" s="39"/>
      <c r="B288" s="40"/>
      <c r="C288" s="228" t="s">
        <v>376</v>
      </c>
      <c r="D288" s="228" t="s">
        <v>218</v>
      </c>
      <c r="E288" s="229" t="s">
        <v>5001</v>
      </c>
      <c r="F288" s="230" t="s">
        <v>5002</v>
      </c>
      <c r="G288" s="231" t="s">
        <v>221</v>
      </c>
      <c r="H288" s="232">
        <v>8</v>
      </c>
      <c r="I288" s="233"/>
      <c r="J288" s="234">
        <f>ROUND(I288*H288,2)</f>
        <v>0</v>
      </c>
      <c r="K288" s="230" t="s">
        <v>222</v>
      </c>
      <c r="L288" s="45"/>
      <c r="M288" s="235" t="s">
        <v>1</v>
      </c>
      <c r="N288" s="236" t="s">
        <v>44</v>
      </c>
      <c r="O288" s="92"/>
      <c r="P288" s="237">
        <f>O288*H288</f>
        <v>0</v>
      </c>
      <c r="Q288" s="237">
        <v>0.058999999999999997</v>
      </c>
      <c r="R288" s="237">
        <f>Q288*H288</f>
        <v>0.47199999999999998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121</v>
      </c>
      <c r="AT288" s="239" t="s">
        <v>218</v>
      </c>
      <c r="AU288" s="239" t="s">
        <v>88</v>
      </c>
      <c r="AY288" s="18" t="s">
        <v>216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86</v>
      </c>
      <c r="BK288" s="240">
        <f>ROUND(I288*H288,2)</f>
        <v>0</v>
      </c>
      <c r="BL288" s="18" t="s">
        <v>121</v>
      </c>
      <c r="BM288" s="239" t="s">
        <v>5003</v>
      </c>
    </row>
    <row r="289" s="13" customFormat="1">
      <c r="A289" s="13"/>
      <c r="B289" s="241"/>
      <c r="C289" s="242"/>
      <c r="D289" s="243" t="s">
        <v>230</v>
      </c>
      <c r="E289" s="244" t="s">
        <v>1</v>
      </c>
      <c r="F289" s="245" t="s">
        <v>5004</v>
      </c>
      <c r="G289" s="242"/>
      <c r="H289" s="246">
        <v>8</v>
      </c>
      <c r="I289" s="247"/>
      <c r="J289" s="242"/>
      <c r="K289" s="242"/>
      <c r="L289" s="248"/>
      <c r="M289" s="249"/>
      <c r="N289" s="250"/>
      <c r="O289" s="250"/>
      <c r="P289" s="250"/>
      <c r="Q289" s="250"/>
      <c r="R289" s="250"/>
      <c r="S289" s="250"/>
      <c r="T289" s="251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2" t="s">
        <v>230</v>
      </c>
      <c r="AU289" s="252" t="s">
        <v>88</v>
      </c>
      <c r="AV289" s="13" t="s">
        <v>88</v>
      </c>
      <c r="AW289" s="13" t="s">
        <v>34</v>
      </c>
      <c r="AX289" s="13" t="s">
        <v>86</v>
      </c>
      <c r="AY289" s="252" t="s">
        <v>216</v>
      </c>
    </row>
    <row r="290" s="2" customFormat="1" ht="16.5" customHeight="1">
      <c r="A290" s="39"/>
      <c r="B290" s="40"/>
      <c r="C290" s="228" t="s">
        <v>380</v>
      </c>
      <c r="D290" s="228" t="s">
        <v>218</v>
      </c>
      <c r="E290" s="229" t="s">
        <v>1031</v>
      </c>
      <c r="F290" s="230" t="s">
        <v>1032</v>
      </c>
      <c r="G290" s="231" t="s">
        <v>328</v>
      </c>
      <c r="H290" s="232">
        <v>0.19400000000000001</v>
      </c>
      <c r="I290" s="233"/>
      <c r="J290" s="234">
        <f>ROUND(I290*H290,2)</f>
        <v>0</v>
      </c>
      <c r="K290" s="230" t="s">
        <v>222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2.4533999999999998</v>
      </c>
      <c r="R290" s="237">
        <f>Q290*H290</f>
        <v>0.47595959999999998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121</v>
      </c>
      <c r="AT290" s="239" t="s">
        <v>218</v>
      </c>
      <c r="AU290" s="239" t="s">
        <v>88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121</v>
      </c>
      <c r="BM290" s="239" t="s">
        <v>5005</v>
      </c>
    </row>
    <row r="291" s="13" customFormat="1">
      <c r="A291" s="13"/>
      <c r="B291" s="241"/>
      <c r="C291" s="242"/>
      <c r="D291" s="243" t="s">
        <v>230</v>
      </c>
      <c r="E291" s="244" t="s">
        <v>1</v>
      </c>
      <c r="F291" s="245" t="s">
        <v>5006</v>
      </c>
      <c r="G291" s="242"/>
      <c r="H291" s="246">
        <v>0.056000000000000001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230</v>
      </c>
      <c r="AU291" s="252" t="s">
        <v>88</v>
      </c>
      <c r="AV291" s="13" t="s">
        <v>88</v>
      </c>
      <c r="AW291" s="13" t="s">
        <v>34</v>
      </c>
      <c r="AX291" s="13" t="s">
        <v>79</v>
      </c>
      <c r="AY291" s="252" t="s">
        <v>216</v>
      </c>
    </row>
    <row r="292" s="13" customFormat="1">
      <c r="A292" s="13"/>
      <c r="B292" s="241"/>
      <c r="C292" s="242"/>
      <c r="D292" s="243" t="s">
        <v>230</v>
      </c>
      <c r="E292" s="244" t="s">
        <v>1</v>
      </c>
      <c r="F292" s="245" t="s">
        <v>5007</v>
      </c>
      <c r="G292" s="242"/>
      <c r="H292" s="246">
        <v>0.13800000000000001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230</v>
      </c>
      <c r="AU292" s="252" t="s">
        <v>88</v>
      </c>
      <c r="AV292" s="13" t="s">
        <v>88</v>
      </c>
      <c r="AW292" s="13" t="s">
        <v>34</v>
      </c>
      <c r="AX292" s="13" t="s">
        <v>79</v>
      </c>
      <c r="AY292" s="252" t="s">
        <v>216</v>
      </c>
    </row>
    <row r="293" s="14" customFormat="1">
      <c r="A293" s="14"/>
      <c r="B293" s="253"/>
      <c r="C293" s="254"/>
      <c r="D293" s="243" t="s">
        <v>230</v>
      </c>
      <c r="E293" s="255" t="s">
        <v>1</v>
      </c>
      <c r="F293" s="256" t="s">
        <v>5008</v>
      </c>
      <c r="G293" s="254"/>
      <c r="H293" s="257">
        <v>0.19400000000000001</v>
      </c>
      <c r="I293" s="258"/>
      <c r="J293" s="254"/>
      <c r="K293" s="254"/>
      <c r="L293" s="259"/>
      <c r="M293" s="260"/>
      <c r="N293" s="261"/>
      <c r="O293" s="261"/>
      <c r="P293" s="261"/>
      <c r="Q293" s="261"/>
      <c r="R293" s="261"/>
      <c r="S293" s="261"/>
      <c r="T293" s="262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3" t="s">
        <v>230</v>
      </c>
      <c r="AU293" s="263" t="s">
        <v>88</v>
      </c>
      <c r="AV293" s="14" t="s">
        <v>121</v>
      </c>
      <c r="AW293" s="14" t="s">
        <v>34</v>
      </c>
      <c r="AX293" s="14" t="s">
        <v>86</v>
      </c>
      <c r="AY293" s="263" t="s">
        <v>216</v>
      </c>
    </row>
    <row r="294" s="2" customFormat="1" ht="16.5" customHeight="1">
      <c r="A294" s="39"/>
      <c r="B294" s="40"/>
      <c r="C294" s="228" t="s">
        <v>384</v>
      </c>
      <c r="D294" s="228" t="s">
        <v>218</v>
      </c>
      <c r="E294" s="229" t="s">
        <v>1062</v>
      </c>
      <c r="F294" s="230" t="s">
        <v>1063</v>
      </c>
      <c r="G294" s="231" t="s">
        <v>277</v>
      </c>
      <c r="H294" s="232">
        <v>2.3250000000000002</v>
      </c>
      <c r="I294" s="233"/>
      <c r="J294" s="234">
        <f>ROUND(I294*H294,2)</f>
        <v>0</v>
      </c>
      <c r="K294" s="230" t="s">
        <v>222</v>
      </c>
      <c r="L294" s="45"/>
      <c r="M294" s="235" t="s">
        <v>1</v>
      </c>
      <c r="N294" s="236" t="s">
        <v>44</v>
      </c>
      <c r="O294" s="92"/>
      <c r="P294" s="237">
        <f>O294*H294</f>
        <v>0</v>
      </c>
      <c r="Q294" s="237">
        <v>0.0057600000000000004</v>
      </c>
      <c r="R294" s="237">
        <f>Q294*H294</f>
        <v>0.013392000000000001</v>
      </c>
      <c r="S294" s="237">
        <v>0</v>
      </c>
      <c r="T294" s="238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39" t="s">
        <v>121</v>
      </c>
      <c r="AT294" s="239" t="s">
        <v>218</v>
      </c>
      <c r="AU294" s="239" t="s">
        <v>88</v>
      </c>
      <c r="AY294" s="18" t="s">
        <v>216</v>
      </c>
      <c r="BE294" s="240">
        <f>IF(N294="základní",J294,0)</f>
        <v>0</v>
      </c>
      <c r="BF294" s="240">
        <f>IF(N294="snížená",J294,0)</f>
        <v>0</v>
      </c>
      <c r="BG294" s="240">
        <f>IF(N294="zákl. přenesená",J294,0)</f>
        <v>0</v>
      </c>
      <c r="BH294" s="240">
        <f>IF(N294="sníž. přenesená",J294,0)</f>
        <v>0</v>
      </c>
      <c r="BI294" s="240">
        <f>IF(N294="nulová",J294,0)</f>
        <v>0</v>
      </c>
      <c r="BJ294" s="18" t="s">
        <v>86</v>
      </c>
      <c r="BK294" s="240">
        <f>ROUND(I294*H294,2)</f>
        <v>0</v>
      </c>
      <c r="BL294" s="18" t="s">
        <v>121</v>
      </c>
      <c r="BM294" s="239" t="s">
        <v>1064</v>
      </c>
    </row>
    <row r="295" s="13" customFormat="1">
      <c r="A295" s="13"/>
      <c r="B295" s="241"/>
      <c r="C295" s="242"/>
      <c r="D295" s="243" t="s">
        <v>230</v>
      </c>
      <c r="E295" s="244" t="s">
        <v>1</v>
      </c>
      <c r="F295" s="245" t="s">
        <v>5009</v>
      </c>
      <c r="G295" s="242"/>
      <c r="H295" s="246">
        <v>0.67500000000000004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230</v>
      </c>
      <c r="AU295" s="252" t="s">
        <v>88</v>
      </c>
      <c r="AV295" s="13" t="s">
        <v>88</v>
      </c>
      <c r="AW295" s="13" t="s">
        <v>34</v>
      </c>
      <c r="AX295" s="13" t="s">
        <v>79</v>
      </c>
      <c r="AY295" s="252" t="s">
        <v>216</v>
      </c>
    </row>
    <row r="296" s="13" customFormat="1">
      <c r="A296" s="13"/>
      <c r="B296" s="241"/>
      <c r="C296" s="242"/>
      <c r="D296" s="243" t="s">
        <v>230</v>
      </c>
      <c r="E296" s="244" t="s">
        <v>1</v>
      </c>
      <c r="F296" s="245" t="s">
        <v>5010</v>
      </c>
      <c r="G296" s="242"/>
      <c r="H296" s="246">
        <v>1.6499999999999999</v>
      </c>
      <c r="I296" s="247"/>
      <c r="J296" s="242"/>
      <c r="K296" s="242"/>
      <c r="L296" s="248"/>
      <c r="M296" s="249"/>
      <c r="N296" s="250"/>
      <c r="O296" s="250"/>
      <c r="P296" s="250"/>
      <c r="Q296" s="250"/>
      <c r="R296" s="250"/>
      <c r="S296" s="250"/>
      <c r="T296" s="251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2" t="s">
        <v>230</v>
      </c>
      <c r="AU296" s="252" t="s">
        <v>88</v>
      </c>
      <c r="AV296" s="13" t="s">
        <v>88</v>
      </c>
      <c r="AW296" s="13" t="s">
        <v>34</v>
      </c>
      <c r="AX296" s="13" t="s">
        <v>79</v>
      </c>
      <c r="AY296" s="252" t="s">
        <v>216</v>
      </c>
    </row>
    <row r="297" s="14" customFormat="1">
      <c r="A297" s="14"/>
      <c r="B297" s="253"/>
      <c r="C297" s="254"/>
      <c r="D297" s="243" t="s">
        <v>230</v>
      </c>
      <c r="E297" s="255" t="s">
        <v>1</v>
      </c>
      <c r="F297" s="256" t="s">
        <v>5008</v>
      </c>
      <c r="G297" s="254"/>
      <c r="H297" s="257">
        <v>2.3250000000000002</v>
      </c>
      <c r="I297" s="258"/>
      <c r="J297" s="254"/>
      <c r="K297" s="254"/>
      <c r="L297" s="259"/>
      <c r="M297" s="260"/>
      <c r="N297" s="261"/>
      <c r="O297" s="261"/>
      <c r="P297" s="261"/>
      <c r="Q297" s="261"/>
      <c r="R297" s="261"/>
      <c r="S297" s="261"/>
      <c r="T297" s="262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3" t="s">
        <v>230</v>
      </c>
      <c r="AU297" s="263" t="s">
        <v>88</v>
      </c>
      <c r="AV297" s="14" t="s">
        <v>121</v>
      </c>
      <c r="AW297" s="14" t="s">
        <v>34</v>
      </c>
      <c r="AX297" s="14" t="s">
        <v>86</v>
      </c>
      <c r="AY297" s="263" t="s">
        <v>216</v>
      </c>
    </row>
    <row r="298" s="2" customFormat="1" ht="16.5" customHeight="1">
      <c r="A298" s="39"/>
      <c r="B298" s="40"/>
      <c r="C298" s="228" t="s">
        <v>389</v>
      </c>
      <c r="D298" s="228" t="s">
        <v>218</v>
      </c>
      <c r="E298" s="229" t="s">
        <v>1079</v>
      </c>
      <c r="F298" s="230" t="s">
        <v>1080</v>
      </c>
      <c r="G298" s="231" t="s">
        <v>277</v>
      </c>
      <c r="H298" s="232">
        <v>2.3250000000000002</v>
      </c>
      <c r="I298" s="233"/>
      <c r="J298" s="234">
        <f>ROUND(I298*H298,2)</f>
        <v>0</v>
      </c>
      <c r="K298" s="230" t="s">
        <v>222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0</v>
      </c>
      <c r="R298" s="237">
        <f>Q298*H298</f>
        <v>0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121</v>
      </c>
      <c r="AT298" s="239" t="s">
        <v>218</v>
      </c>
      <c r="AU298" s="239" t="s">
        <v>88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121</v>
      </c>
      <c r="BM298" s="239" t="s">
        <v>1081</v>
      </c>
    </row>
    <row r="299" s="2" customFormat="1" ht="16.5" customHeight="1">
      <c r="A299" s="39"/>
      <c r="B299" s="40"/>
      <c r="C299" s="228" t="s">
        <v>394</v>
      </c>
      <c r="D299" s="228" t="s">
        <v>218</v>
      </c>
      <c r="E299" s="229" t="s">
        <v>5011</v>
      </c>
      <c r="F299" s="230" t="s">
        <v>5012</v>
      </c>
      <c r="G299" s="231" t="s">
        <v>328</v>
      </c>
      <c r="H299" s="232">
        <v>1.0049999999999999</v>
      </c>
      <c r="I299" s="233"/>
      <c r="J299" s="234">
        <f>ROUND(I299*H299,2)</f>
        <v>0</v>
      </c>
      <c r="K299" s="230" t="s">
        <v>222</v>
      </c>
      <c r="L299" s="45"/>
      <c r="M299" s="235" t="s">
        <v>1</v>
      </c>
      <c r="N299" s="236" t="s">
        <v>44</v>
      </c>
      <c r="O299" s="92"/>
      <c r="P299" s="237">
        <f>O299*H299</f>
        <v>0</v>
      </c>
      <c r="Q299" s="237">
        <v>1.8907700000000001</v>
      </c>
      <c r="R299" s="237">
        <f>Q299*H299</f>
        <v>1.9002238499999999</v>
      </c>
      <c r="S299" s="237">
        <v>0</v>
      </c>
      <c r="T299" s="238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39" t="s">
        <v>121</v>
      </c>
      <c r="AT299" s="239" t="s">
        <v>218</v>
      </c>
      <c r="AU299" s="239" t="s">
        <v>88</v>
      </c>
      <c r="AY299" s="18" t="s">
        <v>216</v>
      </c>
      <c r="BE299" s="240">
        <f>IF(N299="základní",J299,0)</f>
        <v>0</v>
      </c>
      <c r="BF299" s="240">
        <f>IF(N299="snížená",J299,0)</f>
        <v>0</v>
      </c>
      <c r="BG299" s="240">
        <f>IF(N299="zákl. přenesená",J299,0)</f>
        <v>0</v>
      </c>
      <c r="BH299" s="240">
        <f>IF(N299="sníž. přenesená",J299,0)</f>
        <v>0</v>
      </c>
      <c r="BI299" s="240">
        <f>IF(N299="nulová",J299,0)</f>
        <v>0</v>
      </c>
      <c r="BJ299" s="18" t="s">
        <v>86</v>
      </c>
      <c r="BK299" s="240">
        <f>ROUND(I299*H299,2)</f>
        <v>0</v>
      </c>
      <c r="BL299" s="18" t="s">
        <v>121</v>
      </c>
      <c r="BM299" s="239" t="s">
        <v>5013</v>
      </c>
    </row>
    <row r="300" s="13" customFormat="1">
      <c r="A300" s="13"/>
      <c r="B300" s="241"/>
      <c r="C300" s="242"/>
      <c r="D300" s="243" t="s">
        <v>230</v>
      </c>
      <c r="E300" s="244" t="s">
        <v>1</v>
      </c>
      <c r="F300" s="245" t="s">
        <v>5014</v>
      </c>
      <c r="G300" s="242"/>
      <c r="H300" s="246">
        <v>1.0049999999999999</v>
      </c>
      <c r="I300" s="247"/>
      <c r="J300" s="242"/>
      <c r="K300" s="242"/>
      <c r="L300" s="248"/>
      <c r="M300" s="249"/>
      <c r="N300" s="250"/>
      <c r="O300" s="250"/>
      <c r="P300" s="250"/>
      <c r="Q300" s="250"/>
      <c r="R300" s="250"/>
      <c r="S300" s="250"/>
      <c r="T300" s="251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2" t="s">
        <v>230</v>
      </c>
      <c r="AU300" s="252" t="s">
        <v>88</v>
      </c>
      <c r="AV300" s="13" t="s">
        <v>88</v>
      </c>
      <c r="AW300" s="13" t="s">
        <v>34</v>
      </c>
      <c r="AX300" s="13" t="s">
        <v>86</v>
      </c>
      <c r="AY300" s="252" t="s">
        <v>216</v>
      </c>
    </row>
    <row r="301" s="12" customFormat="1" ht="22.8" customHeight="1">
      <c r="A301" s="12"/>
      <c r="B301" s="212"/>
      <c r="C301" s="213"/>
      <c r="D301" s="214" t="s">
        <v>78</v>
      </c>
      <c r="E301" s="226" t="s">
        <v>236</v>
      </c>
      <c r="F301" s="226" t="s">
        <v>1090</v>
      </c>
      <c r="G301" s="213"/>
      <c r="H301" s="213"/>
      <c r="I301" s="216"/>
      <c r="J301" s="227">
        <f>BK301</f>
        <v>0</v>
      </c>
      <c r="K301" s="213"/>
      <c r="L301" s="218"/>
      <c r="M301" s="219"/>
      <c r="N301" s="220"/>
      <c r="O301" s="220"/>
      <c r="P301" s="221">
        <f>SUM(P302:P319)</f>
        <v>0</v>
      </c>
      <c r="Q301" s="220"/>
      <c r="R301" s="221">
        <f>SUM(R302:R319)</f>
        <v>45.794972000000001</v>
      </c>
      <c r="S301" s="220"/>
      <c r="T301" s="222">
        <f>SUM(T302:T319)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23" t="s">
        <v>86</v>
      </c>
      <c r="AT301" s="224" t="s">
        <v>78</v>
      </c>
      <c r="AU301" s="224" t="s">
        <v>86</v>
      </c>
      <c r="AY301" s="223" t="s">
        <v>216</v>
      </c>
      <c r="BK301" s="225">
        <f>SUM(BK302:BK319)</f>
        <v>0</v>
      </c>
    </row>
    <row r="302" s="2" customFormat="1" ht="16.5" customHeight="1">
      <c r="A302" s="39"/>
      <c r="B302" s="40"/>
      <c r="C302" s="228" t="s">
        <v>398</v>
      </c>
      <c r="D302" s="228" t="s">
        <v>218</v>
      </c>
      <c r="E302" s="229" t="s">
        <v>5015</v>
      </c>
      <c r="F302" s="230" t="s">
        <v>5016</v>
      </c>
      <c r="G302" s="231" t="s">
        <v>277</v>
      </c>
      <c r="H302" s="232">
        <v>244.45500000000001</v>
      </c>
      <c r="I302" s="233"/>
      <c r="J302" s="234">
        <f>ROUND(I302*H302,2)</f>
        <v>0</v>
      </c>
      <c r="K302" s="230" t="s">
        <v>222</v>
      </c>
      <c r="L302" s="45"/>
      <c r="M302" s="235" t="s">
        <v>1</v>
      </c>
      <c r="N302" s="236" t="s">
        <v>44</v>
      </c>
      <c r="O302" s="92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121</v>
      </c>
      <c r="AT302" s="239" t="s">
        <v>218</v>
      </c>
      <c r="AU302" s="239" t="s">
        <v>88</v>
      </c>
      <c r="AY302" s="18" t="s">
        <v>216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86</v>
      </c>
      <c r="BK302" s="240">
        <f>ROUND(I302*H302,2)</f>
        <v>0</v>
      </c>
      <c r="BL302" s="18" t="s">
        <v>121</v>
      </c>
      <c r="BM302" s="239" t="s">
        <v>5017</v>
      </c>
    </row>
    <row r="303" s="13" customFormat="1">
      <c r="A303" s="13"/>
      <c r="B303" s="241"/>
      <c r="C303" s="242"/>
      <c r="D303" s="243" t="s">
        <v>230</v>
      </c>
      <c r="E303" s="244" t="s">
        <v>1</v>
      </c>
      <c r="F303" s="245" t="s">
        <v>5018</v>
      </c>
      <c r="G303" s="242"/>
      <c r="H303" s="246">
        <v>70.599999999999994</v>
      </c>
      <c r="I303" s="247"/>
      <c r="J303" s="242"/>
      <c r="K303" s="242"/>
      <c r="L303" s="248"/>
      <c r="M303" s="249"/>
      <c r="N303" s="250"/>
      <c r="O303" s="250"/>
      <c r="P303" s="250"/>
      <c r="Q303" s="250"/>
      <c r="R303" s="250"/>
      <c r="S303" s="250"/>
      <c r="T303" s="25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2" t="s">
        <v>230</v>
      </c>
      <c r="AU303" s="252" t="s">
        <v>88</v>
      </c>
      <c r="AV303" s="13" t="s">
        <v>88</v>
      </c>
      <c r="AW303" s="13" t="s">
        <v>34</v>
      </c>
      <c r="AX303" s="13" t="s">
        <v>79</v>
      </c>
      <c r="AY303" s="252" t="s">
        <v>216</v>
      </c>
    </row>
    <row r="304" s="13" customFormat="1">
      <c r="A304" s="13"/>
      <c r="B304" s="241"/>
      <c r="C304" s="242"/>
      <c r="D304" s="243" t="s">
        <v>230</v>
      </c>
      <c r="E304" s="244" t="s">
        <v>1</v>
      </c>
      <c r="F304" s="245" t="s">
        <v>5019</v>
      </c>
      <c r="G304" s="242"/>
      <c r="H304" s="246">
        <v>33.854999999999997</v>
      </c>
      <c r="I304" s="247"/>
      <c r="J304" s="242"/>
      <c r="K304" s="242"/>
      <c r="L304" s="248"/>
      <c r="M304" s="249"/>
      <c r="N304" s="250"/>
      <c r="O304" s="250"/>
      <c r="P304" s="250"/>
      <c r="Q304" s="250"/>
      <c r="R304" s="250"/>
      <c r="S304" s="250"/>
      <c r="T304" s="25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2" t="s">
        <v>230</v>
      </c>
      <c r="AU304" s="252" t="s">
        <v>88</v>
      </c>
      <c r="AV304" s="13" t="s">
        <v>88</v>
      </c>
      <c r="AW304" s="13" t="s">
        <v>34</v>
      </c>
      <c r="AX304" s="13" t="s">
        <v>79</v>
      </c>
      <c r="AY304" s="252" t="s">
        <v>216</v>
      </c>
    </row>
    <row r="305" s="13" customFormat="1">
      <c r="A305" s="13"/>
      <c r="B305" s="241"/>
      <c r="C305" s="242"/>
      <c r="D305" s="243" t="s">
        <v>230</v>
      </c>
      <c r="E305" s="244" t="s">
        <v>1</v>
      </c>
      <c r="F305" s="245" t="s">
        <v>4871</v>
      </c>
      <c r="G305" s="242"/>
      <c r="H305" s="246">
        <v>140</v>
      </c>
      <c r="I305" s="247"/>
      <c r="J305" s="242"/>
      <c r="K305" s="242"/>
      <c r="L305" s="248"/>
      <c r="M305" s="249"/>
      <c r="N305" s="250"/>
      <c r="O305" s="250"/>
      <c r="P305" s="250"/>
      <c r="Q305" s="250"/>
      <c r="R305" s="250"/>
      <c r="S305" s="250"/>
      <c r="T305" s="251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2" t="s">
        <v>230</v>
      </c>
      <c r="AU305" s="252" t="s">
        <v>88</v>
      </c>
      <c r="AV305" s="13" t="s">
        <v>88</v>
      </c>
      <c r="AW305" s="13" t="s">
        <v>34</v>
      </c>
      <c r="AX305" s="13" t="s">
        <v>79</v>
      </c>
      <c r="AY305" s="252" t="s">
        <v>216</v>
      </c>
    </row>
    <row r="306" s="14" customFormat="1">
      <c r="A306" s="14"/>
      <c r="B306" s="253"/>
      <c r="C306" s="254"/>
      <c r="D306" s="243" t="s">
        <v>230</v>
      </c>
      <c r="E306" s="255" t="s">
        <v>1</v>
      </c>
      <c r="F306" s="256" t="s">
        <v>285</v>
      </c>
      <c r="G306" s="254"/>
      <c r="H306" s="257">
        <v>244.45499999999998</v>
      </c>
      <c r="I306" s="258"/>
      <c r="J306" s="254"/>
      <c r="K306" s="254"/>
      <c r="L306" s="259"/>
      <c r="M306" s="260"/>
      <c r="N306" s="261"/>
      <c r="O306" s="261"/>
      <c r="P306" s="261"/>
      <c r="Q306" s="261"/>
      <c r="R306" s="261"/>
      <c r="S306" s="261"/>
      <c r="T306" s="262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3" t="s">
        <v>230</v>
      </c>
      <c r="AU306" s="263" t="s">
        <v>88</v>
      </c>
      <c r="AV306" s="14" t="s">
        <v>121</v>
      </c>
      <c r="AW306" s="14" t="s">
        <v>34</v>
      </c>
      <c r="AX306" s="14" t="s">
        <v>86</v>
      </c>
      <c r="AY306" s="263" t="s">
        <v>216</v>
      </c>
    </row>
    <row r="307" s="2" customFormat="1" ht="16.5" customHeight="1">
      <c r="A307" s="39"/>
      <c r="B307" s="40"/>
      <c r="C307" s="228" t="s">
        <v>403</v>
      </c>
      <c r="D307" s="228" t="s">
        <v>218</v>
      </c>
      <c r="E307" s="229" t="s">
        <v>5020</v>
      </c>
      <c r="F307" s="230" t="s">
        <v>5021</v>
      </c>
      <c r="G307" s="231" t="s">
        <v>277</v>
      </c>
      <c r="H307" s="232">
        <v>70.599999999999994</v>
      </c>
      <c r="I307" s="233"/>
      <c r="J307" s="234">
        <f>ROUND(I307*H307,2)</f>
        <v>0</v>
      </c>
      <c r="K307" s="230" t="s">
        <v>222</v>
      </c>
      <c r="L307" s="45"/>
      <c r="M307" s="235" t="s">
        <v>1</v>
      </c>
      <c r="N307" s="236" t="s">
        <v>44</v>
      </c>
      <c r="O307" s="92"/>
      <c r="P307" s="237">
        <f>O307*H307</f>
        <v>0</v>
      </c>
      <c r="Q307" s="237">
        <v>0.084250000000000005</v>
      </c>
      <c r="R307" s="237">
        <f>Q307*H307</f>
        <v>5.9480500000000003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121</v>
      </c>
      <c r="AT307" s="239" t="s">
        <v>218</v>
      </c>
      <c r="AU307" s="239" t="s">
        <v>88</v>
      </c>
      <c r="AY307" s="18" t="s">
        <v>216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86</v>
      </c>
      <c r="BK307" s="240">
        <f>ROUND(I307*H307,2)</f>
        <v>0</v>
      </c>
      <c r="BL307" s="18" t="s">
        <v>121</v>
      </c>
      <c r="BM307" s="239" t="s">
        <v>5022</v>
      </c>
    </row>
    <row r="308" s="13" customFormat="1">
      <c r="A308" s="13"/>
      <c r="B308" s="241"/>
      <c r="C308" s="242"/>
      <c r="D308" s="243" t="s">
        <v>230</v>
      </c>
      <c r="E308" s="244" t="s">
        <v>1</v>
      </c>
      <c r="F308" s="245" t="s">
        <v>5018</v>
      </c>
      <c r="G308" s="242"/>
      <c r="H308" s="246">
        <v>70.599999999999994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230</v>
      </c>
      <c r="AU308" s="252" t="s">
        <v>88</v>
      </c>
      <c r="AV308" s="13" t="s">
        <v>88</v>
      </c>
      <c r="AW308" s="13" t="s">
        <v>34</v>
      </c>
      <c r="AX308" s="13" t="s">
        <v>86</v>
      </c>
      <c r="AY308" s="252" t="s">
        <v>216</v>
      </c>
    </row>
    <row r="309" s="2" customFormat="1" ht="16.5" customHeight="1">
      <c r="A309" s="39"/>
      <c r="B309" s="40"/>
      <c r="C309" s="264" t="s">
        <v>408</v>
      </c>
      <c r="D309" s="264" t="s">
        <v>372</v>
      </c>
      <c r="E309" s="265" t="s">
        <v>5023</v>
      </c>
      <c r="F309" s="266" t="s">
        <v>5024</v>
      </c>
      <c r="G309" s="267" t="s">
        <v>277</v>
      </c>
      <c r="H309" s="268">
        <v>72.012</v>
      </c>
      <c r="I309" s="269"/>
      <c r="J309" s="270">
        <f>ROUND(I309*H309,2)</f>
        <v>0</v>
      </c>
      <c r="K309" s="266" t="s">
        <v>222</v>
      </c>
      <c r="L309" s="271"/>
      <c r="M309" s="272" t="s">
        <v>1</v>
      </c>
      <c r="N309" s="273" t="s">
        <v>44</v>
      </c>
      <c r="O309" s="92"/>
      <c r="P309" s="237">
        <f>O309*H309</f>
        <v>0</v>
      </c>
      <c r="Q309" s="237">
        <v>0.12</v>
      </c>
      <c r="R309" s="237">
        <f>Q309*H309</f>
        <v>8.6414399999999993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250</v>
      </c>
      <c r="AT309" s="239" t="s">
        <v>372</v>
      </c>
      <c r="AU309" s="239" t="s">
        <v>88</v>
      </c>
      <c r="AY309" s="18" t="s">
        <v>216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86</v>
      </c>
      <c r="BK309" s="240">
        <f>ROUND(I309*H309,2)</f>
        <v>0</v>
      </c>
      <c r="BL309" s="18" t="s">
        <v>121</v>
      </c>
      <c r="BM309" s="239" t="s">
        <v>5025</v>
      </c>
    </row>
    <row r="310" s="13" customFormat="1">
      <c r="A310" s="13"/>
      <c r="B310" s="241"/>
      <c r="C310" s="242"/>
      <c r="D310" s="243" t="s">
        <v>230</v>
      </c>
      <c r="E310" s="242"/>
      <c r="F310" s="245" t="s">
        <v>5026</v>
      </c>
      <c r="G310" s="242"/>
      <c r="H310" s="246">
        <v>72.012</v>
      </c>
      <c r="I310" s="247"/>
      <c r="J310" s="242"/>
      <c r="K310" s="242"/>
      <c r="L310" s="248"/>
      <c r="M310" s="249"/>
      <c r="N310" s="250"/>
      <c r="O310" s="250"/>
      <c r="P310" s="250"/>
      <c r="Q310" s="250"/>
      <c r="R310" s="250"/>
      <c r="S310" s="250"/>
      <c r="T310" s="251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2" t="s">
        <v>230</v>
      </c>
      <c r="AU310" s="252" t="s">
        <v>88</v>
      </c>
      <c r="AV310" s="13" t="s">
        <v>88</v>
      </c>
      <c r="AW310" s="13" t="s">
        <v>4</v>
      </c>
      <c r="AX310" s="13" t="s">
        <v>86</v>
      </c>
      <c r="AY310" s="252" t="s">
        <v>216</v>
      </c>
    </row>
    <row r="311" s="2" customFormat="1" ht="24.15" customHeight="1">
      <c r="A311" s="39"/>
      <c r="B311" s="40"/>
      <c r="C311" s="228" t="s">
        <v>415</v>
      </c>
      <c r="D311" s="228" t="s">
        <v>218</v>
      </c>
      <c r="E311" s="229" t="s">
        <v>5027</v>
      </c>
      <c r="F311" s="230" t="s">
        <v>5028</v>
      </c>
      <c r="G311" s="231" t="s">
        <v>277</v>
      </c>
      <c r="H311" s="232">
        <v>140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0.10100000000000001</v>
      </c>
      <c r="R311" s="237">
        <f>Q311*H311</f>
        <v>14.140000000000001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121</v>
      </c>
      <c r="AT311" s="239" t="s">
        <v>218</v>
      </c>
      <c r="AU311" s="239" t="s">
        <v>88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121</v>
      </c>
      <c r="BM311" s="239" t="s">
        <v>5029</v>
      </c>
    </row>
    <row r="312" s="2" customFormat="1" ht="16.5" customHeight="1">
      <c r="A312" s="39"/>
      <c r="B312" s="40"/>
      <c r="C312" s="228" t="s">
        <v>420</v>
      </c>
      <c r="D312" s="228" t="s">
        <v>218</v>
      </c>
      <c r="E312" s="229" t="s">
        <v>1114</v>
      </c>
      <c r="F312" s="230" t="s">
        <v>1115</v>
      </c>
      <c r="G312" s="231" t="s">
        <v>277</v>
      </c>
      <c r="H312" s="232">
        <v>33.854999999999997</v>
      </c>
      <c r="I312" s="233"/>
      <c r="J312" s="234">
        <f>ROUND(I312*H312,2)</f>
        <v>0</v>
      </c>
      <c r="K312" s="230" t="s">
        <v>222</v>
      </c>
      <c r="L312" s="45"/>
      <c r="M312" s="235" t="s">
        <v>1</v>
      </c>
      <c r="N312" s="236" t="s">
        <v>44</v>
      </c>
      <c r="O312" s="92"/>
      <c r="P312" s="237">
        <f>O312*H312</f>
        <v>0</v>
      </c>
      <c r="Q312" s="237">
        <v>0.090399999999999994</v>
      </c>
      <c r="R312" s="237">
        <f>Q312*H312</f>
        <v>3.0604919999999995</v>
      </c>
      <c r="S312" s="237">
        <v>0</v>
      </c>
      <c r="T312" s="238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39" t="s">
        <v>121</v>
      </c>
      <c r="AT312" s="239" t="s">
        <v>218</v>
      </c>
      <c r="AU312" s="239" t="s">
        <v>88</v>
      </c>
      <c r="AY312" s="18" t="s">
        <v>216</v>
      </c>
      <c r="BE312" s="240">
        <f>IF(N312="základní",J312,0)</f>
        <v>0</v>
      </c>
      <c r="BF312" s="240">
        <f>IF(N312="snížená",J312,0)</f>
        <v>0</v>
      </c>
      <c r="BG312" s="240">
        <f>IF(N312="zákl. přenesená",J312,0)</f>
        <v>0</v>
      </c>
      <c r="BH312" s="240">
        <f>IF(N312="sníž. přenesená",J312,0)</f>
        <v>0</v>
      </c>
      <c r="BI312" s="240">
        <f>IF(N312="nulová",J312,0)</f>
        <v>0</v>
      </c>
      <c r="BJ312" s="18" t="s">
        <v>86</v>
      </c>
      <c r="BK312" s="240">
        <f>ROUND(I312*H312,2)</f>
        <v>0</v>
      </c>
      <c r="BL312" s="18" t="s">
        <v>121</v>
      </c>
      <c r="BM312" s="239" t="s">
        <v>5030</v>
      </c>
    </row>
    <row r="313" s="13" customFormat="1">
      <c r="A313" s="13"/>
      <c r="B313" s="241"/>
      <c r="C313" s="242"/>
      <c r="D313" s="243" t="s">
        <v>230</v>
      </c>
      <c r="E313" s="244" t="s">
        <v>1</v>
      </c>
      <c r="F313" s="245" t="s">
        <v>5019</v>
      </c>
      <c r="G313" s="242"/>
      <c r="H313" s="246">
        <v>33.854999999999997</v>
      </c>
      <c r="I313" s="247"/>
      <c r="J313" s="242"/>
      <c r="K313" s="242"/>
      <c r="L313" s="248"/>
      <c r="M313" s="249"/>
      <c r="N313" s="250"/>
      <c r="O313" s="250"/>
      <c r="P313" s="250"/>
      <c r="Q313" s="250"/>
      <c r="R313" s="250"/>
      <c r="S313" s="250"/>
      <c r="T313" s="25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2" t="s">
        <v>230</v>
      </c>
      <c r="AU313" s="252" t="s">
        <v>88</v>
      </c>
      <c r="AV313" s="13" t="s">
        <v>88</v>
      </c>
      <c r="AW313" s="13" t="s">
        <v>34</v>
      </c>
      <c r="AX313" s="13" t="s">
        <v>86</v>
      </c>
      <c r="AY313" s="252" t="s">
        <v>216</v>
      </c>
    </row>
    <row r="314" s="2" customFormat="1" ht="16.5" customHeight="1">
      <c r="A314" s="39"/>
      <c r="B314" s="40"/>
      <c r="C314" s="264" t="s">
        <v>424</v>
      </c>
      <c r="D314" s="264" t="s">
        <v>372</v>
      </c>
      <c r="E314" s="265" t="s">
        <v>1118</v>
      </c>
      <c r="F314" s="266" t="s">
        <v>1119</v>
      </c>
      <c r="G314" s="267" t="s">
        <v>277</v>
      </c>
      <c r="H314" s="268">
        <v>34.871000000000002</v>
      </c>
      <c r="I314" s="269"/>
      <c r="J314" s="270">
        <f>ROUND(I314*H314,2)</f>
        <v>0</v>
      </c>
      <c r="K314" s="266" t="s">
        <v>222</v>
      </c>
      <c r="L314" s="271"/>
      <c r="M314" s="272" t="s">
        <v>1</v>
      </c>
      <c r="N314" s="273" t="s">
        <v>44</v>
      </c>
      <c r="O314" s="92"/>
      <c r="P314" s="237">
        <f>O314*H314</f>
        <v>0</v>
      </c>
      <c r="Q314" s="237">
        <v>0.315</v>
      </c>
      <c r="R314" s="237">
        <f>Q314*H314</f>
        <v>10.984365</v>
      </c>
      <c r="S314" s="237">
        <v>0</v>
      </c>
      <c r="T314" s="238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39" t="s">
        <v>250</v>
      </c>
      <c r="AT314" s="239" t="s">
        <v>372</v>
      </c>
      <c r="AU314" s="239" t="s">
        <v>88</v>
      </c>
      <c r="AY314" s="18" t="s">
        <v>216</v>
      </c>
      <c r="BE314" s="240">
        <f>IF(N314="základní",J314,0)</f>
        <v>0</v>
      </c>
      <c r="BF314" s="240">
        <f>IF(N314="snížená",J314,0)</f>
        <v>0</v>
      </c>
      <c r="BG314" s="240">
        <f>IF(N314="zákl. přenesená",J314,0)</f>
        <v>0</v>
      </c>
      <c r="BH314" s="240">
        <f>IF(N314="sníž. přenesená",J314,0)</f>
        <v>0</v>
      </c>
      <c r="BI314" s="240">
        <f>IF(N314="nulová",J314,0)</f>
        <v>0</v>
      </c>
      <c r="BJ314" s="18" t="s">
        <v>86</v>
      </c>
      <c r="BK314" s="240">
        <f>ROUND(I314*H314,2)</f>
        <v>0</v>
      </c>
      <c r="BL314" s="18" t="s">
        <v>121</v>
      </c>
      <c r="BM314" s="239" t="s">
        <v>5031</v>
      </c>
    </row>
    <row r="315" s="13" customFormat="1">
      <c r="A315" s="13"/>
      <c r="B315" s="241"/>
      <c r="C315" s="242"/>
      <c r="D315" s="243" t="s">
        <v>230</v>
      </c>
      <c r="E315" s="242"/>
      <c r="F315" s="245" t="s">
        <v>5032</v>
      </c>
      <c r="G315" s="242"/>
      <c r="H315" s="246">
        <v>34.871000000000002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230</v>
      </c>
      <c r="AU315" s="252" t="s">
        <v>88</v>
      </c>
      <c r="AV315" s="13" t="s">
        <v>88</v>
      </c>
      <c r="AW315" s="13" t="s">
        <v>4</v>
      </c>
      <c r="AX315" s="13" t="s">
        <v>86</v>
      </c>
      <c r="AY315" s="252" t="s">
        <v>216</v>
      </c>
    </row>
    <row r="316" s="2" customFormat="1" ht="16.5" customHeight="1">
      <c r="A316" s="39"/>
      <c r="B316" s="40"/>
      <c r="C316" s="228" t="s">
        <v>428</v>
      </c>
      <c r="D316" s="228" t="s">
        <v>218</v>
      </c>
      <c r="E316" s="229" t="s">
        <v>5033</v>
      </c>
      <c r="F316" s="230" t="s">
        <v>5034</v>
      </c>
      <c r="G316" s="231" t="s">
        <v>277</v>
      </c>
      <c r="H316" s="232">
        <v>11.25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0.14610000000000001</v>
      </c>
      <c r="R316" s="237">
        <f>Q316*H316</f>
        <v>1.6436250000000001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121</v>
      </c>
      <c r="AT316" s="239" t="s">
        <v>218</v>
      </c>
      <c r="AU316" s="239" t="s">
        <v>88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121</v>
      </c>
      <c r="BM316" s="239" t="s">
        <v>5035</v>
      </c>
    </row>
    <row r="317" s="13" customFormat="1">
      <c r="A317" s="13"/>
      <c r="B317" s="241"/>
      <c r="C317" s="242"/>
      <c r="D317" s="243" t="s">
        <v>230</v>
      </c>
      <c r="E317" s="244" t="s">
        <v>1</v>
      </c>
      <c r="F317" s="245" t="s">
        <v>5036</v>
      </c>
      <c r="G317" s="242"/>
      <c r="H317" s="246">
        <v>11.25</v>
      </c>
      <c r="I317" s="247"/>
      <c r="J317" s="242"/>
      <c r="K317" s="242"/>
      <c r="L317" s="248"/>
      <c r="M317" s="249"/>
      <c r="N317" s="250"/>
      <c r="O317" s="250"/>
      <c r="P317" s="250"/>
      <c r="Q317" s="250"/>
      <c r="R317" s="250"/>
      <c r="S317" s="250"/>
      <c r="T317" s="25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2" t="s">
        <v>230</v>
      </c>
      <c r="AU317" s="252" t="s">
        <v>88</v>
      </c>
      <c r="AV317" s="13" t="s">
        <v>88</v>
      </c>
      <c r="AW317" s="13" t="s">
        <v>34</v>
      </c>
      <c r="AX317" s="13" t="s">
        <v>86</v>
      </c>
      <c r="AY317" s="252" t="s">
        <v>216</v>
      </c>
    </row>
    <row r="318" s="2" customFormat="1" ht="16.5" customHeight="1">
      <c r="A318" s="39"/>
      <c r="B318" s="40"/>
      <c r="C318" s="264" t="s">
        <v>432</v>
      </c>
      <c r="D318" s="264" t="s">
        <v>372</v>
      </c>
      <c r="E318" s="265" t="s">
        <v>5023</v>
      </c>
      <c r="F318" s="266" t="s">
        <v>5024</v>
      </c>
      <c r="G318" s="267" t="s">
        <v>277</v>
      </c>
      <c r="H318" s="268">
        <v>11.475</v>
      </c>
      <c r="I318" s="269"/>
      <c r="J318" s="270">
        <f>ROUND(I318*H318,2)</f>
        <v>0</v>
      </c>
      <c r="K318" s="266" t="s">
        <v>222</v>
      </c>
      <c r="L318" s="271"/>
      <c r="M318" s="272" t="s">
        <v>1</v>
      </c>
      <c r="N318" s="273" t="s">
        <v>44</v>
      </c>
      <c r="O318" s="92"/>
      <c r="P318" s="237">
        <f>O318*H318</f>
        <v>0</v>
      </c>
      <c r="Q318" s="237">
        <v>0.12</v>
      </c>
      <c r="R318" s="237">
        <f>Q318*H318</f>
        <v>1.377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250</v>
      </c>
      <c r="AT318" s="239" t="s">
        <v>372</v>
      </c>
      <c r="AU318" s="239" t="s">
        <v>88</v>
      </c>
      <c r="AY318" s="18" t="s">
        <v>216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86</v>
      </c>
      <c r="BK318" s="240">
        <f>ROUND(I318*H318,2)</f>
        <v>0</v>
      </c>
      <c r="BL318" s="18" t="s">
        <v>121</v>
      </c>
      <c r="BM318" s="239" t="s">
        <v>5037</v>
      </c>
    </row>
    <row r="319" s="13" customFormat="1">
      <c r="A319" s="13"/>
      <c r="B319" s="241"/>
      <c r="C319" s="242"/>
      <c r="D319" s="243" t="s">
        <v>230</v>
      </c>
      <c r="E319" s="242"/>
      <c r="F319" s="245" t="s">
        <v>5038</v>
      </c>
      <c r="G319" s="242"/>
      <c r="H319" s="246">
        <v>11.475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230</v>
      </c>
      <c r="AU319" s="252" t="s">
        <v>88</v>
      </c>
      <c r="AV319" s="13" t="s">
        <v>88</v>
      </c>
      <c r="AW319" s="13" t="s">
        <v>4</v>
      </c>
      <c r="AX319" s="13" t="s">
        <v>86</v>
      </c>
      <c r="AY319" s="252" t="s">
        <v>216</v>
      </c>
    </row>
    <row r="320" s="12" customFormat="1" ht="22.8" customHeight="1">
      <c r="A320" s="12"/>
      <c r="B320" s="212"/>
      <c r="C320" s="213"/>
      <c r="D320" s="214" t="s">
        <v>78</v>
      </c>
      <c r="E320" s="226" t="s">
        <v>241</v>
      </c>
      <c r="F320" s="226" t="s">
        <v>1122</v>
      </c>
      <c r="G320" s="213"/>
      <c r="H320" s="213"/>
      <c r="I320" s="216"/>
      <c r="J320" s="227">
        <f>BK320</f>
        <v>0</v>
      </c>
      <c r="K320" s="213"/>
      <c r="L320" s="218"/>
      <c r="M320" s="219"/>
      <c r="N320" s="220"/>
      <c r="O320" s="220"/>
      <c r="P320" s="221">
        <f>SUM(P321:P664)</f>
        <v>0</v>
      </c>
      <c r="Q320" s="220"/>
      <c r="R320" s="221">
        <f>SUM(R321:R664)</f>
        <v>115.89343976999999</v>
      </c>
      <c r="S320" s="220"/>
      <c r="T320" s="222">
        <f>SUM(T321:T664)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23" t="s">
        <v>86</v>
      </c>
      <c r="AT320" s="224" t="s">
        <v>78</v>
      </c>
      <c r="AU320" s="224" t="s">
        <v>86</v>
      </c>
      <c r="AY320" s="223" t="s">
        <v>216</v>
      </c>
      <c r="BK320" s="225">
        <f>SUM(BK321:BK664)</f>
        <v>0</v>
      </c>
    </row>
    <row r="321" s="2" customFormat="1" ht="16.5" customHeight="1">
      <c r="A321" s="39"/>
      <c r="B321" s="40"/>
      <c r="C321" s="228" t="s">
        <v>436</v>
      </c>
      <c r="D321" s="228" t="s">
        <v>218</v>
      </c>
      <c r="E321" s="229" t="s">
        <v>1124</v>
      </c>
      <c r="F321" s="230" t="s">
        <v>1125</v>
      </c>
      <c r="G321" s="231" t="s">
        <v>277</v>
      </c>
      <c r="H321" s="232">
        <v>2320.4000000000001</v>
      </c>
      <c r="I321" s="233"/>
      <c r="J321" s="234">
        <f>ROUND(I321*H321,2)</f>
        <v>0</v>
      </c>
      <c r="K321" s="230" t="s">
        <v>222</v>
      </c>
      <c r="L321" s="45"/>
      <c r="M321" s="235" t="s">
        <v>1</v>
      </c>
      <c r="N321" s="236" t="s">
        <v>44</v>
      </c>
      <c r="O321" s="92"/>
      <c r="P321" s="237">
        <f>O321*H321</f>
        <v>0</v>
      </c>
      <c r="Q321" s="237">
        <v>0.00025999999999999998</v>
      </c>
      <c r="R321" s="237">
        <f>Q321*H321</f>
        <v>0.60330399999999995</v>
      </c>
      <c r="S321" s="237">
        <v>0</v>
      </c>
      <c r="T321" s="238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39" t="s">
        <v>121</v>
      </c>
      <c r="AT321" s="239" t="s">
        <v>218</v>
      </c>
      <c r="AU321" s="239" t="s">
        <v>88</v>
      </c>
      <c r="AY321" s="18" t="s">
        <v>216</v>
      </c>
      <c r="BE321" s="240">
        <f>IF(N321="základní",J321,0)</f>
        <v>0</v>
      </c>
      <c r="BF321" s="240">
        <f>IF(N321="snížená",J321,0)</f>
        <v>0</v>
      </c>
      <c r="BG321" s="240">
        <f>IF(N321="zákl. přenesená",J321,0)</f>
        <v>0</v>
      </c>
      <c r="BH321" s="240">
        <f>IF(N321="sníž. přenesená",J321,0)</f>
        <v>0</v>
      </c>
      <c r="BI321" s="240">
        <f>IF(N321="nulová",J321,0)</f>
        <v>0</v>
      </c>
      <c r="BJ321" s="18" t="s">
        <v>86</v>
      </c>
      <c r="BK321" s="240">
        <f>ROUND(I321*H321,2)</f>
        <v>0</v>
      </c>
      <c r="BL321" s="18" t="s">
        <v>121</v>
      </c>
      <c r="BM321" s="239" t="s">
        <v>5039</v>
      </c>
    </row>
    <row r="322" s="13" customFormat="1">
      <c r="A322" s="13"/>
      <c r="B322" s="241"/>
      <c r="C322" s="242"/>
      <c r="D322" s="243" t="s">
        <v>230</v>
      </c>
      <c r="E322" s="244" t="s">
        <v>1</v>
      </c>
      <c r="F322" s="245" t="s">
        <v>5040</v>
      </c>
      <c r="G322" s="242"/>
      <c r="H322" s="246">
        <v>1142.5999999999999</v>
      </c>
      <c r="I322" s="247"/>
      <c r="J322" s="242"/>
      <c r="K322" s="242"/>
      <c r="L322" s="248"/>
      <c r="M322" s="249"/>
      <c r="N322" s="250"/>
      <c r="O322" s="250"/>
      <c r="P322" s="250"/>
      <c r="Q322" s="250"/>
      <c r="R322" s="250"/>
      <c r="S322" s="250"/>
      <c r="T322" s="251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2" t="s">
        <v>230</v>
      </c>
      <c r="AU322" s="252" t="s">
        <v>88</v>
      </c>
      <c r="AV322" s="13" t="s">
        <v>88</v>
      </c>
      <c r="AW322" s="13" t="s">
        <v>34</v>
      </c>
      <c r="AX322" s="13" t="s">
        <v>79</v>
      </c>
      <c r="AY322" s="252" t="s">
        <v>216</v>
      </c>
    </row>
    <row r="323" s="13" customFormat="1">
      <c r="A323" s="13"/>
      <c r="B323" s="241"/>
      <c r="C323" s="242"/>
      <c r="D323" s="243" t="s">
        <v>230</v>
      </c>
      <c r="E323" s="244" t="s">
        <v>1</v>
      </c>
      <c r="F323" s="245" t="s">
        <v>5041</v>
      </c>
      <c r="G323" s="242"/>
      <c r="H323" s="246">
        <v>1177.8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230</v>
      </c>
      <c r="AU323" s="252" t="s">
        <v>88</v>
      </c>
      <c r="AV323" s="13" t="s">
        <v>88</v>
      </c>
      <c r="AW323" s="13" t="s">
        <v>34</v>
      </c>
      <c r="AX323" s="13" t="s">
        <v>79</v>
      </c>
      <c r="AY323" s="252" t="s">
        <v>216</v>
      </c>
    </row>
    <row r="324" s="15" customFormat="1">
      <c r="A324" s="15"/>
      <c r="B324" s="280"/>
      <c r="C324" s="281"/>
      <c r="D324" s="243" t="s">
        <v>230</v>
      </c>
      <c r="E324" s="282" t="s">
        <v>1</v>
      </c>
      <c r="F324" s="283" t="s">
        <v>5042</v>
      </c>
      <c r="G324" s="281"/>
      <c r="H324" s="284">
        <v>2320.3999999999996</v>
      </c>
      <c r="I324" s="285"/>
      <c r="J324" s="281"/>
      <c r="K324" s="281"/>
      <c r="L324" s="286"/>
      <c r="M324" s="287"/>
      <c r="N324" s="288"/>
      <c r="O324" s="288"/>
      <c r="P324" s="288"/>
      <c r="Q324" s="288"/>
      <c r="R324" s="288"/>
      <c r="S324" s="288"/>
      <c r="T324" s="289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90" t="s">
        <v>230</v>
      </c>
      <c r="AU324" s="290" t="s">
        <v>88</v>
      </c>
      <c r="AV324" s="15" t="s">
        <v>99</v>
      </c>
      <c r="AW324" s="15" t="s">
        <v>34</v>
      </c>
      <c r="AX324" s="15" t="s">
        <v>79</v>
      </c>
      <c r="AY324" s="290" t="s">
        <v>216</v>
      </c>
    </row>
    <row r="325" s="14" customFormat="1">
      <c r="A325" s="14"/>
      <c r="B325" s="253"/>
      <c r="C325" s="254"/>
      <c r="D325" s="243" t="s">
        <v>230</v>
      </c>
      <c r="E325" s="255" t="s">
        <v>1</v>
      </c>
      <c r="F325" s="256" t="s">
        <v>285</v>
      </c>
      <c r="G325" s="254"/>
      <c r="H325" s="257">
        <v>2320.3999999999996</v>
      </c>
      <c r="I325" s="258"/>
      <c r="J325" s="254"/>
      <c r="K325" s="254"/>
      <c r="L325" s="259"/>
      <c r="M325" s="260"/>
      <c r="N325" s="261"/>
      <c r="O325" s="261"/>
      <c r="P325" s="261"/>
      <c r="Q325" s="261"/>
      <c r="R325" s="261"/>
      <c r="S325" s="261"/>
      <c r="T325" s="262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3" t="s">
        <v>230</v>
      </c>
      <c r="AU325" s="263" t="s">
        <v>88</v>
      </c>
      <c r="AV325" s="14" t="s">
        <v>121</v>
      </c>
      <c r="AW325" s="14" t="s">
        <v>34</v>
      </c>
      <c r="AX325" s="14" t="s">
        <v>86</v>
      </c>
      <c r="AY325" s="263" t="s">
        <v>216</v>
      </c>
    </row>
    <row r="326" s="2" customFormat="1" ht="16.5" customHeight="1">
      <c r="A326" s="39"/>
      <c r="B326" s="40"/>
      <c r="C326" s="228" t="s">
        <v>441</v>
      </c>
      <c r="D326" s="228" t="s">
        <v>218</v>
      </c>
      <c r="E326" s="229" t="s">
        <v>5043</v>
      </c>
      <c r="F326" s="230" t="s">
        <v>5044</v>
      </c>
      <c r="G326" s="231" t="s">
        <v>277</v>
      </c>
      <c r="H326" s="232">
        <v>1160.2000000000001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0.0043800000000000002</v>
      </c>
      <c r="R326" s="237">
        <f>Q326*H326</f>
        <v>5.0816760000000007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121</v>
      </c>
      <c r="AT326" s="239" t="s">
        <v>218</v>
      </c>
      <c r="AU326" s="239" t="s">
        <v>88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121</v>
      </c>
      <c r="BM326" s="239" t="s">
        <v>5045</v>
      </c>
    </row>
    <row r="327" s="13" customFormat="1">
      <c r="A327" s="13"/>
      <c r="B327" s="241"/>
      <c r="C327" s="242"/>
      <c r="D327" s="243" t="s">
        <v>230</v>
      </c>
      <c r="E327" s="244" t="s">
        <v>1</v>
      </c>
      <c r="F327" s="245" t="s">
        <v>5046</v>
      </c>
      <c r="G327" s="242"/>
      <c r="H327" s="246">
        <v>571.29999999999995</v>
      </c>
      <c r="I327" s="247"/>
      <c r="J327" s="242"/>
      <c r="K327" s="242"/>
      <c r="L327" s="248"/>
      <c r="M327" s="249"/>
      <c r="N327" s="250"/>
      <c r="O327" s="250"/>
      <c r="P327" s="250"/>
      <c r="Q327" s="250"/>
      <c r="R327" s="250"/>
      <c r="S327" s="250"/>
      <c r="T327" s="25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2" t="s">
        <v>230</v>
      </c>
      <c r="AU327" s="252" t="s">
        <v>88</v>
      </c>
      <c r="AV327" s="13" t="s">
        <v>88</v>
      </c>
      <c r="AW327" s="13" t="s">
        <v>34</v>
      </c>
      <c r="AX327" s="13" t="s">
        <v>79</v>
      </c>
      <c r="AY327" s="252" t="s">
        <v>216</v>
      </c>
    </row>
    <row r="328" s="13" customFormat="1">
      <c r="A328" s="13"/>
      <c r="B328" s="241"/>
      <c r="C328" s="242"/>
      <c r="D328" s="243" t="s">
        <v>230</v>
      </c>
      <c r="E328" s="244" t="s">
        <v>1</v>
      </c>
      <c r="F328" s="245" t="s">
        <v>5047</v>
      </c>
      <c r="G328" s="242"/>
      <c r="H328" s="246">
        <v>588.89999999999998</v>
      </c>
      <c r="I328" s="247"/>
      <c r="J328" s="242"/>
      <c r="K328" s="242"/>
      <c r="L328" s="248"/>
      <c r="M328" s="249"/>
      <c r="N328" s="250"/>
      <c r="O328" s="250"/>
      <c r="P328" s="250"/>
      <c r="Q328" s="250"/>
      <c r="R328" s="250"/>
      <c r="S328" s="250"/>
      <c r="T328" s="25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2" t="s">
        <v>230</v>
      </c>
      <c r="AU328" s="252" t="s">
        <v>88</v>
      </c>
      <c r="AV328" s="13" t="s">
        <v>88</v>
      </c>
      <c r="AW328" s="13" t="s">
        <v>34</v>
      </c>
      <c r="AX328" s="13" t="s">
        <v>79</v>
      </c>
      <c r="AY328" s="252" t="s">
        <v>216</v>
      </c>
    </row>
    <row r="329" s="15" customFormat="1">
      <c r="A329" s="15"/>
      <c r="B329" s="280"/>
      <c r="C329" s="281"/>
      <c r="D329" s="243" t="s">
        <v>230</v>
      </c>
      <c r="E329" s="282" t="s">
        <v>1</v>
      </c>
      <c r="F329" s="283" t="s">
        <v>5048</v>
      </c>
      <c r="G329" s="281"/>
      <c r="H329" s="284">
        <v>1160.1999999999998</v>
      </c>
      <c r="I329" s="285"/>
      <c r="J329" s="281"/>
      <c r="K329" s="281"/>
      <c r="L329" s="286"/>
      <c r="M329" s="287"/>
      <c r="N329" s="288"/>
      <c r="O329" s="288"/>
      <c r="P329" s="288"/>
      <c r="Q329" s="288"/>
      <c r="R329" s="288"/>
      <c r="S329" s="288"/>
      <c r="T329" s="289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90" t="s">
        <v>230</v>
      </c>
      <c r="AU329" s="290" t="s">
        <v>88</v>
      </c>
      <c r="AV329" s="15" t="s">
        <v>99</v>
      </c>
      <c r="AW329" s="15" t="s">
        <v>34</v>
      </c>
      <c r="AX329" s="15" t="s">
        <v>79</v>
      </c>
      <c r="AY329" s="290" t="s">
        <v>216</v>
      </c>
    </row>
    <row r="330" s="14" customFormat="1">
      <c r="A330" s="14"/>
      <c r="B330" s="253"/>
      <c r="C330" s="254"/>
      <c r="D330" s="243" t="s">
        <v>230</v>
      </c>
      <c r="E330" s="255" t="s">
        <v>1</v>
      </c>
      <c r="F330" s="256" t="s">
        <v>285</v>
      </c>
      <c r="G330" s="254"/>
      <c r="H330" s="257">
        <v>1160.1999999999998</v>
      </c>
      <c r="I330" s="258"/>
      <c r="J330" s="254"/>
      <c r="K330" s="254"/>
      <c r="L330" s="259"/>
      <c r="M330" s="260"/>
      <c r="N330" s="261"/>
      <c r="O330" s="261"/>
      <c r="P330" s="261"/>
      <c r="Q330" s="261"/>
      <c r="R330" s="261"/>
      <c r="S330" s="261"/>
      <c r="T330" s="262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63" t="s">
        <v>230</v>
      </c>
      <c r="AU330" s="263" t="s">
        <v>88</v>
      </c>
      <c r="AV330" s="14" t="s">
        <v>121</v>
      </c>
      <c r="AW330" s="14" t="s">
        <v>34</v>
      </c>
      <c r="AX330" s="14" t="s">
        <v>86</v>
      </c>
      <c r="AY330" s="263" t="s">
        <v>216</v>
      </c>
    </row>
    <row r="331" s="2" customFormat="1" ht="24.15" customHeight="1">
      <c r="A331" s="39"/>
      <c r="B331" s="40"/>
      <c r="C331" s="228" t="s">
        <v>445</v>
      </c>
      <c r="D331" s="228" t="s">
        <v>218</v>
      </c>
      <c r="E331" s="229" t="s">
        <v>5049</v>
      </c>
      <c r="F331" s="230" t="s">
        <v>5050</v>
      </c>
      <c r="G331" s="231" t="s">
        <v>277</v>
      </c>
      <c r="H331" s="232">
        <v>1160.2000000000001</v>
      </c>
      <c r="I331" s="233"/>
      <c r="J331" s="234">
        <f>ROUND(I331*H331,2)</f>
        <v>0</v>
      </c>
      <c r="K331" s="230" t="s">
        <v>222</v>
      </c>
      <c r="L331" s="45"/>
      <c r="M331" s="235" t="s">
        <v>1</v>
      </c>
      <c r="N331" s="236" t="s">
        <v>44</v>
      </c>
      <c r="O331" s="92"/>
      <c r="P331" s="237">
        <f>O331*H331</f>
        <v>0</v>
      </c>
      <c r="Q331" s="237">
        <v>0.0039100000000000003</v>
      </c>
      <c r="R331" s="237">
        <f>Q331*H331</f>
        <v>4.5363820000000006</v>
      </c>
      <c r="S331" s="237">
        <v>0</v>
      </c>
      <c r="T331" s="238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39" t="s">
        <v>121</v>
      </c>
      <c r="AT331" s="239" t="s">
        <v>218</v>
      </c>
      <c r="AU331" s="239" t="s">
        <v>88</v>
      </c>
      <c r="AY331" s="18" t="s">
        <v>216</v>
      </c>
      <c r="BE331" s="240">
        <f>IF(N331="základní",J331,0)</f>
        <v>0</v>
      </c>
      <c r="BF331" s="240">
        <f>IF(N331="snížená",J331,0)</f>
        <v>0</v>
      </c>
      <c r="BG331" s="240">
        <f>IF(N331="zákl. přenesená",J331,0)</f>
        <v>0</v>
      </c>
      <c r="BH331" s="240">
        <f>IF(N331="sníž. přenesená",J331,0)</f>
        <v>0</v>
      </c>
      <c r="BI331" s="240">
        <f>IF(N331="nulová",J331,0)</f>
        <v>0</v>
      </c>
      <c r="BJ331" s="18" t="s">
        <v>86</v>
      </c>
      <c r="BK331" s="240">
        <f>ROUND(I331*H331,2)</f>
        <v>0</v>
      </c>
      <c r="BL331" s="18" t="s">
        <v>121</v>
      </c>
      <c r="BM331" s="239" t="s">
        <v>5051</v>
      </c>
    </row>
    <row r="332" s="13" customFormat="1">
      <c r="A332" s="13"/>
      <c r="B332" s="241"/>
      <c r="C332" s="242"/>
      <c r="D332" s="243" t="s">
        <v>230</v>
      </c>
      <c r="E332" s="244" t="s">
        <v>1</v>
      </c>
      <c r="F332" s="245" t="s">
        <v>5046</v>
      </c>
      <c r="G332" s="242"/>
      <c r="H332" s="246">
        <v>571.29999999999995</v>
      </c>
      <c r="I332" s="247"/>
      <c r="J332" s="242"/>
      <c r="K332" s="242"/>
      <c r="L332" s="248"/>
      <c r="M332" s="249"/>
      <c r="N332" s="250"/>
      <c r="O332" s="250"/>
      <c r="P332" s="250"/>
      <c r="Q332" s="250"/>
      <c r="R332" s="250"/>
      <c r="S332" s="250"/>
      <c r="T332" s="25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2" t="s">
        <v>230</v>
      </c>
      <c r="AU332" s="252" t="s">
        <v>88</v>
      </c>
      <c r="AV332" s="13" t="s">
        <v>88</v>
      </c>
      <c r="AW332" s="13" t="s">
        <v>34</v>
      </c>
      <c r="AX332" s="13" t="s">
        <v>79</v>
      </c>
      <c r="AY332" s="252" t="s">
        <v>216</v>
      </c>
    </row>
    <row r="333" s="13" customFormat="1">
      <c r="A333" s="13"/>
      <c r="B333" s="241"/>
      <c r="C333" s="242"/>
      <c r="D333" s="243" t="s">
        <v>230</v>
      </c>
      <c r="E333" s="244" t="s">
        <v>1</v>
      </c>
      <c r="F333" s="245" t="s">
        <v>5047</v>
      </c>
      <c r="G333" s="242"/>
      <c r="H333" s="246">
        <v>588.89999999999998</v>
      </c>
      <c r="I333" s="247"/>
      <c r="J333" s="242"/>
      <c r="K333" s="242"/>
      <c r="L333" s="248"/>
      <c r="M333" s="249"/>
      <c r="N333" s="250"/>
      <c r="O333" s="250"/>
      <c r="P333" s="250"/>
      <c r="Q333" s="250"/>
      <c r="R333" s="250"/>
      <c r="S333" s="250"/>
      <c r="T333" s="251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2" t="s">
        <v>230</v>
      </c>
      <c r="AU333" s="252" t="s">
        <v>88</v>
      </c>
      <c r="AV333" s="13" t="s">
        <v>88</v>
      </c>
      <c r="AW333" s="13" t="s">
        <v>34</v>
      </c>
      <c r="AX333" s="13" t="s">
        <v>79</v>
      </c>
      <c r="AY333" s="252" t="s">
        <v>216</v>
      </c>
    </row>
    <row r="334" s="15" customFormat="1">
      <c r="A334" s="15"/>
      <c r="B334" s="280"/>
      <c r="C334" s="281"/>
      <c r="D334" s="243" t="s">
        <v>230</v>
      </c>
      <c r="E334" s="282" t="s">
        <v>1</v>
      </c>
      <c r="F334" s="283" t="s">
        <v>5048</v>
      </c>
      <c r="G334" s="281"/>
      <c r="H334" s="284">
        <v>1160.1999999999998</v>
      </c>
      <c r="I334" s="285"/>
      <c r="J334" s="281"/>
      <c r="K334" s="281"/>
      <c r="L334" s="286"/>
      <c r="M334" s="287"/>
      <c r="N334" s="288"/>
      <c r="O334" s="288"/>
      <c r="P334" s="288"/>
      <c r="Q334" s="288"/>
      <c r="R334" s="288"/>
      <c r="S334" s="288"/>
      <c r="T334" s="289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90" t="s">
        <v>230</v>
      </c>
      <c r="AU334" s="290" t="s">
        <v>88</v>
      </c>
      <c r="AV334" s="15" t="s">
        <v>99</v>
      </c>
      <c r="AW334" s="15" t="s">
        <v>34</v>
      </c>
      <c r="AX334" s="15" t="s">
        <v>79</v>
      </c>
      <c r="AY334" s="290" t="s">
        <v>216</v>
      </c>
    </row>
    <row r="335" s="14" customFormat="1">
      <c r="A335" s="14"/>
      <c r="B335" s="253"/>
      <c r="C335" s="254"/>
      <c r="D335" s="243" t="s">
        <v>230</v>
      </c>
      <c r="E335" s="255" t="s">
        <v>1</v>
      </c>
      <c r="F335" s="256" t="s">
        <v>285</v>
      </c>
      <c r="G335" s="254"/>
      <c r="H335" s="257">
        <v>1160.1999999999998</v>
      </c>
      <c r="I335" s="258"/>
      <c r="J335" s="254"/>
      <c r="K335" s="254"/>
      <c r="L335" s="259"/>
      <c r="M335" s="260"/>
      <c r="N335" s="261"/>
      <c r="O335" s="261"/>
      <c r="P335" s="261"/>
      <c r="Q335" s="261"/>
      <c r="R335" s="261"/>
      <c r="S335" s="261"/>
      <c r="T335" s="262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63" t="s">
        <v>230</v>
      </c>
      <c r="AU335" s="263" t="s">
        <v>88</v>
      </c>
      <c r="AV335" s="14" t="s">
        <v>121</v>
      </c>
      <c r="AW335" s="14" t="s">
        <v>34</v>
      </c>
      <c r="AX335" s="14" t="s">
        <v>86</v>
      </c>
      <c r="AY335" s="263" t="s">
        <v>216</v>
      </c>
    </row>
    <row r="336" s="2" customFormat="1" ht="16.5" customHeight="1">
      <c r="A336" s="39"/>
      <c r="B336" s="40"/>
      <c r="C336" s="228" t="s">
        <v>449</v>
      </c>
      <c r="D336" s="228" t="s">
        <v>218</v>
      </c>
      <c r="E336" s="229" t="s">
        <v>1141</v>
      </c>
      <c r="F336" s="230" t="s">
        <v>1142</v>
      </c>
      <c r="G336" s="231" t="s">
        <v>277</v>
      </c>
      <c r="H336" s="232">
        <v>5318.1620000000003</v>
      </c>
      <c r="I336" s="233"/>
      <c r="J336" s="234">
        <f>ROUND(I336*H336,2)</f>
        <v>0</v>
      </c>
      <c r="K336" s="230" t="s">
        <v>222</v>
      </c>
      <c r="L336" s="45"/>
      <c r="M336" s="235" t="s">
        <v>1</v>
      </c>
      <c r="N336" s="236" t="s">
        <v>44</v>
      </c>
      <c r="O336" s="92"/>
      <c r="P336" s="237">
        <f>O336*H336</f>
        <v>0</v>
      </c>
      <c r="Q336" s="237">
        <v>0.00025999999999999998</v>
      </c>
      <c r="R336" s="237">
        <f>Q336*H336</f>
        <v>1.3827221199999999</v>
      </c>
      <c r="S336" s="237">
        <v>0</v>
      </c>
      <c r="T336" s="238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39" t="s">
        <v>121</v>
      </c>
      <c r="AT336" s="239" t="s">
        <v>218</v>
      </c>
      <c r="AU336" s="239" t="s">
        <v>88</v>
      </c>
      <c r="AY336" s="18" t="s">
        <v>216</v>
      </c>
      <c r="BE336" s="240">
        <f>IF(N336="základní",J336,0)</f>
        <v>0</v>
      </c>
      <c r="BF336" s="240">
        <f>IF(N336="snížená",J336,0)</f>
        <v>0</v>
      </c>
      <c r="BG336" s="240">
        <f>IF(N336="zákl. přenesená",J336,0)</f>
        <v>0</v>
      </c>
      <c r="BH336" s="240">
        <f>IF(N336="sníž. přenesená",J336,0)</f>
        <v>0</v>
      </c>
      <c r="BI336" s="240">
        <f>IF(N336="nulová",J336,0)</f>
        <v>0</v>
      </c>
      <c r="BJ336" s="18" t="s">
        <v>86</v>
      </c>
      <c r="BK336" s="240">
        <f>ROUND(I336*H336,2)</f>
        <v>0</v>
      </c>
      <c r="BL336" s="18" t="s">
        <v>121</v>
      </c>
      <c r="BM336" s="239" t="s">
        <v>1143</v>
      </c>
    </row>
    <row r="337" s="13" customFormat="1">
      <c r="A337" s="13"/>
      <c r="B337" s="241"/>
      <c r="C337" s="242"/>
      <c r="D337" s="243" t="s">
        <v>230</v>
      </c>
      <c r="E337" s="244" t="s">
        <v>1</v>
      </c>
      <c r="F337" s="245" t="s">
        <v>5052</v>
      </c>
      <c r="G337" s="242"/>
      <c r="H337" s="246">
        <v>38.561999999999998</v>
      </c>
      <c r="I337" s="247"/>
      <c r="J337" s="242"/>
      <c r="K337" s="242"/>
      <c r="L337" s="248"/>
      <c r="M337" s="249"/>
      <c r="N337" s="250"/>
      <c r="O337" s="250"/>
      <c r="P337" s="250"/>
      <c r="Q337" s="250"/>
      <c r="R337" s="250"/>
      <c r="S337" s="250"/>
      <c r="T337" s="251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2" t="s">
        <v>230</v>
      </c>
      <c r="AU337" s="252" t="s">
        <v>88</v>
      </c>
      <c r="AV337" s="13" t="s">
        <v>88</v>
      </c>
      <c r="AW337" s="13" t="s">
        <v>34</v>
      </c>
      <c r="AX337" s="13" t="s">
        <v>79</v>
      </c>
      <c r="AY337" s="252" t="s">
        <v>216</v>
      </c>
    </row>
    <row r="338" s="13" customFormat="1">
      <c r="A338" s="13"/>
      <c r="B338" s="241"/>
      <c r="C338" s="242"/>
      <c r="D338" s="243" t="s">
        <v>230</v>
      </c>
      <c r="E338" s="244" t="s">
        <v>1</v>
      </c>
      <c r="F338" s="245" t="s">
        <v>5053</v>
      </c>
      <c r="G338" s="242"/>
      <c r="H338" s="246">
        <v>45.18</v>
      </c>
      <c r="I338" s="247"/>
      <c r="J338" s="242"/>
      <c r="K338" s="242"/>
      <c r="L338" s="248"/>
      <c r="M338" s="249"/>
      <c r="N338" s="250"/>
      <c r="O338" s="250"/>
      <c r="P338" s="250"/>
      <c r="Q338" s="250"/>
      <c r="R338" s="250"/>
      <c r="S338" s="250"/>
      <c r="T338" s="251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2" t="s">
        <v>230</v>
      </c>
      <c r="AU338" s="252" t="s">
        <v>88</v>
      </c>
      <c r="AV338" s="13" t="s">
        <v>88</v>
      </c>
      <c r="AW338" s="13" t="s">
        <v>34</v>
      </c>
      <c r="AX338" s="13" t="s">
        <v>79</v>
      </c>
      <c r="AY338" s="252" t="s">
        <v>216</v>
      </c>
    </row>
    <row r="339" s="13" customFormat="1">
      <c r="A339" s="13"/>
      <c r="B339" s="241"/>
      <c r="C339" s="242"/>
      <c r="D339" s="243" t="s">
        <v>230</v>
      </c>
      <c r="E339" s="244" t="s">
        <v>1</v>
      </c>
      <c r="F339" s="245" t="s">
        <v>5054</v>
      </c>
      <c r="G339" s="242"/>
      <c r="H339" s="246">
        <v>120.598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230</v>
      </c>
      <c r="AU339" s="252" t="s">
        <v>88</v>
      </c>
      <c r="AV339" s="13" t="s">
        <v>88</v>
      </c>
      <c r="AW339" s="13" t="s">
        <v>34</v>
      </c>
      <c r="AX339" s="13" t="s">
        <v>79</v>
      </c>
      <c r="AY339" s="252" t="s">
        <v>216</v>
      </c>
    </row>
    <row r="340" s="13" customFormat="1">
      <c r="A340" s="13"/>
      <c r="B340" s="241"/>
      <c r="C340" s="242"/>
      <c r="D340" s="243" t="s">
        <v>230</v>
      </c>
      <c r="E340" s="244" t="s">
        <v>1</v>
      </c>
      <c r="F340" s="245" t="s">
        <v>5055</v>
      </c>
      <c r="G340" s="242"/>
      <c r="H340" s="246">
        <v>89.388000000000005</v>
      </c>
      <c r="I340" s="247"/>
      <c r="J340" s="242"/>
      <c r="K340" s="242"/>
      <c r="L340" s="248"/>
      <c r="M340" s="249"/>
      <c r="N340" s="250"/>
      <c r="O340" s="250"/>
      <c r="P340" s="250"/>
      <c r="Q340" s="250"/>
      <c r="R340" s="250"/>
      <c r="S340" s="250"/>
      <c r="T340" s="25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2" t="s">
        <v>230</v>
      </c>
      <c r="AU340" s="252" t="s">
        <v>88</v>
      </c>
      <c r="AV340" s="13" t="s">
        <v>88</v>
      </c>
      <c r="AW340" s="13" t="s">
        <v>34</v>
      </c>
      <c r="AX340" s="13" t="s">
        <v>79</v>
      </c>
      <c r="AY340" s="252" t="s">
        <v>216</v>
      </c>
    </row>
    <row r="341" s="13" customFormat="1">
      <c r="A341" s="13"/>
      <c r="B341" s="241"/>
      <c r="C341" s="242"/>
      <c r="D341" s="243" t="s">
        <v>230</v>
      </c>
      <c r="E341" s="244" t="s">
        <v>1</v>
      </c>
      <c r="F341" s="245" t="s">
        <v>5056</v>
      </c>
      <c r="G341" s="242"/>
      <c r="H341" s="246">
        <v>89.388000000000005</v>
      </c>
      <c r="I341" s="247"/>
      <c r="J341" s="242"/>
      <c r="K341" s="242"/>
      <c r="L341" s="248"/>
      <c r="M341" s="249"/>
      <c r="N341" s="250"/>
      <c r="O341" s="250"/>
      <c r="P341" s="250"/>
      <c r="Q341" s="250"/>
      <c r="R341" s="250"/>
      <c r="S341" s="250"/>
      <c r="T341" s="251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2" t="s">
        <v>230</v>
      </c>
      <c r="AU341" s="252" t="s">
        <v>88</v>
      </c>
      <c r="AV341" s="13" t="s">
        <v>88</v>
      </c>
      <c r="AW341" s="13" t="s">
        <v>34</v>
      </c>
      <c r="AX341" s="13" t="s">
        <v>79</v>
      </c>
      <c r="AY341" s="252" t="s">
        <v>216</v>
      </c>
    </row>
    <row r="342" s="13" customFormat="1">
      <c r="A342" s="13"/>
      <c r="B342" s="241"/>
      <c r="C342" s="242"/>
      <c r="D342" s="243" t="s">
        <v>230</v>
      </c>
      <c r="E342" s="244" t="s">
        <v>1</v>
      </c>
      <c r="F342" s="245" t="s">
        <v>5057</v>
      </c>
      <c r="G342" s="242"/>
      <c r="H342" s="246">
        <v>89.388000000000005</v>
      </c>
      <c r="I342" s="247"/>
      <c r="J342" s="242"/>
      <c r="K342" s="242"/>
      <c r="L342" s="248"/>
      <c r="M342" s="249"/>
      <c r="N342" s="250"/>
      <c r="O342" s="250"/>
      <c r="P342" s="250"/>
      <c r="Q342" s="250"/>
      <c r="R342" s="250"/>
      <c r="S342" s="250"/>
      <c r="T342" s="251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2" t="s">
        <v>230</v>
      </c>
      <c r="AU342" s="252" t="s">
        <v>88</v>
      </c>
      <c r="AV342" s="13" t="s">
        <v>88</v>
      </c>
      <c r="AW342" s="13" t="s">
        <v>34</v>
      </c>
      <c r="AX342" s="13" t="s">
        <v>79</v>
      </c>
      <c r="AY342" s="252" t="s">
        <v>216</v>
      </c>
    </row>
    <row r="343" s="13" customFormat="1">
      <c r="A343" s="13"/>
      <c r="B343" s="241"/>
      <c r="C343" s="242"/>
      <c r="D343" s="243" t="s">
        <v>230</v>
      </c>
      <c r="E343" s="244" t="s">
        <v>1</v>
      </c>
      <c r="F343" s="245" t="s">
        <v>5058</v>
      </c>
      <c r="G343" s="242"/>
      <c r="H343" s="246">
        <v>68.016999999999996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230</v>
      </c>
      <c r="AU343" s="252" t="s">
        <v>88</v>
      </c>
      <c r="AV343" s="13" t="s">
        <v>88</v>
      </c>
      <c r="AW343" s="13" t="s">
        <v>34</v>
      </c>
      <c r="AX343" s="13" t="s">
        <v>79</v>
      </c>
      <c r="AY343" s="252" t="s">
        <v>216</v>
      </c>
    </row>
    <row r="344" s="13" customFormat="1">
      <c r="A344" s="13"/>
      <c r="B344" s="241"/>
      <c r="C344" s="242"/>
      <c r="D344" s="243" t="s">
        <v>230</v>
      </c>
      <c r="E344" s="244" t="s">
        <v>1</v>
      </c>
      <c r="F344" s="245" t="s">
        <v>5059</v>
      </c>
      <c r="G344" s="242"/>
      <c r="H344" s="246">
        <v>53.914000000000001</v>
      </c>
      <c r="I344" s="247"/>
      <c r="J344" s="242"/>
      <c r="K344" s="242"/>
      <c r="L344" s="248"/>
      <c r="M344" s="249"/>
      <c r="N344" s="250"/>
      <c r="O344" s="250"/>
      <c r="P344" s="250"/>
      <c r="Q344" s="250"/>
      <c r="R344" s="250"/>
      <c r="S344" s="250"/>
      <c r="T344" s="251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2" t="s">
        <v>230</v>
      </c>
      <c r="AU344" s="252" t="s">
        <v>88</v>
      </c>
      <c r="AV344" s="13" t="s">
        <v>88</v>
      </c>
      <c r="AW344" s="13" t="s">
        <v>34</v>
      </c>
      <c r="AX344" s="13" t="s">
        <v>79</v>
      </c>
      <c r="AY344" s="252" t="s">
        <v>216</v>
      </c>
    </row>
    <row r="345" s="13" customFormat="1">
      <c r="A345" s="13"/>
      <c r="B345" s="241"/>
      <c r="C345" s="242"/>
      <c r="D345" s="243" t="s">
        <v>230</v>
      </c>
      <c r="E345" s="244" t="s">
        <v>1</v>
      </c>
      <c r="F345" s="245" t="s">
        <v>5060</v>
      </c>
      <c r="G345" s="242"/>
      <c r="H345" s="246">
        <v>72.073999999999998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230</v>
      </c>
      <c r="AU345" s="252" t="s">
        <v>88</v>
      </c>
      <c r="AV345" s="13" t="s">
        <v>88</v>
      </c>
      <c r="AW345" s="13" t="s">
        <v>34</v>
      </c>
      <c r="AX345" s="13" t="s">
        <v>79</v>
      </c>
      <c r="AY345" s="252" t="s">
        <v>216</v>
      </c>
    </row>
    <row r="346" s="13" customFormat="1">
      <c r="A346" s="13"/>
      <c r="B346" s="241"/>
      <c r="C346" s="242"/>
      <c r="D346" s="243" t="s">
        <v>230</v>
      </c>
      <c r="E346" s="244" t="s">
        <v>1</v>
      </c>
      <c r="F346" s="245" t="s">
        <v>5061</v>
      </c>
      <c r="G346" s="242"/>
      <c r="H346" s="246">
        <v>90.179000000000002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230</v>
      </c>
      <c r="AU346" s="252" t="s">
        <v>88</v>
      </c>
      <c r="AV346" s="13" t="s">
        <v>88</v>
      </c>
      <c r="AW346" s="13" t="s">
        <v>34</v>
      </c>
      <c r="AX346" s="13" t="s">
        <v>79</v>
      </c>
      <c r="AY346" s="252" t="s">
        <v>216</v>
      </c>
    </row>
    <row r="347" s="13" customFormat="1">
      <c r="A347" s="13"/>
      <c r="B347" s="241"/>
      <c r="C347" s="242"/>
      <c r="D347" s="243" t="s">
        <v>230</v>
      </c>
      <c r="E347" s="244" t="s">
        <v>1</v>
      </c>
      <c r="F347" s="245" t="s">
        <v>5062</v>
      </c>
      <c r="G347" s="242"/>
      <c r="H347" s="246">
        <v>111.622</v>
      </c>
      <c r="I347" s="247"/>
      <c r="J347" s="242"/>
      <c r="K347" s="242"/>
      <c r="L347" s="248"/>
      <c r="M347" s="249"/>
      <c r="N347" s="250"/>
      <c r="O347" s="250"/>
      <c r="P347" s="250"/>
      <c r="Q347" s="250"/>
      <c r="R347" s="250"/>
      <c r="S347" s="250"/>
      <c r="T347" s="251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52" t="s">
        <v>230</v>
      </c>
      <c r="AU347" s="252" t="s">
        <v>88</v>
      </c>
      <c r="AV347" s="13" t="s">
        <v>88</v>
      </c>
      <c r="AW347" s="13" t="s">
        <v>34</v>
      </c>
      <c r="AX347" s="13" t="s">
        <v>79</v>
      </c>
      <c r="AY347" s="252" t="s">
        <v>216</v>
      </c>
    </row>
    <row r="348" s="13" customFormat="1">
      <c r="A348" s="13"/>
      <c r="B348" s="241"/>
      <c r="C348" s="242"/>
      <c r="D348" s="243" t="s">
        <v>230</v>
      </c>
      <c r="E348" s="244" t="s">
        <v>1</v>
      </c>
      <c r="F348" s="245" t="s">
        <v>5063</v>
      </c>
      <c r="G348" s="242"/>
      <c r="H348" s="246">
        <v>95.027000000000001</v>
      </c>
      <c r="I348" s="247"/>
      <c r="J348" s="242"/>
      <c r="K348" s="242"/>
      <c r="L348" s="248"/>
      <c r="M348" s="249"/>
      <c r="N348" s="250"/>
      <c r="O348" s="250"/>
      <c r="P348" s="250"/>
      <c r="Q348" s="250"/>
      <c r="R348" s="250"/>
      <c r="S348" s="250"/>
      <c r="T348" s="251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52" t="s">
        <v>230</v>
      </c>
      <c r="AU348" s="252" t="s">
        <v>88</v>
      </c>
      <c r="AV348" s="13" t="s">
        <v>88</v>
      </c>
      <c r="AW348" s="13" t="s">
        <v>34</v>
      </c>
      <c r="AX348" s="13" t="s">
        <v>79</v>
      </c>
      <c r="AY348" s="252" t="s">
        <v>216</v>
      </c>
    </row>
    <row r="349" s="13" customFormat="1">
      <c r="A349" s="13"/>
      <c r="B349" s="241"/>
      <c r="C349" s="242"/>
      <c r="D349" s="243" t="s">
        <v>230</v>
      </c>
      <c r="E349" s="244" t="s">
        <v>1</v>
      </c>
      <c r="F349" s="245" t="s">
        <v>5064</v>
      </c>
      <c r="G349" s="242"/>
      <c r="H349" s="246">
        <v>184.57499999999999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230</v>
      </c>
      <c r="AU349" s="252" t="s">
        <v>88</v>
      </c>
      <c r="AV349" s="13" t="s">
        <v>88</v>
      </c>
      <c r="AW349" s="13" t="s">
        <v>34</v>
      </c>
      <c r="AX349" s="13" t="s">
        <v>79</v>
      </c>
      <c r="AY349" s="252" t="s">
        <v>216</v>
      </c>
    </row>
    <row r="350" s="13" customFormat="1">
      <c r="A350" s="13"/>
      <c r="B350" s="241"/>
      <c r="C350" s="242"/>
      <c r="D350" s="243" t="s">
        <v>230</v>
      </c>
      <c r="E350" s="244" t="s">
        <v>1</v>
      </c>
      <c r="F350" s="245" t="s">
        <v>5065</v>
      </c>
      <c r="G350" s="242"/>
      <c r="H350" s="246">
        <v>159.16300000000001</v>
      </c>
      <c r="I350" s="247"/>
      <c r="J350" s="242"/>
      <c r="K350" s="242"/>
      <c r="L350" s="248"/>
      <c r="M350" s="249"/>
      <c r="N350" s="250"/>
      <c r="O350" s="250"/>
      <c r="P350" s="250"/>
      <c r="Q350" s="250"/>
      <c r="R350" s="250"/>
      <c r="S350" s="250"/>
      <c r="T350" s="251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2" t="s">
        <v>230</v>
      </c>
      <c r="AU350" s="252" t="s">
        <v>88</v>
      </c>
      <c r="AV350" s="13" t="s">
        <v>88</v>
      </c>
      <c r="AW350" s="13" t="s">
        <v>34</v>
      </c>
      <c r="AX350" s="13" t="s">
        <v>79</v>
      </c>
      <c r="AY350" s="252" t="s">
        <v>216</v>
      </c>
    </row>
    <row r="351" s="13" customFormat="1">
      <c r="A351" s="13"/>
      <c r="B351" s="241"/>
      <c r="C351" s="242"/>
      <c r="D351" s="243" t="s">
        <v>230</v>
      </c>
      <c r="E351" s="244" t="s">
        <v>1</v>
      </c>
      <c r="F351" s="245" t="s">
        <v>5066</v>
      </c>
      <c r="G351" s="242"/>
      <c r="H351" s="246">
        <v>114.619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230</v>
      </c>
      <c r="AU351" s="252" t="s">
        <v>88</v>
      </c>
      <c r="AV351" s="13" t="s">
        <v>88</v>
      </c>
      <c r="AW351" s="13" t="s">
        <v>34</v>
      </c>
      <c r="AX351" s="13" t="s">
        <v>79</v>
      </c>
      <c r="AY351" s="252" t="s">
        <v>216</v>
      </c>
    </row>
    <row r="352" s="13" customFormat="1">
      <c r="A352" s="13"/>
      <c r="B352" s="241"/>
      <c r="C352" s="242"/>
      <c r="D352" s="243" t="s">
        <v>230</v>
      </c>
      <c r="E352" s="244" t="s">
        <v>1</v>
      </c>
      <c r="F352" s="245" t="s">
        <v>5067</v>
      </c>
      <c r="G352" s="242"/>
      <c r="H352" s="246">
        <v>83.790000000000006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230</v>
      </c>
      <c r="AU352" s="252" t="s">
        <v>88</v>
      </c>
      <c r="AV352" s="13" t="s">
        <v>88</v>
      </c>
      <c r="AW352" s="13" t="s">
        <v>34</v>
      </c>
      <c r="AX352" s="13" t="s">
        <v>79</v>
      </c>
      <c r="AY352" s="252" t="s">
        <v>216</v>
      </c>
    </row>
    <row r="353" s="15" customFormat="1">
      <c r="A353" s="15"/>
      <c r="B353" s="280"/>
      <c r="C353" s="281"/>
      <c r="D353" s="243" t="s">
        <v>230</v>
      </c>
      <c r="E353" s="282" t="s">
        <v>1</v>
      </c>
      <c r="F353" s="283" t="s">
        <v>775</v>
      </c>
      <c r="G353" s="281"/>
      <c r="H353" s="284">
        <v>1505.4839999999997</v>
      </c>
      <c r="I353" s="285"/>
      <c r="J353" s="281"/>
      <c r="K353" s="281"/>
      <c r="L353" s="286"/>
      <c r="M353" s="287"/>
      <c r="N353" s="288"/>
      <c r="O353" s="288"/>
      <c r="P353" s="288"/>
      <c r="Q353" s="288"/>
      <c r="R353" s="288"/>
      <c r="S353" s="288"/>
      <c r="T353" s="289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90" t="s">
        <v>230</v>
      </c>
      <c r="AU353" s="290" t="s">
        <v>88</v>
      </c>
      <c r="AV353" s="15" t="s">
        <v>99</v>
      </c>
      <c r="AW353" s="15" t="s">
        <v>34</v>
      </c>
      <c r="AX353" s="15" t="s">
        <v>79</v>
      </c>
      <c r="AY353" s="290" t="s">
        <v>216</v>
      </c>
    </row>
    <row r="354" s="13" customFormat="1">
      <c r="A354" s="13"/>
      <c r="B354" s="241"/>
      <c r="C354" s="242"/>
      <c r="D354" s="243" t="s">
        <v>230</v>
      </c>
      <c r="E354" s="244" t="s">
        <v>1</v>
      </c>
      <c r="F354" s="245" t="s">
        <v>5068</v>
      </c>
      <c r="G354" s="242"/>
      <c r="H354" s="246">
        <v>131.31</v>
      </c>
      <c r="I354" s="247"/>
      <c r="J354" s="242"/>
      <c r="K354" s="242"/>
      <c r="L354" s="248"/>
      <c r="M354" s="249"/>
      <c r="N354" s="250"/>
      <c r="O354" s="250"/>
      <c r="P354" s="250"/>
      <c r="Q354" s="250"/>
      <c r="R354" s="250"/>
      <c r="S354" s="250"/>
      <c r="T354" s="251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2" t="s">
        <v>230</v>
      </c>
      <c r="AU354" s="252" t="s">
        <v>88</v>
      </c>
      <c r="AV354" s="13" t="s">
        <v>88</v>
      </c>
      <c r="AW354" s="13" t="s">
        <v>34</v>
      </c>
      <c r="AX354" s="13" t="s">
        <v>79</v>
      </c>
      <c r="AY354" s="252" t="s">
        <v>216</v>
      </c>
    </row>
    <row r="355" s="13" customFormat="1">
      <c r="A355" s="13"/>
      <c r="B355" s="241"/>
      <c r="C355" s="242"/>
      <c r="D355" s="243" t="s">
        <v>230</v>
      </c>
      <c r="E355" s="244" t="s">
        <v>1</v>
      </c>
      <c r="F355" s="245" t="s">
        <v>5069</v>
      </c>
      <c r="G355" s="242"/>
      <c r="H355" s="246">
        <v>175.13800000000001</v>
      </c>
      <c r="I355" s="247"/>
      <c r="J355" s="242"/>
      <c r="K355" s="242"/>
      <c r="L355" s="248"/>
      <c r="M355" s="249"/>
      <c r="N355" s="250"/>
      <c r="O355" s="250"/>
      <c r="P355" s="250"/>
      <c r="Q355" s="250"/>
      <c r="R355" s="250"/>
      <c r="S355" s="250"/>
      <c r="T355" s="25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2" t="s">
        <v>230</v>
      </c>
      <c r="AU355" s="252" t="s">
        <v>88</v>
      </c>
      <c r="AV355" s="13" t="s">
        <v>88</v>
      </c>
      <c r="AW355" s="13" t="s">
        <v>34</v>
      </c>
      <c r="AX355" s="13" t="s">
        <v>79</v>
      </c>
      <c r="AY355" s="252" t="s">
        <v>216</v>
      </c>
    </row>
    <row r="356" s="13" customFormat="1">
      <c r="A356" s="13"/>
      <c r="B356" s="241"/>
      <c r="C356" s="242"/>
      <c r="D356" s="243" t="s">
        <v>230</v>
      </c>
      <c r="E356" s="244" t="s">
        <v>1</v>
      </c>
      <c r="F356" s="245" t="s">
        <v>5070</v>
      </c>
      <c r="G356" s="242"/>
      <c r="H356" s="246">
        <v>175.13800000000001</v>
      </c>
      <c r="I356" s="247"/>
      <c r="J356" s="242"/>
      <c r="K356" s="242"/>
      <c r="L356" s="248"/>
      <c r="M356" s="249"/>
      <c r="N356" s="250"/>
      <c r="O356" s="250"/>
      <c r="P356" s="250"/>
      <c r="Q356" s="250"/>
      <c r="R356" s="250"/>
      <c r="S356" s="250"/>
      <c r="T356" s="25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2" t="s">
        <v>230</v>
      </c>
      <c r="AU356" s="252" t="s">
        <v>88</v>
      </c>
      <c r="AV356" s="13" t="s">
        <v>88</v>
      </c>
      <c r="AW356" s="13" t="s">
        <v>34</v>
      </c>
      <c r="AX356" s="13" t="s">
        <v>79</v>
      </c>
      <c r="AY356" s="252" t="s">
        <v>216</v>
      </c>
    </row>
    <row r="357" s="13" customFormat="1">
      <c r="A357" s="13"/>
      <c r="B357" s="241"/>
      <c r="C357" s="242"/>
      <c r="D357" s="243" t="s">
        <v>230</v>
      </c>
      <c r="E357" s="244" t="s">
        <v>1</v>
      </c>
      <c r="F357" s="245" t="s">
        <v>5071</v>
      </c>
      <c r="G357" s="242"/>
      <c r="H357" s="246">
        <v>114.619</v>
      </c>
      <c r="I357" s="247"/>
      <c r="J357" s="242"/>
      <c r="K357" s="242"/>
      <c r="L357" s="248"/>
      <c r="M357" s="249"/>
      <c r="N357" s="250"/>
      <c r="O357" s="250"/>
      <c r="P357" s="250"/>
      <c r="Q357" s="250"/>
      <c r="R357" s="250"/>
      <c r="S357" s="250"/>
      <c r="T357" s="251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2" t="s">
        <v>230</v>
      </c>
      <c r="AU357" s="252" t="s">
        <v>88</v>
      </c>
      <c r="AV357" s="13" t="s">
        <v>88</v>
      </c>
      <c r="AW357" s="13" t="s">
        <v>34</v>
      </c>
      <c r="AX357" s="13" t="s">
        <v>79</v>
      </c>
      <c r="AY357" s="252" t="s">
        <v>216</v>
      </c>
    </row>
    <row r="358" s="13" customFormat="1">
      <c r="A358" s="13"/>
      <c r="B358" s="241"/>
      <c r="C358" s="242"/>
      <c r="D358" s="243" t="s">
        <v>230</v>
      </c>
      <c r="E358" s="244" t="s">
        <v>1</v>
      </c>
      <c r="F358" s="245" t="s">
        <v>5072</v>
      </c>
      <c r="G358" s="242"/>
      <c r="H358" s="246">
        <v>114.619</v>
      </c>
      <c r="I358" s="247"/>
      <c r="J358" s="242"/>
      <c r="K358" s="242"/>
      <c r="L358" s="248"/>
      <c r="M358" s="249"/>
      <c r="N358" s="250"/>
      <c r="O358" s="250"/>
      <c r="P358" s="250"/>
      <c r="Q358" s="250"/>
      <c r="R358" s="250"/>
      <c r="S358" s="250"/>
      <c r="T358" s="251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2" t="s">
        <v>230</v>
      </c>
      <c r="AU358" s="252" t="s">
        <v>88</v>
      </c>
      <c r="AV358" s="13" t="s">
        <v>88</v>
      </c>
      <c r="AW358" s="13" t="s">
        <v>34</v>
      </c>
      <c r="AX358" s="13" t="s">
        <v>79</v>
      </c>
      <c r="AY358" s="252" t="s">
        <v>216</v>
      </c>
    </row>
    <row r="359" s="13" customFormat="1">
      <c r="A359" s="13"/>
      <c r="B359" s="241"/>
      <c r="C359" s="242"/>
      <c r="D359" s="243" t="s">
        <v>230</v>
      </c>
      <c r="E359" s="244" t="s">
        <v>1</v>
      </c>
      <c r="F359" s="245" t="s">
        <v>5073</v>
      </c>
      <c r="G359" s="242"/>
      <c r="H359" s="246">
        <v>88.748000000000005</v>
      </c>
      <c r="I359" s="247"/>
      <c r="J359" s="242"/>
      <c r="K359" s="242"/>
      <c r="L359" s="248"/>
      <c r="M359" s="249"/>
      <c r="N359" s="250"/>
      <c r="O359" s="250"/>
      <c r="P359" s="250"/>
      <c r="Q359" s="250"/>
      <c r="R359" s="250"/>
      <c r="S359" s="250"/>
      <c r="T359" s="25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2" t="s">
        <v>230</v>
      </c>
      <c r="AU359" s="252" t="s">
        <v>88</v>
      </c>
      <c r="AV359" s="13" t="s">
        <v>88</v>
      </c>
      <c r="AW359" s="13" t="s">
        <v>34</v>
      </c>
      <c r="AX359" s="13" t="s">
        <v>79</v>
      </c>
      <c r="AY359" s="252" t="s">
        <v>216</v>
      </c>
    </row>
    <row r="360" s="13" customFormat="1">
      <c r="A360" s="13"/>
      <c r="B360" s="241"/>
      <c r="C360" s="242"/>
      <c r="D360" s="243" t="s">
        <v>230</v>
      </c>
      <c r="E360" s="244" t="s">
        <v>1</v>
      </c>
      <c r="F360" s="245" t="s">
        <v>5074</v>
      </c>
      <c r="G360" s="242"/>
      <c r="H360" s="246">
        <v>198.87100000000001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230</v>
      </c>
      <c r="AU360" s="252" t="s">
        <v>88</v>
      </c>
      <c r="AV360" s="13" t="s">
        <v>88</v>
      </c>
      <c r="AW360" s="13" t="s">
        <v>34</v>
      </c>
      <c r="AX360" s="13" t="s">
        <v>79</v>
      </c>
      <c r="AY360" s="252" t="s">
        <v>216</v>
      </c>
    </row>
    <row r="361" s="13" customFormat="1">
      <c r="A361" s="13"/>
      <c r="B361" s="241"/>
      <c r="C361" s="242"/>
      <c r="D361" s="243" t="s">
        <v>230</v>
      </c>
      <c r="E361" s="244" t="s">
        <v>1</v>
      </c>
      <c r="F361" s="245" t="s">
        <v>5075</v>
      </c>
      <c r="G361" s="242"/>
      <c r="H361" s="246">
        <v>96.569000000000003</v>
      </c>
      <c r="I361" s="247"/>
      <c r="J361" s="242"/>
      <c r="K361" s="242"/>
      <c r="L361" s="248"/>
      <c r="M361" s="249"/>
      <c r="N361" s="250"/>
      <c r="O361" s="250"/>
      <c r="P361" s="250"/>
      <c r="Q361" s="250"/>
      <c r="R361" s="250"/>
      <c r="S361" s="250"/>
      <c r="T361" s="251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2" t="s">
        <v>230</v>
      </c>
      <c r="AU361" s="252" t="s">
        <v>88</v>
      </c>
      <c r="AV361" s="13" t="s">
        <v>88</v>
      </c>
      <c r="AW361" s="13" t="s">
        <v>34</v>
      </c>
      <c r="AX361" s="13" t="s">
        <v>79</v>
      </c>
      <c r="AY361" s="252" t="s">
        <v>216</v>
      </c>
    </row>
    <row r="362" s="15" customFormat="1">
      <c r="A362" s="15"/>
      <c r="B362" s="280"/>
      <c r="C362" s="281"/>
      <c r="D362" s="243" t="s">
        <v>230</v>
      </c>
      <c r="E362" s="282" t="s">
        <v>1</v>
      </c>
      <c r="F362" s="283" t="s">
        <v>1693</v>
      </c>
      <c r="G362" s="281"/>
      <c r="H362" s="284">
        <v>1095.0120000000002</v>
      </c>
      <c r="I362" s="285"/>
      <c r="J362" s="281"/>
      <c r="K362" s="281"/>
      <c r="L362" s="286"/>
      <c r="M362" s="287"/>
      <c r="N362" s="288"/>
      <c r="O362" s="288"/>
      <c r="P362" s="288"/>
      <c r="Q362" s="288"/>
      <c r="R362" s="288"/>
      <c r="S362" s="288"/>
      <c r="T362" s="289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90" t="s">
        <v>230</v>
      </c>
      <c r="AU362" s="290" t="s">
        <v>88</v>
      </c>
      <c r="AV362" s="15" t="s">
        <v>99</v>
      </c>
      <c r="AW362" s="15" t="s">
        <v>34</v>
      </c>
      <c r="AX362" s="15" t="s">
        <v>79</v>
      </c>
      <c r="AY362" s="290" t="s">
        <v>216</v>
      </c>
    </row>
    <row r="363" s="13" customFormat="1">
      <c r="A363" s="13"/>
      <c r="B363" s="241"/>
      <c r="C363" s="242"/>
      <c r="D363" s="243" t="s">
        <v>230</v>
      </c>
      <c r="E363" s="244" t="s">
        <v>1</v>
      </c>
      <c r="F363" s="245" t="s">
        <v>5076</v>
      </c>
      <c r="G363" s="242"/>
      <c r="H363" s="246">
        <v>58.585000000000001</v>
      </c>
      <c r="I363" s="247"/>
      <c r="J363" s="242"/>
      <c r="K363" s="242"/>
      <c r="L363" s="248"/>
      <c r="M363" s="249"/>
      <c r="N363" s="250"/>
      <c r="O363" s="250"/>
      <c r="P363" s="250"/>
      <c r="Q363" s="250"/>
      <c r="R363" s="250"/>
      <c r="S363" s="250"/>
      <c r="T363" s="25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2" t="s">
        <v>230</v>
      </c>
      <c r="AU363" s="252" t="s">
        <v>88</v>
      </c>
      <c r="AV363" s="13" t="s">
        <v>88</v>
      </c>
      <c r="AW363" s="13" t="s">
        <v>34</v>
      </c>
      <c r="AX363" s="13" t="s">
        <v>79</v>
      </c>
      <c r="AY363" s="252" t="s">
        <v>216</v>
      </c>
    </row>
    <row r="364" s="14" customFormat="1">
      <c r="A364" s="14"/>
      <c r="B364" s="253"/>
      <c r="C364" s="254"/>
      <c r="D364" s="243" t="s">
        <v>230</v>
      </c>
      <c r="E364" s="255" t="s">
        <v>1</v>
      </c>
      <c r="F364" s="256" t="s">
        <v>5077</v>
      </c>
      <c r="G364" s="254"/>
      <c r="H364" s="257">
        <v>2659.0809999999997</v>
      </c>
      <c r="I364" s="258"/>
      <c r="J364" s="254"/>
      <c r="K364" s="254"/>
      <c r="L364" s="259"/>
      <c r="M364" s="260"/>
      <c r="N364" s="261"/>
      <c r="O364" s="261"/>
      <c r="P364" s="261"/>
      <c r="Q364" s="261"/>
      <c r="R364" s="261"/>
      <c r="S364" s="261"/>
      <c r="T364" s="262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63" t="s">
        <v>230</v>
      </c>
      <c r="AU364" s="263" t="s">
        <v>88</v>
      </c>
      <c r="AV364" s="14" t="s">
        <v>121</v>
      </c>
      <c r="AW364" s="14" t="s">
        <v>34</v>
      </c>
      <c r="AX364" s="14" t="s">
        <v>86</v>
      </c>
      <c r="AY364" s="263" t="s">
        <v>216</v>
      </c>
    </row>
    <row r="365" s="13" customFormat="1">
      <c r="A365" s="13"/>
      <c r="B365" s="241"/>
      <c r="C365" s="242"/>
      <c r="D365" s="243" t="s">
        <v>230</v>
      </c>
      <c r="E365" s="242"/>
      <c r="F365" s="245" t="s">
        <v>5078</v>
      </c>
      <c r="G365" s="242"/>
      <c r="H365" s="246">
        <v>5318.1620000000003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230</v>
      </c>
      <c r="AU365" s="252" t="s">
        <v>88</v>
      </c>
      <c r="AV365" s="13" t="s">
        <v>88</v>
      </c>
      <c r="AW365" s="13" t="s">
        <v>4</v>
      </c>
      <c r="AX365" s="13" t="s">
        <v>86</v>
      </c>
      <c r="AY365" s="252" t="s">
        <v>216</v>
      </c>
    </row>
    <row r="366" s="2" customFormat="1" ht="16.5" customHeight="1">
      <c r="A366" s="39"/>
      <c r="B366" s="40"/>
      <c r="C366" s="228" t="s">
        <v>453</v>
      </c>
      <c r="D366" s="228" t="s">
        <v>218</v>
      </c>
      <c r="E366" s="229" t="s">
        <v>1145</v>
      </c>
      <c r="F366" s="230" t="s">
        <v>1146</v>
      </c>
      <c r="G366" s="231" t="s">
        <v>277</v>
      </c>
      <c r="H366" s="232">
        <v>2659.0810000000001</v>
      </c>
      <c r="I366" s="233"/>
      <c r="J366" s="234">
        <f>ROUND(I366*H366,2)</f>
        <v>0</v>
      </c>
      <c r="K366" s="230" t="s">
        <v>222</v>
      </c>
      <c r="L366" s="45"/>
      <c r="M366" s="235" t="s">
        <v>1</v>
      </c>
      <c r="N366" s="236" t="s">
        <v>44</v>
      </c>
      <c r="O366" s="92"/>
      <c r="P366" s="237">
        <f>O366*H366</f>
        <v>0</v>
      </c>
      <c r="Q366" s="237">
        <v>0.0043800000000000002</v>
      </c>
      <c r="R366" s="237">
        <f>Q366*H366</f>
        <v>11.646774780000001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121</v>
      </c>
      <c r="AT366" s="239" t="s">
        <v>218</v>
      </c>
      <c r="AU366" s="239" t="s">
        <v>88</v>
      </c>
      <c r="AY366" s="18" t="s">
        <v>216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86</v>
      </c>
      <c r="BK366" s="240">
        <f>ROUND(I366*H366,2)</f>
        <v>0</v>
      </c>
      <c r="BL366" s="18" t="s">
        <v>121</v>
      </c>
      <c r="BM366" s="239" t="s">
        <v>5079</v>
      </c>
    </row>
    <row r="367" s="13" customFormat="1">
      <c r="A367" s="13"/>
      <c r="B367" s="241"/>
      <c r="C367" s="242"/>
      <c r="D367" s="243" t="s">
        <v>230</v>
      </c>
      <c r="E367" s="244" t="s">
        <v>1</v>
      </c>
      <c r="F367" s="245" t="s">
        <v>5080</v>
      </c>
      <c r="G367" s="242"/>
      <c r="H367" s="246">
        <v>2659.0810000000001</v>
      </c>
      <c r="I367" s="247"/>
      <c r="J367" s="242"/>
      <c r="K367" s="242"/>
      <c r="L367" s="248"/>
      <c r="M367" s="249"/>
      <c r="N367" s="250"/>
      <c r="O367" s="250"/>
      <c r="P367" s="250"/>
      <c r="Q367" s="250"/>
      <c r="R367" s="250"/>
      <c r="S367" s="250"/>
      <c r="T367" s="25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2" t="s">
        <v>230</v>
      </c>
      <c r="AU367" s="252" t="s">
        <v>88</v>
      </c>
      <c r="AV367" s="13" t="s">
        <v>88</v>
      </c>
      <c r="AW367" s="13" t="s">
        <v>34</v>
      </c>
      <c r="AX367" s="13" t="s">
        <v>86</v>
      </c>
      <c r="AY367" s="252" t="s">
        <v>216</v>
      </c>
    </row>
    <row r="368" s="2" customFormat="1" ht="24.15" customHeight="1">
      <c r="A368" s="39"/>
      <c r="B368" s="40"/>
      <c r="C368" s="228" t="s">
        <v>459</v>
      </c>
      <c r="D368" s="228" t="s">
        <v>218</v>
      </c>
      <c r="E368" s="229" t="s">
        <v>5081</v>
      </c>
      <c r="F368" s="230" t="s">
        <v>5082</v>
      </c>
      <c r="G368" s="231" t="s">
        <v>277</v>
      </c>
      <c r="H368" s="232">
        <v>2191.5909999999999</v>
      </c>
      <c r="I368" s="233"/>
      <c r="J368" s="234">
        <f>ROUND(I368*H368,2)</f>
        <v>0</v>
      </c>
      <c r="K368" s="230" t="s">
        <v>222</v>
      </c>
      <c r="L368" s="45"/>
      <c r="M368" s="235" t="s">
        <v>1</v>
      </c>
      <c r="N368" s="236" t="s">
        <v>44</v>
      </c>
      <c r="O368" s="92"/>
      <c r="P368" s="237">
        <f>O368*H368</f>
        <v>0</v>
      </c>
      <c r="Q368" s="237">
        <v>0.0039100000000000003</v>
      </c>
      <c r="R368" s="237">
        <f>Q368*H368</f>
        <v>8.5691208099999994</v>
      </c>
      <c r="S368" s="237">
        <v>0</v>
      </c>
      <c r="T368" s="238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39" t="s">
        <v>121</v>
      </c>
      <c r="AT368" s="239" t="s">
        <v>218</v>
      </c>
      <c r="AU368" s="239" t="s">
        <v>88</v>
      </c>
      <c r="AY368" s="18" t="s">
        <v>216</v>
      </c>
      <c r="BE368" s="240">
        <f>IF(N368="základní",J368,0)</f>
        <v>0</v>
      </c>
      <c r="BF368" s="240">
        <f>IF(N368="snížená",J368,0)</f>
        <v>0</v>
      </c>
      <c r="BG368" s="240">
        <f>IF(N368="zákl. přenesená",J368,0)</f>
        <v>0</v>
      </c>
      <c r="BH368" s="240">
        <f>IF(N368="sníž. přenesená",J368,0)</f>
        <v>0</v>
      </c>
      <c r="BI368" s="240">
        <f>IF(N368="nulová",J368,0)</f>
        <v>0</v>
      </c>
      <c r="BJ368" s="18" t="s">
        <v>86</v>
      </c>
      <c r="BK368" s="240">
        <f>ROUND(I368*H368,2)</f>
        <v>0</v>
      </c>
      <c r="BL368" s="18" t="s">
        <v>121</v>
      </c>
      <c r="BM368" s="239" t="s">
        <v>5083</v>
      </c>
    </row>
    <row r="369" s="13" customFormat="1">
      <c r="A369" s="13"/>
      <c r="B369" s="241"/>
      <c r="C369" s="242"/>
      <c r="D369" s="243" t="s">
        <v>230</v>
      </c>
      <c r="E369" s="244" t="s">
        <v>1</v>
      </c>
      <c r="F369" s="245" t="s">
        <v>5080</v>
      </c>
      <c r="G369" s="242"/>
      <c r="H369" s="246">
        <v>2659.0810000000001</v>
      </c>
      <c r="I369" s="247"/>
      <c r="J369" s="242"/>
      <c r="K369" s="242"/>
      <c r="L369" s="248"/>
      <c r="M369" s="249"/>
      <c r="N369" s="250"/>
      <c r="O369" s="250"/>
      <c r="P369" s="250"/>
      <c r="Q369" s="250"/>
      <c r="R369" s="250"/>
      <c r="S369" s="250"/>
      <c r="T369" s="251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2" t="s">
        <v>230</v>
      </c>
      <c r="AU369" s="252" t="s">
        <v>88</v>
      </c>
      <c r="AV369" s="13" t="s">
        <v>88</v>
      </c>
      <c r="AW369" s="13" t="s">
        <v>34</v>
      </c>
      <c r="AX369" s="13" t="s">
        <v>79</v>
      </c>
      <c r="AY369" s="252" t="s">
        <v>216</v>
      </c>
    </row>
    <row r="370" s="13" customFormat="1">
      <c r="A370" s="13"/>
      <c r="B370" s="241"/>
      <c r="C370" s="242"/>
      <c r="D370" s="243" t="s">
        <v>230</v>
      </c>
      <c r="E370" s="244" t="s">
        <v>1</v>
      </c>
      <c r="F370" s="245" t="s">
        <v>5084</v>
      </c>
      <c r="G370" s="242"/>
      <c r="H370" s="246">
        <v>-467.49000000000001</v>
      </c>
      <c r="I370" s="247"/>
      <c r="J370" s="242"/>
      <c r="K370" s="242"/>
      <c r="L370" s="248"/>
      <c r="M370" s="249"/>
      <c r="N370" s="250"/>
      <c r="O370" s="250"/>
      <c r="P370" s="250"/>
      <c r="Q370" s="250"/>
      <c r="R370" s="250"/>
      <c r="S370" s="250"/>
      <c r="T370" s="251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2" t="s">
        <v>230</v>
      </c>
      <c r="AU370" s="252" t="s">
        <v>88</v>
      </c>
      <c r="AV370" s="13" t="s">
        <v>88</v>
      </c>
      <c r="AW370" s="13" t="s">
        <v>34</v>
      </c>
      <c r="AX370" s="13" t="s">
        <v>79</v>
      </c>
      <c r="AY370" s="252" t="s">
        <v>216</v>
      </c>
    </row>
    <row r="371" s="14" customFormat="1">
      <c r="A371" s="14"/>
      <c r="B371" s="253"/>
      <c r="C371" s="254"/>
      <c r="D371" s="243" t="s">
        <v>230</v>
      </c>
      <c r="E371" s="255" t="s">
        <v>1</v>
      </c>
      <c r="F371" s="256" t="s">
        <v>285</v>
      </c>
      <c r="G371" s="254"/>
      <c r="H371" s="257">
        <v>2191.5910000000003</v>
      </c>
      <c r="I371" s="258"/>
      <c r="J371" s="254"/>
      <c r="K371" s="254"/>
      <c r="L371" s="259"/>
      <c r="M371" s="260"/>
      <c r="N371" s="261"/>
      <c r="O371" s="261"/>
      <c r="P371" s="261"/>
      <c r="Q371" s="261"/>
      <c r="R371" s="261"/>
      <c r="S371" s="261"/>
      <c r="T371" s="262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63" t="s">
        <v>230</v>
      </c>
      <c r="AU371" s="263" t="s">
        <v>88</v>
      </c>
      <c r="AV371" s="14" t="s">
        <v>121</v>
      </c>
      <c r="AW371" s="14" t="s">
        <v>34</v>
      </c>
      <c r="AX371" s="14" t="s">
        <v>86</v>
      </c>
      <c r="AY371" s="263" t="s">
        <v>216</v>
      </c>
    </row>
    <row r="372" s="2" customFormat="1" ht="16.5" customHeight="1">
      <c r="A372" s="39"/>
      <c r="B372" s="40"/>
      <c r="C372" s="228" t="s">
        <v>464</v>
      </c>
      <c r="D372" s="228" t="s">
        <v>218</v>
      </c>
      <c r="E372" s="229" t="s">
        <v>5085</v>
      </c>
      <c r="F372" s="230" t="s">
        <v>5086</v>
      </c>
      <c r="G372" s="231" t="s">
        <v>293</v>
      </c>
      <c r="H372" s="232">
        <v>234.34</v>
      </c>
      <c r="I372" s="233"/>
      <c r="J372" s="234">
        <f>ROUND(I372*H372,2)</f>
        <v>0</v>
      </c>
      <c r="K372" s="230" t="s">
        <v>222</v>
      </c>
      <c r="L372" s="45"/>
      <c r="M372" s="235" t="s">
        <v>1</v>
      </c>
      <c r="N372" s="236" t="s">
        <v>44</v>
      </c>
      <c r="O372" s="92"/>
      <c r="P372" s="237">
        <f>O372*H372</f>
        <v>0</v>
      </c>
      <c r="Q372" s="237">
        <v>0.0032000000000000002</v>
      </c>
      <c r="R372" s="237">
        <f>Q372*H372</f>
        <v>0.749888</v>
      </c>
      <c r="S372" s="237">
        <v>0</v>
      </c>
      <c r="T372" s="238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39" t="s">
        <v>121</v>
      </c>
      <c r="AT372" s="239" t="s">
        <v>218</v>
      </c>
      <c r="AU372" s="239" t="s">
        <v>88</v>
      </c>
      <c r="AY372" s="18" t="s">
        <v>216</v>
      </c>
      <c r="BE372" s="240">
        <f>IF(N372="základní",J372,0)</f>
        <v>0</v>
      </c>
      <c r="BF372" s="240">
        <f>IF(N372="snížená",J372,0)</f>
        <v>0</v>
      </c>
      <c r="BG372" s="240">
        <f>IF(N372="zákl. přenesená",J372,0)</f>
        <v>0</v>
      </c>
      <c r="BH372" s="240">
        <f>IF(N372="sníž. přenesená",J372,0)</f>
        <v>0</v>
      </c>
      <c r="BI372" s="240">
        <f>IF(N372="nulová",J372,0)</f>
        <v>0</v>
      </c>
      <c r="BJ372" s="18" t="s">
        <v>86</v>
      </c>
      <c r="BK372" s="240">
        <f>ROUND(I372*H372,2)</f>
        <v>0</v>
      </c>
      <c r="BL372" s="18" t="s">
        <v>121</v>
      </c>
      <c r="BM372" s="239" t="s">
        <v>5087</v>
      </c>
    </row>
    <row r="373" s="13" customFormat="1">
      <c r="A373" s="13"/>
      <c r="B373" s="241"/>
      <c r="C373" s="242"/>
      <c r="D373" s="243" t="s">
        <v>230</v>
      </c>
      <c r="E373" s="244" t="s">
        <v>1</v>
      </c>
      <c r="F373" s="245" t="s">
        <v>5088</v>
      </c>
      <c r="G373" s="242"/>
      <c r="H373" s="246">
        <v>234.34</v>
      </c>
      <c r="I373" s="247"/>
      <c r="J373" s="242"/>
      <c r="K373" s="242"/>
      <c r="L373" s="248"/>
      <c r="M373" s="249"/>
      <c r="N373" s="250"/>
      <c r="O373" s="250"/>
      <c r="P373" s="250"/>
      <c r="Q373" s="250"/>
      <c r="R373" s="250"/>
      <c r="S373" s="250"/>
      <c r="T373" s="251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2" t="s">
        <v>230</v>
      </c>
      <c r="AU373" s="252" t="s">
        <v>88</v>
      </c>
      <c r="AV373" s="13" t="s">
        <v>88</v>
      </c>
      <c r="AW373" s="13" t="s">
        <v>34</v>
      </c>
      <c r="AX373" s="13" t="s">
        <v>86</v>
      </c>
      <c r="AY373" s="252" t="s">
        <v>216</v>
      </c>
    </row>
    <row r="374" s="2" customFormat="1" ht="16.5" customHeight="1">
      <c r="A374" s="39"/>
      <c r="B374" s="40"/>
      <c r="C374" s="264" t="s">
        <v>469</v>
      </c>
      <c r="D374" s="264" t="s">
        <v>372</v>
      </c>
      <c r="E374" s="265" t="s">
        <v>2169</v>
      </c>
      <c r="F374" s="266" t="s">
        <v>2170</v>
      </c>
      <c r="G374" s="267" t="s">
        <v>277</v>
      </c>
      <c r="H374" s="268">
        <v>64.444000000000003</v>
      </c>
      <c r="I374" s="269"/>
      <c r="J374" s="270">
        <f>ROUND(I374*H374,2)</f>
        <v>0</v>
      </c>
      <c r="K374" s="266" t="s">
        <v>222</v>
      </c>
      <c r="L374" s="271"/>
      <c r="M374" s="272" t="s">
        <v>1</v>
      </c>
      <c r="N374" s="273" t="s">
        <v>44</v>
      </c>
      <c r="O374" s="92"/>
      <c r="P374" s="237">
        <f>O374*H374</f>
        <v>0</v>
      </c>
      <c r="Q374" s="237">
        <v>0.0015</v>
      </c>
      <c r="R374" s="237">
        <f>Q374*H374</f>
        <v>0.096666000000000002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250</v>
      </c>
      <c r="AT374" s="239" t="s">
        <v>372</v>
      </c>
      <c r="AU374" s="239" t="s">
        <v>88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121</v>
      </c>
      <c r="BM374" s="239" t="s">
        <v>5089</v>
      </c>
    </row>
    <row r="375" s="13" customFormat="1">
      <c r="A375" s="13"/>
      <c r="B375" s="241"/>
      <c r="C375" s="242"/>
      <c r="D375" s="243" t="s">
        <v>230</v>
      </c>
      <c r="E375" s="242"/>
      <c r="F375" s="245" t="s">
        <v>5090</v>
      </c>
      <c r="G375" s="242"/>
      <c r="H375" s="246">
        <v>64.444000000000003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230</v>
      </c>
      <c r="AU375" s="252" t="s">
        <v>88</v>
      </c>
      <c r="AV375" s="13" t="s">
        <v>88</v>
      </c>
      <c r="AW375" s="13" t="s">
        <v>4</v>
      </c>
      <c r="AX375" s="13" t="s">
        <v>86</v>
      </c>
      <c r="AY375" s="252" t="s">
        <v>216</v>
      </c>
    </row>
    <row r="376" s="2" customFormat="1" ht="16.5" customHeight="1">
      <c r="A376" s="39"/>
      <c r="B376" s="40"/>
      <c r="C376" s="228" t="s">
        <v>474</v>
      </c>
      <c r="D376" s="228" t="s">
        <v>218</v>
      </c>
      <c r="E376" s="229" t="s">
        <v>1211</v>
      </c>
      <c r="F376" s="230" t="s">
        <v>1212</v>
      </c>
      <c r="G376" s="231" t="s">
        <v>277</v>
      </c>
      <c r="H376" s="232">
        <v>262.09800000000001</v>
      </c>
      <c r="I376" s="233"/>
      <c r="J376" s="234">
        <f>ROUND(I376*H376,2)</f>
        <v>0</v>
      </c>
      <c r="K376" s="230" t="s">
        <v>222</v>
      </c>
      <c r="L376" s="45"/>
      <c r="M376" s="235" t="s">
        <v>1</v>
      </c>
      <c r="N376" s="236" t="s">
        <v>44</v>
      </c>
      <c r="O376" s="92"/>
      <c r="P376" s="237">
        <f>O376*H376</f>
        <v>0</v>
      </c>
      <c r="Q376" s="237">
        <v>0</v>
      </c>
      <c r="R376" s="237">
        <f>Q376*H376</f>
        <v>0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121</v>
      </c>
      <c r="AT376" s="239" t="s">
        <v>218</v>
      </c>
      <c r="AU376" s="239" t="s">
        <v>88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121</v>
      </c>
      <c r="BM376" s="239" t="s">
        <v>5091</v>
      </c>
    </row>
    <row r="377" s="13" customFormat="1">
      <c r="A377" s="13"/>
      <c r="B377" s="241"/>
      <c r="C377" s="242"/>
      <c r="D377" s="243" t="s">
        <v>230</v>
      </c>
      <c r="E377" s="244" t="s">
        <v>1</v>
      </c>
      <c r="F377" s="245" t="s">
        <v>5092</v>
      </c>
      <c r="G377" s="242"/>
      <c r="H377" s="246">
        <v>262.09800000000001</v>
      </c>
      <c r="I377" s="247"/>
      <c r="J377" s="242"/>
      <c r="K377" s="242"/>
      <c r="L377" s="248"/>
      <c r="M377" s="249"/>
      <c r="N377" s="250"/>
      <c r="O377" s="250"/>
      <c r="P377" s="250"/>
      <c r="Q377" s="250"/>
      <c r="R377" s="250"/>
      <c r="S377" s="250"/>
      <c r="T377" s="25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2" t="s">
        <v>230</v>
      </c>
      <c r="AU377" s="252" t="s">
        <v>88</v>
      </c>
      <c r="AV377" s="13" t="s">
        <v>88</v>
      </c>
      <c r="AW377" s="13" t="s">
        <v>34</v>
      </c>
      <c r="AX377" s="13" t="s">
        <v>79</v>
      </c>
      <c r="AY377" s="252" t="s">
        <v>216</v>
      </c>
    </row>
    <row r="378" s="14" customFormat="1">
      <c r="A378" s="14"/>
      <c r="B378" s="253"/>
      <c r="C378" s="254"/>
      <c r="D378" s="243" t="s">
        <v>230</v>
      </c>
      <c r="E378" s="255" t="s">
        <v>1</v>
      </c>
      <c r="F378" s="256" t="s">
        <v>5093</v>
      </c>
      <c r="G378" s="254"/>
      <c r="H378" s="257">
        <v>262.09800000000001</v>
      </c>
      <c r="I378" s="258"/>
      <c r="J378" s="254"/>
      <c r="K378" s="254"/>
      <c r="L378" s="259"/>
      <c r="M378" s="260"/>
      <c r="N378" s="261"/>
      <c r="O378" s="261"/>
      <c r="P378" s="261"/>
      <c r="Q378" s="261"/>
      <c r="R378" s="261"/>
      <c r="S378" s="261"/>
      <c r="T378" s="262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3" t="s">
        <v>230</v>
      </c>
      <c r="AU378" s="263" t="s">
        <v>88</v>
      </c>
      <c r="AV378" s="14" t="s">
        <v>121</v>
      </c>
      <c r="AW378" s="14" t="s">
        <v>34</v>
      </c>
      <c r="AX378" s="14" t="s">
        <v>86</v>
      </c>
      <c r="AY378" s="263" t="s">
        <v>216</v>
      </c>
    </row>
    <row r="379" s="2" customFormat="1" ht="24.15" customHeight="1">
      <c r="A379" s="39"/>
      <c r="B379" s="40"/>
      <c r="C379" s="228" t="s">
        <v>479</v>
      </c>
      <c r="D379" s="228" t="s">
        <v>218</v>
      </c>
      <c r="E379" s="229" t="s">
        <v>5094</v>
      </c>
      <c r="F379" s="230" t="s">
        <v>5095</v>
      </c>
      <c r="G379" s="231" t="s">
        <v>277</v>
      </c>
      <c r="H379" s="232">
        <v>10.35</v>
      </c>
      <c r="I379" s="233"/>
      <c r="J379" s="234">
        <f>ROUND(I379*H379,2)</f>
        <v>0</v>
      </c>
      <c r="K379" s="230" t="s">
        <v>222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0.0127</v>
      </c>
      <c r="R379" s="237">
        <f>Q379*H379</f>
        <v>0.13144499999999998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121</v>
      </c>
      <c r="AT379" s="239" t="s">
        <v>218</v>
      </c>
      <c r="AU379" s="239" t="s">
        <v>88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121</v>
      </c>
      <c r="BM379" s="239" t="s">
        <v>5096</v>
      </c>
    </row>
    <row r="380" s="13" customFormat="1">
      <c r="A380" s="13"/>
      <c r="B380" s="241"/>
      <c r="C380" s="242"/>
      <c r="D380" s="243" t="s">
        <v>230</v>
      </c>
      <c r="E380" s="244" t="s">
        <v>1</v>
      </c>
      <c r="F380" s="245" t="s">
        <v>5097</v>
      </c>
      <c r="G380" s="242"/>
      <c r="H380" s="246">
        <v>10.35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230</v>
      </c>
      <c r="AU380" s="252" t="s">
        <v>88</v>
      </c>
      <c r="AV380" s="13" t="s">
        <v>88</v>
      </c>
      <c r="AW380" s="13" t="s">
        <v>34</v>
      </c>
      <c r="AX380" s="13" t="s">
        <v>86</v>
      </c>
      <c r="AY380" s="252" t="s">
        <v>216</v>
      </c>
    </row>
    <row r="381" s="2" customFormat="1" ht="16.5" customHeight="1">
      <c r="A381" s="39"/>
      <c r="B381" s="40"/>
      <c r="C381" s="264" t="s">
        <v>483</v>
      </c>
      <c r="D381" s="264" t="s">
        <v>372</v>
      </c>
      <c r="E381" s="265" t="s">
        <v>5098</v>
      </c>
      <c r="F381" s="266" t="s">
        <v>5099</v>
      </c>
      <c r="G381" s="267" t="s">
        <v>277</v>
      </c>
      <c r="H381" s="268">
        <v>10.868</v>
      </c>
      <c r="I381" s="269"/>
      <c r="J381" s="270">
        <f>ROUND(I381*H381,2)</f>
        <v>0</v>
      </c>
      <c r="K381" s="266" t="s">
        <v>222</v>
      </c>
      <c r="L381" s="271"/>
      <c r="M381" s="272" t="s">
        <v>1</v>
      </c>
      <c r="N381" s="273" t="s">
        <v>44</v>
      </c>
      <c r="O381" s="92"/>
      <c r="P381" s="237">
        <f>O381*H381</f>
        <v>0</v>
      </c>
      <c r="Q381" s="237">
        <v>0.012</v>
      </c>
      <c r="R381" s="237">
        <f>Q381*H381</f>
        <v>0.130416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250</v>
      </c>
      <c r="AT381" s="239" t="s">
        <v>372</v>
      </c>
      <c r="AU381" s="239" t="s">
        <v>88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121</v>
      </c>
      <c r="BM381" s="239" t="s">
        <v>5100</v>
      </c>
    </row>
    <row r="382" s="13" customFormat="1">
      <c r="A382" s="13"/>
      <c r="B382" s="241"/>
      <c r="C382" s="242"/>
      <c r="D382" s="243" t="s">
        <v>230</v>
      </c>
      <c r="E382" s="242"/>
      <c r="F382" s="245" t="s">
        <v>5101</v>
      </c>
      <c r="G382" s="242"/>
      <c r="H382" s="246">
        <v>10.868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230</v>
      </c>
      <c r="AU382" s="252" t="s">
        <v>88</v>
      </c>
      <c r="AV382" s="13" t="s">
        <v>88</v>
      </c>
      <c r="AW382" s="13" t="s">
        <v>4</v>
      </c>
      <c r="AX382" s="13" t="s">
        <v>86</v>
      </c>
      <c r="AY382" s="252" t="s">
        <v>216</v>
      </c>
    </row>
    <row r="383" s="2" customFormat="1" ht="24.15" customHeight="1">
      <c r="A383" s="39"/>
      <c r="B383" s="40"/>
      <c r="C383" s="228" t="s">
        <v>487</v>
      </c>
      <c r="D383" s="228" t="s">
        <v>218</v>
      </c>
      <c r="E383" s="229" t="s">
        <v>5102</v>
      </c>
      <c r="F383" s="230" t="s">
        <v>5103</v>
      </c>
      <c r="G383" s="231" t="s">
        <v>277</v>
      </c>
      <c r="H383" s="232">
        <v>10.35</v>
      </c>
      <c r="I383" s="233"/>
      <c r="J383" s="234">
        <f>ROUND(I383*H383,2)</f>
        <v>0</v>
      </c>
      <c r="K383" s="230" t="s">
        <v>222</v>
      </c>
      <c r="L383" s="45"/>
      <c r="M383" s="235" t="s">
        <v>1</v>
      </c>
      <c r="N383" s="236" t="s">
        <v>44</v>
      </c>
      <c r="O383" s="92"/>
      <c r="P383" s="237">
        <f>O383*H383</f>
        <v>0</v>
      </c>
      <c r="Q383" s="237">
        <v>0.00010000000000000001</v>
      </c>
      <c r="R383" s="237">
        <f>Q383*H383</f>
        <v>0.0010350000000000001</v>
      </c>
      <c r="S383" s="237">
        <v>0</v>
      </c>
      <c r="T383" s="238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39" t="s">
        <v>121</v>
      </c>
      <c r="AT383" s="239" t="s">
        <v>218</v>
      </c>
      <c r="AU383" s="239" t="s">
        <v>88</v>
      </c>
      <c r="AY383" s="18" t="s">
        <v>216</v>
      </c>
      <c r="BE383" s="240">
        <f>IF(N383="základní",J383,0)</f>
        <v>0</v>
      </c>
      <c r="BF383" s="240">
        <f>IF(N383="snížená",J383,0)</f>
        <v>0</v>
      </c>
      <c r="BG383" s="240">
        <f>IF(N383="zákl. přenesená",J383,0)</f>
        <v>0</v>
      </c>
      <c r="BH383" s="240">
        <f>IF(N383="sníž. přenesená",J383,0)</f>
        <v>0</v>
      </c>
      <c r="BI383" s="240">
        <f>IF(N383="nulová",J383,0)</f>
        <v>0</v>
      </c>
      <c r="BJ383" s="18" t="s">
        <v>86</v>
      </c>
      <c r="BK383" s="240">
        <f>ROUND(I383*H383,2)</f>
        <v>0</v>
      </c>
      <c r="BL383" s="18" t="s">
        <v>121</v>
      </c>
      <c r="BM383" s="239" t="s">
        <v>5104</v>
      </c>
    </row>
    <row r="384" s="2" customFormat="1" ht="21.75" customHeight="1">
      <c r="A384" s="39"/>
      <c r="B384" s="40"/>
      <c r="C384" s="228" t="s">
        <v>494</v>
      </c>
      <c r="D384" s="228" t="s">
        <v>218</v>
      </c>
      <c r="E384" s="229" t="s">
        <v>5105</v>
      </c>
      <c r="F384" s="230" t="s">
        <v>5106</v>
      </c>
      <c r="G384" s="231" t="s">
        <v>277</v>
      </c>
      <c r="H384" s="232">
        <v>93.239999999999995</v>
      </c>
      <c r="I384" s="233"/>
      <c r="J384" s="234">
        <f>ROUND(I384*H384,2)</f>
        <v>0</v>
      </c>
      <c r="K384" s="230" t="s">
        <v>222</v>
      </c>
      <c r="L384" s="45"/>
      <c r="M384" s="235" t="s">
        <v>1</v>
      </c>
      <c r="N384" s="236" t="s">
        <v>44</v>
      </c>
      <c r="O384" s="92"/>
      <c r="P384" s="237">
        <f>O384*H384</f>
        <v>0</v>
      </c>
      <c r="Q384" s="237">
        <v>0.013089999999999999</v>
      </c>
      <c r="R384" s="237">
        <f>Q384*H384</f>
        <v>1.2205115999999998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121</v>
      </c>
      <c r="AT384" s="239" t="s">
        <v>218</v>
      </c>
      <c r="AU384" s="239" t="s">
        <v>88</v>
      </c>
      <c r="AY384" s="18" t="s">
        <v>216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86</v>
      </c>
      <c r="BK384" s="240">
        <f>ROUND(I384*H384,2)</f>
        <v>0</v>
      </c>
      <c r="BL384" s="18" t="s">
        <v>121</v>
      </c>
      <c r="BM384" s="239" t="s">
        <v>5107</v>
      </c>
    </row>
    <row r="385" s="13" customFormat="1">
      <c r="A385" s="13"/>
      <c r="B385" s="241"/>
      <c r="C385" s="242"/>
      <c r="D385" s="243" t="s">
        <v>230</v>
      </c>
      <c r="E385" s="244" t="s">
        <v>1</v>
      </c>
      <c r="F385" s="245" t="s">
        <v>5108</v>
      </c>
      <c r="G385" s="242"/>
      <c r="H385" s="246">
        <v>93.239999999999995</v>
      </c>
      <c r="I385" s="247"/>
      <c r="J385" s="242"/>
      <c r="K385" s="242"/>
      <c r="L385" s="248"/>
      <c r="M385" s="249"/>
      <c r="N385" s="250"/>
      <c r="O385" s="250"/>
      <c r="P385" s="250"/>
      <c r="Q385" s="250"/>
      <c r="R385" s="250"/>
      <c r="S385" s="250"/>
      <c r="T385" s="25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2" t="s">
        <v>230</v>
      </c>
      <c r="AU385" s="252" t="s">
        <v>88</v>
      </c>
      <c r="AV385" s="13" t="s">
        <v>88</v>
      </c>
      <c r="AW385" s="13" t="s">
        <v>34</v>
      </c>
      <c r="AX385" s="13" t="s">
        <v>79</v>
      </c>
      <c r="AY385" s="252" t="s">
        <v>216</v>
      </c>
    </row>
    <row r="386" s="14" customFormat="1">
      <c r="A386" s="14"/>
      <c r="B386" s="253"/>
      <c r="C386" s="254"/>
      <c r="D386" s="243" t="s">
        <v>230</v>
      </c>
      <c r="E386" s="255" t="s">
        <v>1</v>
      </c>
      <c r="F386" s="256" t="s">
        <v>5109</v>
      </c>
      <c r="G386" s="254"/>
      <c r="H386" s="257">
        <v>93.239999999999995</v>
      </c>
      <c r="I386" s="258"/>
      <c r="J386" s="254"/>
      <c r="K386" s="254"/>
      <c r="L386" s="259"/>
      <c r="M386" s="260"/>
      <c r="N386" s="261"/>
      <c r="O386" s="261"/>
      <c r="P386" s="261"/>
      <c r="Q386" s="261"/>
      <c r="R386" s="261"/>
      <c r="S386" s="261"/>
      <c r="T386" s="262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63" t="s">
        <v>230</v>
      </c>
      <c r="AU386" s="263" t="s">
        <v>88</v>
      </c>
      <c r="AV386" s="14" t="s">
        <v>121</v>
      </c>
      <c r="AW386" s="14" t="s">
        <v>34</v>
      </c>
      <c r="AX386" s="14" t="s">
        <v>86</v>
      </c>
      <c r="AY386" s="263" t="s">
        <v>216</v>
      </c>
    </row>
    <row r="387" s="2" customFormat="1" ht="37.8" customHeight="1">
      <c r="A387" s="39"/>
      <c r="B387" s="40"/>
      <c r="C387" s="228" t="s">
        <v>499</v>
      </c>
      <c r="D387" s="228" t="s">
        <v>218</v>
      </c>
      <c r="E387" s="229" t="s">
        <v>5110</v>
      </c>
      <c r="F387" s="230" t="s">
        <v>5111</v>
      </c>
      <c r="G387" s="231" t="s">
        <v>277</v>
      </c>
      <c r="H387" s="232">
        <v>10.35</v>
      </c>
      <c r="I387" s="233"/>
      <c r="J387" s="234">
        <f>ROUND(I387*H387,2)</f>
        <v>0</v>
      </c>
      <c r="K387" s="230" t="s">
        <v>222</v>
      </c>
      <c r="L387" s="45"/>
      <c r="M387" s="235" t="s">
        <v>1</v>
      </c>
      <c r="N387" s="236" t="s">
        <v>44</v>
      </c>
      <c r="O387" s="92"/>
      <c r="P387" s="237">
        <f>O387*H387</f>
        <v>0</v>
      </c>
      <c r="Q387" s="237">
        <v>0.0027000000000000001</v>
      </c>
      <c r="R387" s="237">
        <f>Q387*H387</f>
        <v>0.027945000000000001</v>
      </c>
      <c r="S387" s="237">
        <v>0</v>
      </c>
      <c r="T387" s="238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39" t="s">
        <v>121</v>
      </c>
      <c r="AT387" s="239" t="s">
        <v>218</v>
      </c>
      <c r="AU387" s="239" t="s">
        <v>88</v>
      </c>
      <c r="AY387" s="18" t="s">
        <v>216</v>
      </c>
      <c r="BE387" s="240">
        <f>IF(N387="základní",J387,0)</f>
        <v>0</v>
      </c>
      <c r="BF387" s="240">
        <f>IF(N387="snížená",J387,0)</f>
        <v>0</v>
      </c>
      <c r="BG387" s="240">
        <f>IF(N387="zákl. přenesená",J387,0)</f>
        <v>0</v>
      </c>
      <c r="BH387" s="240">
        <f>IF(N387="sníž. přenesená",J387,0)</f>
        <v>0</v>
      </c>
      <c r="BI387" s="240">
        <f>IF(N387="nulová",J387,0)</f>
        <v>0</v>
      </c>
      <c r="BJ387" s="18" t="s">
        <v>86</v>
      </c>
      <c r="BK387" s="240">
        <f>ROUND(I387*H387,2)</f>
        <v>0</v>
      </c>
      <c r="BL387" s="18" t="s">
        <v>121</v>
      </c>
      <c r="BM387" s="239" t="s">
        <v>5112</v>
      </c>
    </row>
    <row r="388" s="13" customFormat="1">
      <c r="A388" s="13"/>
      <c r="B388" s="241"/>
      <c r="C388" s="242"/>
      <c r="D388" s="243" t="s">
        <v>230</v>
      </c>
      <c r="E388" s="244" t="s">
        <v>1</v>
      </c>
      <c r="F388" s="245" t="s">
        <v>5097</v>
      </c>
      <c r="G388" s="242"/>
      <c r="H388" s="246">
        <v>10.35</v>
      </c>
      <c r="I388" s="247"/>
      <c r="J388" s="242"/>
      <c r="K388" s="242"/>
      <c r="L388" s="248"/>
      <c r="M388" s="249"/>
      <c r="N388" s="250"/>
      <c r="O388" s="250"/>
      <c r="P388" s="250"/>
      <c r="Q388" s="250"/>
      <c r="R388" s="250"/>
      <c r="S388" s="250"/>
      <c r="T388" s="251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2" t="s">
        <v>230</v>
      </c>
      <c r="AU388" s="252" t="s">
        <v>88</v>
      </c>
      <c r="AV388" s="13" t="s">
        <v>88</v>
      </c>
      <c r="AW388" s="13" t="s">
        <v>34</v>
      </c>
      <c r="AX388" s="13" t="s">
        <v>86</v>
      </c>
      <c r="AY388" s="252" t="s">
        <v>216</v>
      </c>
    </row>
    <row r="389" s="2" customFormat="1" ht="16.5" customHeight="1">
      <c r="A389" s="39"/>
      <c r="B389" s="40"/>
      <c r="C389" s="228" t="s">
        <v>504</v>
      </c>
      <c r="D389" s="228" t="s">
        <v>218</v>
      </c>
      <c r="E389" s="229" t="s">
        <v>1249</v>
      </c>
      <c r="F389" s="230" t="s">
        <v>1250</v>
      </c>
      <c r="G389" s="231" t="s">
        <v>277</v>
      </c>
      <c r="H389" s="232">
        <v>114.72499999999999</v>
      </c>
      <c r="I389" s="233"/>
      <c r="J389" s="234">
        <f>ROUND(I389*H389,2)</f>
        <v>0</v>
      </c>
      <c r="K389" s="230" t="s">
        <v>222</v>
      </c>
      <c r="L389" s="45"/>
      <c r="M389" s="235" t="s">
        <v>1</v>
      </c>
      <c r="N389" s="236" t="s">
        <v>44</v>
      </c>
      <c r="O389" s="92"/>
      <c r="P389" s="237">
        <f>O389*H389</f>
        <v>0</v>
      </c>
      <c r="Q389" s="237">
        <v>0.0043800000000000002</v>
      </c>
      <c r="R389" s="237">
        <f>Q389*H389</f>
        <v>0.50249549999999998</v>
      </c>
      <c r="S389" s="237">
        <v>0</v>
      </c>
      <c r="T389" s="238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39" t="s">
        <v>121</v>
      </c>
      <c r="AT389" s="239" t="s">
        <v>218</v>
      </c>
      <c r="AU389" s="239" t="s">
        <v>88</v>
      </c>
      <c r="AY389" s="18" t="s">
        <v>216</v>
      </c>
      <c r="BE389" s="240">
        <f>IF(N389="základní",J389,0)</f>
        <v>0</v>
      </c>
      <c r="BF389" s="240">
        <f>IF(N389="snížená",J389,0)</f>
        <v>0</v>
      </c>
      <c r="BG389" s="240">
        <f>IF(N389="zákl. přenesená",J389,0)</f>
        <v>0</v>
      </c>
      <c r="BH389" s="240">
        <f>IF(N389="sníž. přenesená",J389,0)</f>
        <v>0</v>
      </c>
      <c r="BI389" s="240">
        <f>IF(N389="nulová",J389,0)</f>
        <v>0</v>
      </c>
      <c r="BJ389" s="18" t="s">
        <v>86</v>
      </c>
      <c r="BK389" s="240">
        <f>ROUND(I389*H389,2)</f>
        <v>0</v>
      </c>
      <c r="BL389" s="18" t="s">
        <v>121</v>
      </c>
      <c r="BM389" s="239" t="s">
        <v>5113</v>
      </c>
    </row>
    <row r="390" s="13" customFormat="1">
      <c r="A390" s="13"/>
      <c r="B390" s="241"/>
      <c r="C390" s="242"/>
      <c r="D390" s="243" t="s">
        <v>230</v>
      </c>
      <c r="E390" s="244" t="s">
        <v>1</v>
      </c>
      <c r="F390" s="245" t="s">
        <v>5114</v>
      </c>
      <c r="G390" s="242"/>
      <c r="H390" s="246">
        <v>66.625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230</v>
      </c>
      <c r="AU390" s="252" t="s">
        <v>88</v>
      </c>
      <c r="AV390" s="13" t="s">
        <v>88</v>
      </c>
      <c r="AW390" s="13" t="s">
        <v>34</v>
      </c>
      <c r="AX390" s="13" t="s">
        <v>79</v>
      </c>
      <c r="AY390" s="252" t="s">
        <v>216</v>
      </c>
    </row>
    <row r="391" s="13" customFormat="1">
      <c r="A391" s="13"/>
      <c r="B391" s="241"/>
      <c r="C391" s="242"/>
      <c r="D391" s="243" t="s">
        <v>230</v>
      </c>
      <c r="E391" s="244" t="s">
        <v>1</v>
      </c>
      <c r="F391" s="245" t="s">
        <v>5115</v>
      </c>
      <c r="G391" s="242"/>
      <c r="H391" s="246">
        <v>48.100000000000001</v>
      </c>
      <c r="I391" s="247"/>
      <c r="J391" s="242"/>
      <c r="K391" s="242"/>
      <c r="L391" s="248"/>
      <c r="M391" s="249"/>
      <c r="N391" s="250"/>
      <c r="O391" s="250"/>
      <c r="P391" s="250"/>
      <c r="Q391" s="250"/>
      <c r="R391" s="250"/>
      <c r="S391" s="250"/>
      <c r="T391" s="251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2" t="s">
        <v>230</v>
      </c>
      <c r="AU391" s="252" t="s">
        <v>88</v>
      </c>
      <c r="AV391" s="13" t="s">
        <v>88</v>
      </c>
      <c r="AW391" s="13" t="s">
        <v>34</v>
      </c>
      <c r="AX391" s="13" t="s">
        <v>79</v>
      </c>
      <c r="AY391" s="252" t="s">
        <v>216</v>
      </c>
    </row>
    <row r="392" s="14" customFormat="1">
      <c r="A392" s="14"/>
      <c r="B392" s="253"/>
      <c r="C392" s="254"/>
      <c r="D392" s="243" t="s">
        <v>230</v>
      </c>
      <c r="E392" s="255" t="s">
        <v>1</v>
      </c>
      <c r="F392" s="256" t="s">
        <v>285</v>
      </c>
      <c r="G392" s="254"/>
      <c r="H392" s="257">
        <v>114.72499999999999</v>
      </c>
      <c r="I392" s="258"/>
      <c r="J392" s="254"/>
      <c r="K392" s="254"/>
      <c r="L392" s="259"/>
      <c r="M392" s="260"/>
      <c r="N392" s="261"/>
      <c r="O392" s="261"/>
      <c r="P392" s="261"/>
      <c r="Q392" s="261"/>
      <c r="R392" s="261"/>
      <c r="S392" s="261"/>
      <c r="T392" s="262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63" t="s">
        <v>230</v>
      </c>
      <c r="AU392" s="263" t="s">
        <v>88</v>
      </c>
      <c r="AV392" s="14" t="s">
        <v>121</v>
      </c>
      <c r="AW392" s="14" t="s">
        <v>34</v>
      </c>
      <c r="AX392" s="14" t="s">
        <v>86</v>
      </c>
      <c r="AY392" s="263" t="s">
        <v>216</v>
      </c>
    </row>
    <row r="393" s="2" customFormat="1" ht="24.15" customHeight="1">
      <c r="A393" s="39"/>
      <c r="B393" s="40"/>
      <c r="C393" s="228" t="s">
        <v>510</v>
      </c>
      <c r="D393" s="228" t="s">
        <v>218</v>
      </c>
      <c r="E393" s="229" t="s">
        <v>1313</v>
      </c>
      <c r="F393" s="230" t="s">
        <v>5116</v>
      </c>
      <c r="G393" s="231" t="s">
        <v>277</v>
      </c>
      <c r="H393" s="232">
        <v>581.351</v>
      </c>
      <c r="I393" s="233"/>
      <c r="J393" s="234">
        <f>ROUND(I393*H393,2)</f>
        <v>0</v>
      </c>
      <c r="K393" s="230" t="s">
        <v>222</v>
      </c>
      <c r="L393" s="45"/>
      <c r="M393" s="235" t="s">
        <v>1</v>
      </c>
      <c r="N393" s="236" t="s">
        <v>44</v>
      </c>
      <c r="O393" s="92"/>
      <c r="P393" s="237">
        <f>O393*H393</f>
        <v>0</v>
      </c>
      <c r="Q393" s="237">
        <v>0.0086800000000000002</v>
      </c>
      <c r="R393" s="237">
        <f>Q393*H393</f>
        <v>5.0461266800000004</v>
      </c>
      <c r="S393" s="237">
        <v>0</v>
      </c>
      <c r="T393" s="238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39" t="s">
        <v>121</v>
      </c>
      <c r="AT393" s="239" t="s">
        <v>218</v>
      </c>
      <c r="AU393" s="239" t="s">
        <v>88</v>
      </c>
      <c r="AY393" s="18" t="s">
        <v>216</v>
      </c>
      <c r="BE393" s="240">
        <f>IF(N393="základní",J393,0)</f>
        <v>0</v>
      </c>
      <c r="BF393" s="240">
        <f>IF(N393="snížená",J393,0)</f>
        <v>0</v>
      </c>
      <c r="BG393" s="240">
        <f>IF(N393="zákl. přenesená",J393,0)</f>
        <v>0</v>
      </c>
      <c r="BH393" s="240">
        <f>IF(N393="sníž. přenesená",J393,0)</f>
        <v>0</v>
      </c>
      <c r="BI393" s="240">
        <f>IF(N393="nulová",J393,0)</f>
        <v>0</v>
      </c>
      <c r="BJ393" s="18" t="s">
        <v>86</v>
      </c>
      <c r="BK393" s="240">
        <f>ROUND(I393*H393,2)</f>
        <v>0</v>
      </c>
      <c r="BL393" s="18" t="s">
        <v>121</v>
      </c>
      <c r="BM393" s="239" t="s">
        <v>5117</v>
      </c>
    </row>
    <row r="394" s="13" customFormat="1">
      <c r="A394" s="13"/>
      <c r="B394" s="241"/>
      <c r="C394" s="242"/>
      <c r="D394" s="243" t="s">
        <v>230</v>
      </c>
      <c r="E394" s="244" t="s">
        <v>1</v>
      </c>
      <c r="F394" s="245" t="s">
        <v>5118</v>
      </c>
      <c r="G394" s="242"/>
      <c r="H394" s="246">
        <v>797.22500000000002</v>
      </c>
      <c r="I394" s="247"/>
      <c r="J394" s="242"/>
      <c r="K394" s="242"/>
      <c r="L394" s="248"/>
      <c r="M394" s="249"/>
      <c r="N394" s="250"/>
      <c r="O394" s="250"/>
      <c r="P394" s="250"/>
      <c r="Q394" s="250"/>
      <c r="R394" s="250"/>
      <c r="S394" s="250"/>
      <c r="T394" s="251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52" t="s">
        <v>230</v>
      </c>
      <c r="AU394" s="252" t="s">
        <v>88</v>
      </c>
      <c r="AV394" s="13" t="s">
        <v>88</v>
      </c>
      <c r="AW394" s="13" t="s">
        <v>34</v>
      </c>
      <c r="AX394" s="13" t="s">
        <v>79</v>
      </c>
      <c r="AY394" s="252" t="s">
        <v>216</v>
      </c>
    </row>
    <row r="395" s="13" customFormat="1">
      <c r="A395" s="13"/>
      <c r="B395" s="241"/>
      <c r="C395" s="242"/>
      <c r="D395" s="243" t="s">
        <v>230</v>
      </c>
      <c r="E395" s="244" t="s">
        <v>1</v>
      </c>
      <c r="F395" s="245" t="s">
        <v>5119</v>
      </c>
      <c r="G395" s="242"/>
      <c r="H395" s="246">
        <v>-215.874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230</v>
      </c>
      <c r="AU395" s="252" t="s">
        <v>88</v>
      </c>
      <c r="AV395" s="13" t="s">
        <v>88</v>
      </c>
      <c r="AW395" s="13" t="s">
        <v>34</v>
      </c>
      <c r="AX395" s="13" t="s">
        <v>79</v>
      </c>
      <c r="AY395" s="252" t="s">
        <v>216</v>
      </c>
    </row>
    <row r="396" s="14" customFormat="1">
      <c r="A396" s="14"/>
      <c r="B396" s="253"/>
      <c r="C396" s="254"/>
      <c r="D396" s="243" t="s">
        <v>230</v>
      </c>
      <c r="E396" s="255" t="s">
        <v>1</v>
      </c>
      <c r="F396" s="256" t="s">
        <v>285</v>
      </c>
      <c r="G396" s="254"/>
      <c r="H396" s="257">
        <v>581.351</v>
      </c>
      <c r="I396" s="258"/>
      <c r="J396" s="254"/>
      <c r="K396" s="254"/>
      <c r="L396" s="259"/>
      <c r="M396" s="260"/>
      <c r="N396" s="261"/>
      <c r="O396" s="261"/>
      <c r="P396" s="261"/>
      <c r="Q396" s="261"/>
      <c r="R396" s="261"/>
      <c r="S396" s="261"/>
      <c r="T396" s="262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3" t="s">
        <v>230</v>
      </c>
      <c r="AU396" s="263" t="s">
        <v>88</v>
      </c>
      <c r="AV396" s="14" t="s">
        <v>121</v>
      </c>
      <c r="AW396" s="14" t="s">
        <v>34</v>
      </c>
      <c r="AX396" s="14" t="s">
        <v>86</v>
      </c>
      <c r="AY396" s="263" t="s">
        <v>216</v>
      </c>
    </row>
    <row r="397" s="2" customFormat="1" ht="16.5" customHeight="1">
      <c r="A397" s="39"/>
      <c r="B397" s="40"/>
      <c r="C397" s="264" t="s">
        <v>515</v>
      </c>
      <c r="D397" s="264" t="s">
        <v>372</v>
      </c>
      <c r="E397" s="265" t="s">
        <v>5120</v>
      </c>
      <c r="F397" s="266" t="s">
        <v>5121</v>
      </c>
      <c r="G397" s="267" t="s">
        <v>277</v>
      </c>
      <c r="H397" s="268">
        <v>565.08500000000004</v>
      </c>
      <c r="I397" s="269"/>
      <c r="J397" s="270">
        <f>ROUND(I397*H397,2)</f>
        <v>0</v>
      </c>
      <c r="K397" s="266" t="s">
        <v>222</v>
      </c>
      <c r="L397" s="271"/>
      <c r="M397" s="272" t="s">
        <v>1</v>
      </c>
      <c r="N397" s="273" t="s">
        <v>44</v>
      </c>
      <c r="O397" s="92"/>
      <c r="P397" s="237">
        <f>O397*H397</f>
        <v>0</v>
      </c>
      <c r="Q397" s="237">
        <v>0.0033999999999999998</v>
      </c>
      <c r="R397" s="237">
        <f>Q397*H397</f>
        <v>1.921289</v>
      </c>
      <c r="S397" s="237">
        <v>0</v>
      </c>
      <c r="T397" s="238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9" t="s">
        <v>250</v>
      </c>
      <c r="AT397" s="239" t="s">
        <v>372</v>
      </c>
      <c r="AU397" s="239" t="s">
        <v>88</v>
      </c>
      <c r="AY397" s="18" t="s">
        <v>216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8" t="s">
        <v>86</v>
      </c>
      <c r="BK397" s="240">
        <f>ROUND(I397*H397,2)</f>
        <v>0</v>
      </c>
      <c r="BL397" s="18" t="s">
        <v>121</v>
      </c>
      <c r="BM397" s="239" t="s">
        <v>5122</v>
      </c>
    </row>
    <row r="398" s="13" customFormat="1">
      <c r="A398" s="13"/>
      <c r="B398" s="241"/>
      <c r="C398" s="242"/>
      <c r="D398" s="243" t="s">
        <v>230</v>
      </c>
      <c r="E398" s="244" t="s">
        <v>1</v>
      </c>
      <c r="F398" s="245" t="s">
        <v>5118</v>
      </c>
      <c r="G398" s="242"/>
      <c r="H398" s="246">
        <v>797.22500000000002</v>
      </c>
      <c r="I398" s="247"/>
      <c r="J398" s="242"/>
      <c r="K398" s="242"/>
      <c r="L398" s="248"/>
      <c r="M398" s="249"/>
      <c r="N398" s="250"/>
      <c r="O398" s="250"/>
      <c r="P398" s="250"/>
      <c r="Q398" s="250"/>
      <c r="R398" s="250"/>
      <c r="S398" s="250"/>
      <c r="T398" s="251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2" t="s">
        <v>230</v>
      </c>
      <c r="AU398" s="252" t="s">
        <v>88</v>
      </c>
      <c r="AV398" s="13" t="s">
        <v>88</v>
      </c>
      <c r="AW398" s="13" t="s">
        <v>34</v>
      </c>
      <c r="AX398" s="13" t="s">
        <v>79</v>
      </c>
      <c r="AY398" s="252" t="s">
        <v>216</v>
      </c>
    </row>
    <row r="399" s="13" customFormat="1">
      <c r="A399" s="13"/>
      <c r="B399" s="241"/>
      <c r="C399" s="242"/>
      <c r="D399" s="243" t="s">
        <v>230</v>
      </c>
      <c r="E399" s="244" t="s">
        <v>1</v>
      </c>
      <c r="F399" s="245" t="s">
        <v>5119</v>
      </c>
      <c r="G399" s="242"/>
      <c r="H399" s="246">
        <v>-215.874</v>
      </c>
      <c r="I399" s="247"/>
      <c r="J399" s="242"/>
      <c r="K399" s="242"/>
      <c r="L399" s="248"/>
      <c r="M399" s="249"/>
      <c r="N399" s="250"/>
      <c r="O399" s="250"/>
      <c r="P399" s="250"/>
      <c r="Q399" s="250"/>
      <c r="R399" s="250"/>
      <c r="S399" s="250"/>
      <c r="T399" s="25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2" t="s">
        <v>230</v>
      </c>
      <c r="AU399" s="252" t="s">
        <v>88</v>
      </c>
      <c r="AV399" s="13" t="s">
        <v>88</v>
      </c>
      <c r="AW399" s="13" t="s">
        <v>34</v>
      </c>
      <c r="AX399" s="13" t="s">
        <v>79</v>
      </c>
      <c r="AY399" s="252" t="s">
        <v>216</v>
      </c>
    </row>
    <row r="400" s="13" customFormat="1">
      <c r="A400" s="13"/>
      <c r="B400" s="241"/>
      <c r="C400" s="242"/>
      <c r="D400" s="243" t="s">
        <v>230</v>
      </c>
      <c r="E400" s="244" t="s">
        <v>1</v>
      </c>
      <c r="F400" s="245" t="s">
        <v>5123</v>
      </c>
      <c r="G400" s="242"/>
      <c r="H400" s="246">
        <v>-16.524999999999999</v>
      </c>
      <c r="I400" s="247"/>
      <c r="J400" s="242"/>
      <c r="K400" s="242"/>
      <c r="L400" s="248"/>
      <c r="M400" s="249"/>
      <c r="N400" s="250"/>
      <c r="O400" s="250"/>
      <c r="P400" s="250"/>
      <c r="Q400" s="250"/>
      <c r="R400" s="250"/>
      <c r="S400" s="250"/>
      <c r="T400" s="251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2" t="s">
        <v>230</v>
      </c>
      <c r="AU400" s="252" t="s">
        <v>88</v>
      </c>
      <c r="AV400" s="13" t="s">
        <v>88</v>
      </c>
      <c r="AW400" s="13" t="s">
        <v>34</v>
      </c>
      <c r="AX400" s="13" t="s">
        <v>79</v>
      </c>
      <c r="AY400" s="252" t="s">
        <v>216</v>
      </c>
    </row>
    <row r="401" s="13" customFormat="1">
      <c r="A401" s="13"/>
      <c r="B401" s="241"/>
      <c r="C401" s="242"/>
      <c r="D401" s="243" t="s">
        <v>230</v>
      </c>
      <c r="E401" s="244" t="s">
        <v>1</v>
      </c>
      <c r="F401" s="245" t="s">
        <v>5124</v>
      </c>
      <c r="G401" s="242"/>
      <c r="H401" s="246">
        <v>-26.649999999999999</v>
      </c>
      <c r="I401" s="247"/>
      <c r="J401" s="242"/>
      <c r="K401" s="242"/>
      <c r="L401" s="248"/>
      <c r="M401" s="249"/>
      <c r="N401" s="250"/>
      <c r="O401" s="250"/>
      <c r="P401" s="250"/>
      <c r="Q401" s="250"/>
      <c r="R401" s="250"/>
      <c r="S401" s="250"/>
      <c r="T401" s="25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2" t="s">
        <v>230</v>
      </c>
      <c r="AU401" s="252" t="s">
        <v>88</v>
      </c>
      <c r="AV401" s="13" t="s">
        <v>88</v>
      </c>
      <c r="AW401" s="13" t="s">
        <v>34</v>
      </c>
      <c r="AX401" s="13" t="s">
        <v>79</v>
      </c>
      <c r="AY401" s="252" t="s">
        <v>216</v>
      </c>
    </row>
    <row r="402" s="14" customFormat="1">
      <c r="A402" s="14"/>
      <c r="B402" s="253"/>
      <c r="C402" s="254"/>
      <c r="D402" s="243" t="s">
        <v>230</v>
      </c>
      <c r="E402" s="255" t="s">
        <v>1</v>
      </c>
      <c r="F402" s="256" t="s">
        <v>285</v>
      </c>
      <c r="G402" s="254"/>
      <c r="H402" s="257">
        <v>538.17600000000004</v>
      </c>
      <c r="I402" s="258"/>
      <c r="J402" s="254"/>
      <c r="K402" s="254"/>
      <c r="L402" s="259"/>
      <c r="M402" s="260"/>
      <c r="N402" s="261"/>
      <c r="O402" s="261"/>
      <c r="P402" s="261"/>
      <c r="Q402" s="261"/>
      <c r="R402" s="261"/>
      <c r="S402" s="261"/>
      <c r="T402" s="262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3" t="s">
        <v>230</v>
      </c>
      <c r="AU402" s="263" t="s">
        <v>88</v>
      </c>
      <c r="AV402" s="14" t="s">
        <v>121</v>
      </c>
      <c r="AW402" s="14" t="s">
        <v>34</v>
      </c>
      <c r="AX402" s="14" t="s">
        <v>86</v>
      </c>
      <c r="AY402" s="263" t="s">
        <v>216</v>
      </c>
    </row>
    <row r="403" s="13" customFormat="1">
      <c r="A403" s="13"/>
      <c r="B403" s="241"/>
      <c r="C403" s="242"/>
      <c r="D403" s="243" t="s">
        <v>230</v>
      </c>
      <c r="E403" s="242"/>
      <c r="F403" s="245" t="s">
        <v>5125</v>
      </c>
      <c r="G403" s="242"/>
      <c r="H403" s="246">
        <v>565.08500000000004</v>
      </c>
      <c r="I403" s="247"/>
      <c r="J403" s="242"/>
      <c r="K403" s="242"/>
      <c r="L403" s="248"/>
      <c r="M403" s="249"/>
      <c r="N403" s="250"/>
      <c r="O403" s="250"/>
      <c r="P403" s="250"/>
      <c r="Q403" s="250"/>
      <c r="R403" s="250"/>
      <c r="S403" s="250"/>
      <c r="T403" s="251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2" t="s">
        <v>230</v>
      </c>
      <c r="AU403" s="252" t="s">
        <v>88</v>
      </c>
      <c r="AV403" s="13" t="s">
        <v>88</v>
      </c>
      <c r="AW403" s="13" t="s">
        <v>4</v>
      </c>
      <c r="AX403" s="13" t="s">
        <v>86</v>
      </c>
      <c r="AY403" s="252" t="s">
        <v>216</v>
      </c>
    </row>
    <row r="404" s="2" customFormat="1" ht="16.5" customHeight="1">
      <c r="A404" s="39"/>
      <c r="B404" s="40"/>
      <c r="C404" s="264" t="s">
        <v>521</v>
      </c>
      <c r="D404" s="264" t="s">
        <v>372</v>
      </c>
      <c r="E404" s="265" t="s">
        <v>1333</v>
      </c>
      <c r="F404" s="266" t="s">
        <v>1334</v>
      </c>
      <c r="G404" s="267" t="s">
        <v>277</v>
      </c>
      <c r="H404" s="268">
        <v>28.529</v>
      </c>
      <c r="I404" s="269"/>
      <c r="J404" s="270">
        <f>ROUND(I404*H404,2)</f>
        <v>0</v>
      </c>
      <c r="K404" s="266" t="s">
        <v>222</v>
      </c>
      <c r="L404" s="271"/>
      <c r="M404" s="272" t="s">
        <v>1</v>
      </c>
      <c r="N404" s="273" t="s">
        <v>44</v>
      </c>
      <c r="O404" s="92"/>
      <c r="P404" s="237">
        <f>O404*H404</f>
        <v>0</v>
      </c>
      <c r="Q404" s="237">
        <v>0.0054000000000000003</v>
      </c>
      <c r="R404" s="237">
        <f>Q404*H404</f>
        <v>0.15405660000000002</v>
      </c>
      <c r="S404" s="237">
        <v>0</v>
      </c>
      <c r="T404" s="238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250</v>
      </c>
      <c r="AT404" s="239" t="s">
        <v>372</v>
      </c>
      <c r="AU404" s="239" t="s">
        <v>88</v>
      </c>
      <c r="AY404" s="18" t="s">
        <v>216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86</v>
      </c>
      <c r="BK404" s="240">
        <f>ROUND(I404*H404,2)</f>
        <v>0</v>
      </c>
      <c r="BL404" s="18" t="s">
        <v>121</v>
      </c>
      <c r="BM404" s="239" t="s">
        <v>5126</v>
      </c>
    </row>
    <row r="405" s="13" customFormat="1">
      <c r="A405" s="13"/>
      <c r="B405" s="241"/>
      <c r="C405" s="242"/>
      <c r="D405" s="243" t="s">
        <v>230</v>
      </c>
      <c r="E405" s="244" t="s">
        <v>1</v>
      </c>
      <c r="F405" s="245" t="s">
        <v>5127</v>
      </c>
      <c r="G405" s="242"/>
      <c r="H405" s="246">
        <v>27.170000000000002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230</v>
      </c>
      <c r="AU405" s="252" t="s">
        <v>88</v>
      </c>
      <c r="AV405" s="13" t="s">
        <v>88</v>
      </c>
      <c r="AW405" s="13" t="s">
        <v>34</v>
      </c>
      <c r="AX405" s="13" t="s">
        <v>86</v>
      </c>
      <c r="AY405" s="252" t="s">
        <v>216</v>
      </c>
    </row>
    <row r="406" s="13" customFormat="1">
      <c r="A406" s="13"/>
      <c r="B406" s="241"/>
      <c r="C406" s="242"/>
      <c r="D406" s="243" t="s">
        <v>230</v>
      </c>
      <c r="E406" s="242"/>
      <c r="F406" s="245" t="s">
        <v>5128</v>
      </c>
      <c r="G406" s="242"/>
      <c r="H406" s="246">
        <v>28.529</v>
      </c>
      <c r="I406" s="247"/>
      <c r="J406" s="242"/>
      <c r="K406" s="242"/>
      <c r="L406" s="248"/>
      <c r="M406" s="249"/>
      <c r="N406" s="250"/>
      <c r="O406" s="250"/>
      <c r="P406" s="250"/>
      <c r="Q406" s="250"/>
      <c r="R406" s="250"/>
      <c r="S406" s="250"/>
      <c r="T406" s="251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2" t="s">
        <v>230</v>
      </c>
      <c r="AU406" s="252" t="s">
        <v>88</v>
      </c>
      <c r="AV406" s="13" t="s">
        <v>88</v>
      </c>
      <c r="AW406" s="13" t="s">
        <v>4</v>
      </c>
      <c r="AX406" s="13" t="s">
        <v>86</v>
      </c>
      <c r="AY406" s="252" t="s">
        <v>216</v>
      </c>
    </row>
    <row r="407" s="2" customFormat="1" ht="16.5" customHeight="1">
      <c r="A407" s="39"/>
      <c r="B407" s="40"/>
      <c r="C407" s="264" t="s">
        <v>528</v>
      </c>
      <c r="D407" s="264" t="s">
        <v>372</v>
      </c>
      <c r="E407" s="265" t="s">
        <v>5129</v>
      </c>
      <c r="F407" s="266" t="s">
        <v>5130</v>
      </c>
      <c r="G407" s="267" t="s">
        <v>277</v>
      </c>
      <c r="H407" s="268">
        <v>17.350999999999999</v>
      </c>
      <c r="I407" s="269"/>
      <c r="J407" s="270">
        <f>ROUND(I407*H407,2)</f>
        <v>0</v>
      </c>
      <c r="K407" s="266" t="s">
        <v>222</v>
      </c>
      <c r="L407" s="271"/>
      <c r="M407" s="272" t="s">
        <v>1</v>
      </c>
      <c r="N407" s="273" t="s">
        <v>44</v>
      </c>
      <c r="O407" s="92"/>
      <c r="P407" s="237">
        <f>O407*H407</f>
        <v>0</v>
      </c>
      <c r="Q407" s="237">
        <v>0.0015</v>
      </c>
      <c r="R407" s="237">
        <f>Q407*H407</f>
        <v>0.026026499999999998</v>
      </c>
      <c r="S407" s="237">
        <v>0</v>
      </c>
      <c r="T407" s="238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9" t="s">
        <v>250</v>
      </c>
      <c r="AT407" s="239" t="s">
        <v>372</v>
      </c>
      <c r="AU407" s="239" t="s">
        <v>88</v>
      </c>
      <c r="AY407" s="18" t="s">
        <v>216</v>
      </c>
      <c r="BE407" s="240">
        <f>IF(N407="základní",J407,0)</f>
        <v>0</v>
      </c>
      <c r="BF407" s="240">
        <f>IF(N407="snížená",J407,0)</f>
        <v>0</v>
      </c>
      <c r="BG407" s="240">
        <f>IF(N407="zákl. přenesená",J407,0)</f>
        <v>0</v>
      </c>
      <c r="BH407" s="240">
        <f>IF(N407="sníž. přenesená",J407,0)</f>
        <v>0</v>
      </c>
      <c r="BI407" s="240">
        <f>IF(N407="nulová",J407,0)</f>
        <v>0</v>
      </c>
      <c r="BJ407" s="18" t="s">
        <v>86</v>
      </c>
      <c r="BK407" s="240">
        <f>ROUND(I407*H407,2)</f>
        <v>0</v>
      </c>
      <c r="BL407" s="18" t="s">
        <v>121</v>
      </c>
      <c r="BM407" s="239" t="s">
        <v>5131</v>
      </c>
    </row>
    <row r="408" s="13" customFormat="1">
      <c r="A408" s="13"/>
      <c r="B408" s="241"/>
      <c r="C408" s="242"/>
      <c r="D408" s="243" t="s">
        <v>230</v>
      </c>
      <c r="E408" s="244" t="s">
        <v>1</v>
      </c>
      <c r="F408" s="245" t="s">
        <v>5132</v>
      </c>
      <c r="G408" s="242"/>
      <c r="H408" s="246">
        <v>16.524999999999999</v>
      </c>
      <c r="I408" s="247"/>
      <c r="J408" s="242"/>
      <c r="K408" s="242"/>
      <c r="L408" s="248"/>
      <c r="M408" s="249"/>
      <c r="N408" s="250"/>
      <c r="O408" s="250"/>
      <c r="P408" s="250"/>
      <c r="Q408" s="250"/>
      <c r="R408" s="250"/>
      <c r="S408" s="250"/>
      <c r="T408" s="251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52" t="s">
        <v>230</v>
      </c>
      <c r="AU408" s="252" t="s">
        <v>88</v>
      </c>
      <c r="AV408" s="13" t="s">
        <v>88</v>
      </c>
      <c r="AW408" s="13" t="s">
        <v>34</v>
      </c>
      <c r="AX408" s="13" t="s">
        <v>86</v>
      </c>
      <c r="AY408" s="252" t="s">
        <v>216</v>
      </c>
    </row>
    <row r="409" s="13" customFormat="1">
      <c r="A409" s="13"/>
      <c r="B409" s="241"/>
      <c r="C409" s="242"/>
      <c r="D409" s="243" t="s">
        <v>230</v>
      </c>
      <c r="E409" s="242"/>
      <c r="F409" s="245" t="s">
        <v>5133</v>
      </c>
      <c r="G409" s="242"/>
      <c r="H409" s="246">
        <v>17.350999999999999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230</v>
      </c>
      <c r="AU409" s="252" t="s">
        <v>88</v>
      </c>
      <c r="AV409" s="13" t="s">
        <v>88</v>
      </c>
      <c r="AW409" s="13" t="s">
        <v>4</v>
      </c>
      <c r="AX409" s="13" t="s">
        <v>86</v>
      </c>
      <c r="AY409" s="252" t="s">
        <v>216</v>
      </c>
    </row>
    <row r="410" s="2" customFormat="1" ht="24.15" customHeight="1">
      <c r="A410" s="39"/>
      <c r="B410" s="40"/>
      <c r="C410" s="228" t="s">
        <v>856</v>
      </c>
      <c r="D410" s="228" t="s">
        <v>218</v>
      </c>
      <c r="E410" s="229" t="s">
        <v>1345</v>
      </c>
      <c r="F410" s="230" t="s">
        <v>5134</v>
      </c>
      <c r="G410" s="231" t="s">
        <v>293</v>
      </c>
      <c r="H410" s="232">
        <v>468.77999999999997</v>
      </c>
      <c r="I410" s="233"/>
      <c r="J410" s="234">
        <f>ROUND(I410*H410,2)</f>
        <v>0</v>
      </c>
      <c r="K410" s="230" t="s">
        <v>222</v>
      </c>
      <c r="L410" s="45"/>
      <c r="M410" s="235" t="s">
        <v>1</v>
      </c>
      <c r="N410" s="236" t="s">
        <v>44</v>
      </c>
      <c r="O410" s="92"/>
      <c r="P410" s="237">
        <f>O410*H410</f>
        <v>0</v>
      </c>
      <c r="Q410" s="237">
        <v>0.0017600000000000001</v>
      </c>
      <c r="R410" s="237">
        <f>Q410*H410</f>
        <v>0.82505280000000003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121</v>
      </c>
      <c r="AT410" s="239" t="s">
        <v>218</v>
      </c>
      <c r="AU410" s="239" t="s">
        <v>88</v>
      </c>
      <c r="AY410" s="18" t="s">
        <v>216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86</v>
      </c>
      <c r="BK410" s="240">
        <f>ROUND(I410*H410,2)</f>
        <v>0</v>
      </c>
      <c r="BL410" s="18" t="s">
        <v>121</v>
      </c>
      <c r="BM410" s="239" t="s">
        <v>5135</v>
      </c>
    </row>
    <row r="411" s="13" customFormat="1">
      <c r="A411" s="13"/>
      <c r="B411" s="241"/>
      <c r="C411" s="242"/>
      <c r="D411" s="243" t="s">
        <v>230</v>
      </c>
      <c r="E411" s="244" t="s">
        <v>1</v>
      </c>
      <c r="F411" s="245" t="s">
        <v>5136</v>
      </c>
      <c r="G411" s="242"/>
      <c r="H411" s="246">
        <v>312.94</v>
      </c>
      <c r="I411" s="247"/>
      <c r="J411" s="242"/>
      <c r="K411" s="242"/>
      <c r="L411" s="248"/>
      <c r="M411" s="249"/>
      <c r="N411" s="250"/>
      <c r="O411" s="250"/>
      <c r="P411" s="250"/>
      <c r="Q411" s="250"/>
      <c r="R411" s="250"/>
      <c r="S411" s="250"/>
      <c r="T411" s="251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2" t="s">
        <v>230</v>
      </c>
      <c r="AU411" s="252" t="s">
        <v>88</v>
      </c>
      <c r="AV411" s="13" t="s">
        <v>88</v>
      </c>
      <c r="AW411" s="13" t="s">
        <v>34</v>
      </c>
      <c r="AX411" s="13" t="s">
        <v>79</v>
      </c>
      <c r="AY411" s="252" t="s">
        <v>216</v>
      </c>
    </row>
    <row r="412" s="13" customFormat="1">
      <c r="A412" s="13"/>
      <c r="B412" s="241"/>
      <c r="C412" s="242"/>
      <c r="D412" s="243" t="s">
        <v>230</v>
      </c>
      <c r="E412" s="244" t="s">
        <v>1</v>
      </c>
      <c r="F412" s="245" t="s">
        <v>5137</v>
      </c>
      <c r="G412" s="242"/>
      <c r="H412" s="246">
        <v>155.84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230</v>
      </c>
      <c r="AU412" s="252" t="s">
        <v>88</v>
      </c>
      <c r="AV412" s="13" t="s">
        <v>88</v>
      </c>
      <c r="AW412" s="13" t="s">
        <v>34</v>
      </c>
      <c r="AX412" s="13" t="s">
        <v>79</v>
      </c>
      <c r="AY412" s="252" t="s">
        <v>216</v>
      </c>
    </row>
    <row r="413" s="14" customFormat="1">
      <c r="A413" s="14"/>
      <c r="B413" s="253"/>
      <c r="C413" s="254"/>
      <c r="D413" s="243" t="s">
        <v>230</v>
      </c>
      <c r="E413" s="255" t="s">
        <v>1</v>
      </c>
      <c r="F413" s="256" t="s">
        <v>285</v>
      </c>
      <c r="G413" s="254"/>
      <c r="H413" s="257">
        <v>468.77999999999997</v>
      </c>
      <c r="I413" s="258"/>
      <c r="J413" s="254"/>
      <c r="K413" s="254"/>
      <c r="L413" s="259"/>
      <c r="M413" s="260"/>
      <c r="N413" s="261"/>
      <c r="O413" s="261"/>
      <c r="P413" s="261"/>
      <c r="Q413" s="261"/>
      <c r="R413" s="261"/>
      <c r="S413" s="261"/>
      <c r="T413" s="262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63" t="s">
        <v>230</v>
      </c>
      <c r="AU413" s="263" t="s">
        <v>88</v>
      </c>
      <c r="AV413" s="14" t="s">
        <v>121</v>
      </c>
      <c r="AW413" s="14" t="s">
        <v>34</v>
      </c>
      <c r="AX413" s="14" t="s">
        <v>86</v>
      </c>
      <c r="AY413" s="263" t="s">
        <v>216</v>
      </c>
    </row>
    <row r="414" s="2" customFormat="1" ht="16.5" customHeight="1">
      <c r="A414" s="39"/>
      <c r="B414" s="40"/>
      <c r="C414" s="264" t="s">
        <v>863</v>
      </c>
      <c r="D414" s="264" t="s">
        <v>372</v>
      </c>
      <c r="E414" s="265" t="s">
        <v>1357</v>
      </c>
      <c r="F414" s="266" t="s">
        <v>1358</v>
      </c>
      <c r="G414" s="267" t="s">
        <v>277</v>
      </c>
      <c r="H414" s="268">
        <v>103.13200000000001</v>
      </c>
      <c r="I414" s="269"/>
      <c r="J414" s="270">
        <f>ROUND(I414*H414,2)</f>
        <v>0</v>
      </c>
      <c r="K414" s="266" t="s">
        <v>222</v>
      </c>
      <c r="L414" s="271"/>
      <c r="M414" s="272" t="s">
        <v>1</v>
      </c>
      <c r="N414" s="273" t="s">
        <v>44</v>
      </c>
      <c r="O414" s="92"/>
      <c r="P414" s="237">
        <f>O414*H414</f>
        <v>0</v>
      </c>
      <c r="Q414" s="237">
        <v>0.00068000000000000005</v>
      </c>
      <c r="R414" s="237">
        <f>Q414*H414</f>
        <v>0.070129760000000013</v>
      </c>
      <c r="S414" s="237">
        <v>0</v>
      </c>
      <c r="T414" s="238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39" t="s">
        <v>250</v>
      </c>
      <c r="AT414" s="239" t="s">
        <v>372</v>
      </c>
      <c r="AU414" s="239" t="s">
        <v>88</v>
      </c>
      <c r="AY414" s="18" t="s">
        <v>216</v>
      </c>
      <c r="BE414" s="240">
        <f>IF(N414="základní",J414,0)</f>
        <v>0</v>
      </c>
      <c r="BF414" s="240">
        <f>IF(N414="snížená",J414,0)</f>
        <v>0</v>
      </c>
      <c r="BG414" s="240">
        <f>IF(N414="zákl. přenesená",J414,0)</f>
        <v>0</v>
      </c>
      <c r="BH414" s="240">
        <f>IF(N414="sníž. přenesená",J414,0)</f>
        <v>0</v>
      </c>
      <c r="BI414" s="240">
        <f>IF(N414="nulová",J414,0)</f>
        <v>0</v>
      </c>
      <c r="BJ414" s="18" t="s">
        <v>86</v>
      </c>
      <c r="BK414" s="240">
        <f>ROUND(I414*H414,2)</f>
        <v>0</v>
      </c>
      <c r="BL414" s="18" t="s">
        <v>121</v>
      </c>
      <c r="BM414" s="239" t="s">
        <v>5138</v>
      </c>
    </row>
    <row r="415" s="13" customFormat="1">
      <c r="A415" s="13"/>
      <c r="B415" s="241"/>
      <c r="C415" s="242"/>
      <c r="D415" s="243" t="s">
        <v>230</v>
      </c>
      <c r="E415" s="242"/>
      <c r="F415" s="245" t="s">
        <v>5139</v>
      </c>
      <c r="G415" s="242"/>
      <c r="H415" s="246">
        <v>103.13200000000001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230</v>
      </c>
      <c r="AU415" s="252" t="s">
        <v>88</v>
      </c>
      <c r="AV415" s="13" t="s">
        <v>88</v>
      </c>
      <c r="AW415" s="13" t="s">
        <v>4</v>
      </c>
      <c r="AX415" s="13" t="s">
        <v>86</v>
      </c>
      <c r="AY415" s="252" t="s">
        <v>216</v>
      </c>
    </row>
    <row r="416" s="2" customFormat="1" ht="16.5" customHeight="1">
      <c r="A416" s="39"/>
      <c r="B416" s="40"/>
      <c r="C416" s="228" t="s">
        <v>869</v>
      </c>
      <c r="D416" s="228" t="s">
        <v>218</v>
      </c>
      <c r="E416" s="229" t="s">
        <v>1278</v>
      </c>
      <c r="F416" s="230" t="s">
        <v>1279</v>
      </c>
      <c r="G416" s="231" t="s">
        <v>293</v>
      </c>
      <c r="H416" s="232">
        <v>837.59000000000003</v>
      </c>
      <c r="I416" s="233"/>
      <c r="J416" s="234">
        <f>ROUND(I416*H416,2)</f>
        <v>0</v>
      </c>
      <c r="K416" s="230" t="s">
        <v>222</v>
      </c>
      <c r="L416" s="45"/>
      <c r="M416" s="235" t="s">
        <v>1</v>
      </c>
      <c r="N416" s="236" t="s">
        <v>44</v>
      </c>
      <c r="O416" s="92"/>
      <c r="P416" s="237">
        <f>O416*H416</f>
        <v>0</v>
      </c>
      <c r="Q416" s="237">
        <v>0</v>
      </c>
      <c r="R416" s="237">
        <f>Q416*H416</f>
        <v>0</v>
      </c>
      <c r="S416" s="237">
        <v>0</v>
      </c>
      <c r="T416" s="238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39" t="s">
        <v>121</v>
      </c>
      <c r="AT416" s="239" t="s">
        <v>218</v>
      </c>
      <c r="AU416" s="239" t="s">
        <v>88</v>
      </c>
      <c r="AY416" s="18" t="s">
        <v>216</v>
      </c>
      <c r="BE416" s="240">
        <f>IF(N416="základní",J416,0)</f>
        <v>0</v>
      </c>
      <c r="BF416" s="240">
        <f>IF(N416="snížená",J416,0)</f>
        <v>0</v>
      </c>
      <c r="BG416" s="240">
        <f>IF(N416="zákl. přenesená",J416,0)</f>
        <v>0</v>
      </c>
      <c r="BH416" s="240">
        <f>IF(N416="sníž. přenesená",J416,0)</f>
        <v>0</v>
      </c>
      <c r="BI416" s="240">
        <f>IF(N416="nulová",J416,0)</f>
        <v>0</v>
      </c>
      <c r="BJ416" s="18" t="s">
        <v>86</v>
      </c>
      <c r="BK416" s="240">
        <f>ROUND(I416*H416,2)</f>
        <v>0</v>
      </c>
      <c r="BL416" s="18" t="s">
        <v>121</v>
      </c>
      <c r="BM416" s="239" t="s">
        <v>1280</v>
      </c>
    </row>
    <row r="417" s="13" customFormat="1">
      <c r="A417" s="13"/>
      <c r="B417" s="241"/>
      <c r="C417" s="242"/>
      <c r="D417" s="243" t="s">
        <v>230</v>
      </c>
      <c r="E417" s="244" t="s">
        <v>1</v>
      </c>
      <c r="F417" s="245" t="s">
        <v>5140</v>
      </c>
      <c r="G417" s="242"/>
      <c r="H417" s="246">
        <v>234.34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230</v>
      </c>
      <c r="AU417" s="252" t="s">
        <v>88</v>
      </c>
      <c r="AV417" s="13" t="s">
        <v>88</v>
      </c>
      <c r="AW417" s="13" t="s">
        <v>34</v>
      </c>
      <c r="AX417" s="13" t="s">
        <v>79</v>
      </c>
      <c r="AY417" s="252" t="s">
        <v>216</v>
      </c>
    </row>
    <row r="418" s="13" customFormat="1">
      <c r="A418" s="13"/>
      <c r="B418" s="241"/>
      <c r="C418" s="242"/>
      <c r="D418" s="243" t="s">
        <v>230</v>
      </c>
      <c r="E418" s="244" t="s">
        <v>1</v>
      </c>
      <c r="F418" s="245" t="s">
        <v>5141</v>
      </c>
      <c r="G418" s="242"/>
      <c r="H418" s="246">
        <v>127.48</v>
      </c>
      <c r="I418" s="247"/>
      <c r="J418" s="242"/>
      <c r="K418" s="242"/>
      <c r="L418" s="248"/>
      <c r="M418" s="249"/>
      <c r="N418" s="250"/>
      <c r="O418" s="250"/>
      <c r="P418" s="250"/>
      <c r="Q418" s="250"/>
      <c r="R418" s="250"/>
      <c r="S418" s="250"/>
      <c r="T418" s="25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2" t="s">
        <v>230</v>
      </c>
      <c r="AU418" s="252" t="s">
        <v>88</v>
      </c>
      <c r="AV418" s="13" t="s">
        <v>88</v>
      </c>
      <c r="AW418" s="13" t="s">
        <v>34</v>
      </c>
      <c r="AX418" s="13" t="s">
        <v>79</v>
      </c>
      <c r="AY418" s="252" t="s">
        <v>216</v>
      </c>
    </row>
    <row r="419" s="15" customFormat="1">
      <c r="A419" s="15"/>
      <c r="B419" s="280"/>
      <c r="C419" s="281"/>
      <c r="D419" s="243" t="s">
        <v>230</v>
      </c>
      <c r="E419" s="282" t="s">
        <v>1</v>
      </c>
      <c r="F419" s="283" t="s">
        <v>5142</v>
      </c>
      <c r="G419" s="281"/>
      <c r="H419" s="284">
        <v>361.81999999999999</v>
      </c>
      <c r="I419" s="285"/>
      <c r="J419" s="281"/>
      <c r="K419" s="281"/>
      <c r="L419" s="286"/>
      <c r="M419" s="287"/>
      <c r="N419" s="288"/>
      <c r="O419" s="288"/>
      <c r="P419" s="288"/>
      <c r="Q419" s="288"/>
      <c r="R419" s="288"/>
      <c r="S419" s="288"/>
      <c r="T419" s="289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90" t="s">
        <v>230</v>
      </c>
      <c r="AU419" s="290" t="s">
        <v>88</v>
      </c>
      <c r="AV419" s="15" t="s">
        <v>99</v>
      </c>
      <c r="AW419" s="15" t="s">
        <v>34</v>
      </c>
      <c r="AX419" s="15" t="s">
        <v>79</v>
      </c>
      <c r="AY419" s="290" t="s">
        <v>216</v>
      </c>
    </row>
    <row r="420" s="13" customFormat="1">
      <c r="A420" s="13"/>
      <c r="B420" s="241"/>
      <c r="C420" s="242"/>
      <c r="D420" s="243" t="s">
        <v>230</v>
      </c>
      <c r="E420" s="244" t="s">
        <v>1</v>
      </c>
      <c r="F420" s="245" t="s">
        <v>5143</v>
      </c>
      <c r="G420" s="242"/>
      <c r="H420" s="246">
        <v>361.81999999999999</v>
      </c>
      <c r="I420" s="247"/>
      <c r="J420" s="242"/>
      <c r="K420" s="242"/>
      <c r="L420" s="248"/>
      <c r="M420" s="249"/>
      <c r="N420" s="250"/>
      <c r="O420" s="250"/>
      <c r="P420" s="250"/>
      <c r="Q420" s="250"/>
      <c r="R420" s="250"/>
      <c r="S420" s="250"/>
      <c r="T420" s="25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2" t="s">
        <v>230</v>
      </c>
      <c r="AU420" s="252" t="s">
        <v>88</v>
      </c>
      <c r="AV420" s="13" t="s">
        <v>88</v>
      </c>
      <c r="AW420" s="13" t="s">
        <v>34</v>
      </c>
      <c r="AX420" s="13" t="s">
        <v>79</v>
      </c>
      <c r="AY420" s="252" t="s">
        <v>216</v>
      </c>
    </row>
    <row r="421" s="13" customFormat="1">
      <c r="A421" s="13"/>
      <c r="B421" s="241"/>
      <c r="C421" s="242"/>
      <c r="D421" s="243" t="s">
        <v>230</v>
      </c>
      <c r="E421" s="244" t="s">
        <v>1</v>
      </c>
      <c r="F421" s="245" t="s">
        <v>5144</v>
      </c>
      <c r="G421" s="242"/>
      <c r="H421" s="246">
        <v>113.95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230</v>
      </c>
      <c r="AU421" s="252" t="s">
        <v>88</v>
      </c>
      <c r="AV421" s="13" t="s">
        <v>88</v>
      </c>
      <c r="AW421" s="13" t="s">
        <v>34</v>
      </c>
      <c r="AX421" s="13" t="s">
        <v>79</v>
      </c>
      <c r="AY421" s="252" t="s">
        <v>216</v>
      </c>
    </row>
    <row r="422" s="15" customFormat="1">
      <c r="A422" s="15"/>
      <c r="B422" s="280"/>
      <c r="C422" s="281"/>
      <c r="D422" s="243" t="s">
        <v>230</v>
      </c>
      <c r="E422" s="282" t="s">
        <v>1</v>
      </c>
      <c r="F422" s="283" t="s">
        <v>5145</v>
      </c>
      <c r="G422" s="281"/>
      <c r="H422" s="284">
        <v>475.76999999999998</v>
      </c>
      <c r="I422" s="285"/>
      <c r="J422" s="281"/>
      <c r="K422" s="281"/>
      <c r="L422" s="286"/>
      <c r="M422" s="287"/>
      <c r="N422" s="288"/>
      <c r="O422" s="288"/>
      <c r="P422" s="288"/>
      <c r="Q422" s="288"/>
      <c r="R422" s="288"/>
      <c r="S422" s="288"/>
      <c r="T422" s="289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90" t="s">
        <v>230</v>
      </c>
      <c r="AU422" s="290" t="s">
        <v>88</v>
      </c>
      <c r="AV422" s="15" t="s">
        <v>99</v>
      </c>
      <c r="AW422" s="15" t="s">
        <v>34</v>
      </c>
      <c r="AX422" s="15" t="s">
        <v>79</v>
      </c>
      <c r="AY422" s="290" t="s">
        <v>216</v>
      </c>
    </row>
    <row r="423" s="13" customFormat="1">
      <c r="A423" s="13"/>
      <c r="B423" s="241"/>
      <c r="C423" s="242"/>
      <c r="D423" s="243" t="s">
        <v>230</v>
      </c>
      <c r="E423" s="244" t="s">
        <v>1</v>
      </c>
      <c r="F423" s="245" t="s">
        <v>5146</v>
      </c>
      <c r="G423" s="242"/>
      <c r="H423" s="246">
        <v>0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230</v>
      </c>
      <c r="AU423" s="252" t="s">
        <v>88</v>
      </c>
      <c r="AV423" s="13" t="s">
        <v>88</v>
      </c>
      <c r="AW423" s="13" t="s">
        <v>34</v>
      </c>
      <c r="AX423" s="13" t="s">
        <v>79</v>
      </c>
      <c r="AY423" s="252" t="s">
        <v>216</v>
      </c>
    </row>
    <row r="424" s="14" customFormat="1">
      <c r="A424" s="14"/>
      <c r="B424" s="253"/>
      <c r="C424" s="254"/>
      <c r="D424" s="243" t="s">
        <v>230</v>
      </c>
      <c r="E424" s="255" t="s">
        <v>1</v>
      </c>
      <c r="F424" s="256" t="s">
        <v>285</v>
      </c>
      <c r="G424" s="254"/>
      <c r="H424" s="257">
        <v>837.59000000000003</v>
      </c>
      <c r="I424" s="258"/>
      <c r="J424" s="254"/>
      <c r="K424" s="254"/>
      <c r="L424" s="259"/>
      <c r="M424" s="260"/>
      <c r="N424" s="261"/>
      <c r="O424" s="261"/>
      <c r="P424" s="261"/>
      <c r="Q424" s="261"/>
      <c r="R424" s="261"/>
      <c r="S424" s="261"/>
      <c r="T424" s="262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63" t="s">
        <v>230</v>
      </c>
      <c r="AU424" s="263" t="s">
        <v>88</v>
      </c>
      <c r="AV424" s="14" t="s">
        <v>121</v>
      </c>
      <c r="AW424" s="14" t="s">
        <v>34</v>
      </c>
      <c r="AX424" s="14" t="s">
        <v>86</v>
      </c>
      <c r="AY424" s="263" t="s">
        <v>216</v>
      </c>
    </row>
    <row r="425" s="2" customFormat="1" ht="16.5" customHeight="1">
      <c r="A425" s="39"/>
      <c r="B425" s="40"/>
      <c r="C425" s="264" t="s">
        <v>875</v>
      </c>
      <c r="D425" s="264" t="s">
        <v>372</v>
      </c>
      <c r="E425" s="265" t="s">
        <v>1290</v>
      </c>
      <c r="F425" s="266" t="s">
        <v>1291</v>
      </c>
      <c r="G425" s="267" t="s">
        <v>293</v>
      </c>
      <c r="H425" s="268">
        <v>398.00200000000001</v>
      </c>
      <c r="I425" s="269"/>
      <c r="J425" s="270">
        <f>ROUND(I425*H425,2)</f>
        <v>0</v>
      </c>
      <c r="K425" s="266" t="s">
        <v>222</v>
      </c>
      <c r="L425" s="271"/>
      <c r="M425" s="272" t="s">
        <v>1</v>
      </c>
      <c r="N425" s="273" t="s">
        <v>44</v>
      </c>
      <c r="O425" s="92"/>
      <c r="P425" s="237">
        <f>O425*H425</f>
        <v>0</v>
      </c>
      <c r="Q425" s="237">
        <v>4.0000000000000003E-05</v>
      </c>
      <c r="R425" s="237">
        <f>Q425*H425</f>
        <v>0.015920080000000003</v>
      </c>
      <c r="S425" s="237">
        <v>0</v>
      </c>
      <c r="T425" s="238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39" t="s">
        <v>250</v>
      </c>
      <c r="AT425" s="239" t="s">
        <v>372</v>
      </c>
      <c r="AU425" s="239" t="s">
        <v>88</v>
      </c>
      <c r="AY425" s="18" t="s">
        <v>216</v>
      </c>
      <c r="BE425" s="240">
        <f>IF(N425="základní",J425,0)</f>
        <v>0</v>
      </c>
      <c r="BF425" s="240">
        <f>IF(N425="snížená",J425,0)</f>
        <v>0</v>
      </c>
      <c r="BG425" s="240">
        <f>IF(N425="zákl. přenesená",J425,0)</f>
        <v>0</v>
      </c>
      <c r="BH425" s="240">
        <f>IF(N425="sníž. přenesená",J425,0)</f>
        <v>0</v>
      </c>
      <c r="BI425" s="240">
        <f>IF(N425="nulová",J425,0)</f>
        <v>0</v>
      </c>
      <c r="BJ425" s="18" t="s">
        <v>86</v>
      </c>
      <c r="BK425" s="240">
        <f>ROUND(I425*H425,2)</f>
        <v>0</v>
      </c>
      <c r="BL425" s="18" t="s">
        <v>121</v>
      </c>
      <c r="BM425" s="239" t="s">
        <v>1292</v>
      </c>
    </row>
    <row r="426" s="13" customFormat="1">
      <c r="A426" s="13"/>
      <c r="B426" s="241"/>
      <c r="C426" s="242"/>
      <c r="D426" s="243" t="s">
        <v>230</v>
      </c>
      <c r="E426" s="244" t="s">
        <v>1</v>
      </c>
      <c r="F426" s="245" t="s">
        <v>5140</v>
      </c>
      <c r="G426" s="242"/>
      <c r="H426" s="246">
        <v>234.34</v>
      </c>
      <c r="I426" s="247"/>
      <c r="J426" s="242"/>
      <c r="K426" s="242"/>
      <c r="L426" s="248"/>
      <c r="M426" s="249"/>
      <c r="N426" s="250"/>
      <c r="O426" s="250"/>
      <c r="P426" s="250"/>
      <c r="Q426" s="250"/>
      <c r="R426" s="250"/>
      <c r="S426" s="250"/>
      <c r="T426" s="251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2" t="s">
        <v>230</v>
      </c>
      <c r="AU426" s="252" t="s">
        <v>88</v>
      </c>
      <c r="AV426" s="13" t="s">
        <v>88</v>
      </c>
      <c r="AW426" s="13" t="s">
        <v>34</v>
      </c>
      <c r="AX426" s="13" t="s">
        <v>79</v>
      </c>
      <c r="AY426" s="252" t="s">
        <v>216</v>
      </c>
    </row>
    <row r="427" s="13" customFormat="1">
      <c r="A427" s="13"/>
      <c r="B427" s="241"/>
      <c r="C427" s="242"/>
      <c r="D427" s="243" t="s">
        <v>230</v>
      </c>
      <c r="E427" s="244" t="s">
        <v>1</v>
      </c>
      <c r="F427" s="245" t="s">
        <v>5141</v>
      </c>
      <c r="G427" s="242"/>
      <c r="H427" s="246">
        <v>127.48</v>
      </c>
      <c r="I427" s="247"/>
      <c r="J427" s="242"/>
      <c r="K427" s="242"/>
      <c r="L427" s="248"/>
      <c r="M427" s="249"/>
      <c r="N427" s="250"/>
      <c r="O427" s="250"/>
      <c r="P427" s="250"/>
      <c r="Q427" s="250"/>
      <c r="R427" s="250"/>
      <c r="S427" s="250"/>
      <c r="T427" s="251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2" t="s">
        <v>230</v>
      </c>
      <c r="AU427" s="252" t="s">
        <v>88</v>
      </c>
      <c r="AV427" s="13" t="s">
        <v>88</v>
      </c>
      <c r="AW427" s="13" t="s">
        <v>34</v>
      </c>
      <c r="AX427" s="13" t="s">
        <v>79</v>
      </c>
      <c r="AY427" s="252" t="s">
        <v>216</v>
      </c>
    </row>
    <row r="428" s="15" customFormat="1">
      <c r="A428" s="15"/>
      <c r="B428" s="280"/>
      <c r="C428" s="281"/>
      <c r="D428" s="243" t="s">
        <v>230</v>
      </c>
      <c r="E428" s="282" t="s">
        <v>1</v>
      </c>
      <c r="F428" s="283" t="s">
        <v>5142</v>
      </c>
      <c r="G428" s="281"/>
      <c r="H428" s="284">
        <v>361.81999999999999</v>
      </c>
      <c r="I428" s="285"/>
      <c r="J428" s="281"/>
      <c r="K428" s="281"/>
      <c r="L428" s="286"/>
      <c r="M428" s="287"/>
      <c r="N428" s="288"/>
      <c r="O428" s="288"/>
      <c r="P428" s="288"/>
      <c r="Q428" s="288"/>
      <c r="R428" s="288"/>
      <c r="S428" s="288"/>
      <c r="T428" s="289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90" t="s">
        <v>230</v>
      </c>
      <c r="AU428" s="290" t="s">
        <v>88</v>
      </c>
      <c r="AV428" s="15" t="s">
        <v>99</v>
      </c>
      <c r="AW428" s="15" t="s">
        <v>34</v>
      </c>
      <c r="AX428" s="15" t="s">
        <v>86</v>
      </c>
      <c r="AY428" s="290" t="s">
        <v>216</v>
      </c>
    </row>
    <row r="429" s="13" customFormat="1">
      <c r="A429" s="13"/>
      <c r="B429" s="241"/>
      <c r="C429" s="242"/>
      <c r="D429" s="243" t="s">
        <v>230</v>
      </c>
      <c r="E429" s="242"/>
      <c r="F429" s="245" t="s">
        <v>5147</v>
      </c>
      <c r="G429" s="242"/>
      <c r="H429" s="246">
        <v>398.00200000000001</v>
      </c>
      <c r="I429" s="247"/>
      <c r="J429" s="242"/>
      <c r="K429" s="242"/>
      <c r="L429" s="248"/>
      <c r="M429" s="249"/>
      <c r="N429" s="250"/>
      <c r="O429" s="250"/>
      <c r="P429" s="250"/>
      <c r="Q429" s="250"/>
      <c r="R429" s="250"/>
      <c r="S429" s="250"/>
      <c r="T429" s="251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2" t="s">
        <v>230</v>
      </c>
      <c r="AU429" s="252" t="s">
        <v>88</v>
      </c>
      <c r="AV429" s="13" t="s">
        <v>88</v>
      </c>
      <c r="AW429" s="13" t="s">
        <v>4</v>
      </c>
      <c r="AX429" s="13" t="s">
        <v>86</v>
      </c>
      <c r="AY429" s="252" t="s">
        <v>216</v>
      </c>
    </row>
    <row r="430" s="2" customFormat="1" ht="16.5" customHeight="1">
      <c r="A430" s="39"/>
      <c r="B430" s="40"/>
      <c r="C430" s="264" t="s">
        <v>880</v>
      </c>
      <c r="D430" s="264" t="s">
        <v>372</v>
      </c>
      <c r="E430" s="265" t="s">
        <v>1397</v>
      </c>
      <c r="F430" s="266" t="s">
        <v>1398</v>
      </c>
      <c r="G430" s="267" t="s">
        <v>293</v>
      </c>
      <c r="H430" s="268">
        <v>523.34699999999998</v>
      </c>
      <c r="I430" s="269"/>
      <c r="J430" s="270">
        <f>ROUND(I430*H430,2)</f>
        <v>0</v>
      </c>
      <c r="K430" s="266" t="s">
        <v>222</v>
      </c>
      <c r="L430" s="271"/>
      <c r="M430" s="272" t="s">
        <v>1</v>
      </c>
      <c r="N430" s="273" t="s">
        <v>44</v>
      </c>
      <c r="O430" s="92"/>
      <c r="P430" s="237">
        <f>O430*H430</f>
        <v>0</v>
      </c>
      <c r="Q430" s="237">
        <v>0.00012</v>
      </c>
      <c r="R430" s="237">
        <f>Q430*H430</f>
        <v>0.062801640000000006</v>
      </c>
      <c r="S430" s="237">
        <v>0</v>
      </c>
      <c r="T430" s="238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39" t="s">
        <v>250</v>
      </c>
      <c r="AT430" s="239" t="s">
        <v>372</v>
      </c>
      <c r="AU430" s="239" t="s">
        <v>88</v>
      </c>
      <c r="AY430" s="18" t="s">
        <v>216</v>
      </c>
      <c r="BE430" s="240">
        <f>IF(N430="základní",J430,0)</f>
        <v>0</v>
      </c>
      <c r="BF430" s="240">
        <f>IF(N430="snížená",J430,0)</f>
        <v>0</v>
      </c>
      <c r="BG430" s="240">
        <f>IF(N430="zákl. přenesená",J430,0)</f>
        <v>0</v>
      </c>
      <c r="BH430" s="240">
        <f>IF(N430="sníž. přenesená",J430,0)</f>
        <v>0</v>
      </c>
      <c r="BI430" s="240">
        <f>IF(N430="nulová",J430,0)</f>
        <v>0</v>
      </c>
      <c r="BJ430" s="18" t="s">
        <v>86</v>
      </c>
      <c r="BK430" s="240">
        <f>ROUND(I430*H430,2)</f>
        <v>0</v>
      </c>
      <c r="BL430" s="18" t="s">
        <v>121</v>
      </c>
      <c r="BM430" s="239" t="s">
        <v>5148</v>
      </c>
    </row>
    <row r="431" s="13" customFormat="1">
      <c r="A431" s="13"/>
      <c r="B431" s="241"/>
      <c r="C431" s="242"/>
      <c r="D431" s="243" t="s">
        <v>230</v>
      </c>
      <c r="E431" s="244" t="s">
        <v>1</v>
      </c>
      <c r="F431" s="245" t="s">
        <v>5143</v>
      </c>
      <c r="G431" s="242"/>
      <c r="H431" s="246">
        <v>361.81999999999999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230</v>
      </c>
      <c r="AU431" s="252" t="s">
        <v>88</v>
      </c>
      <c r="AV431" s="13" t="s">
        <v>88</v>
      </c>
      <c r="AW431" s="13" t="s">
        <v>34</v>
      </c>
      <c r="AX431" s="13" t="s">
        <v>79</v>
      </c>
      <c r="AY431" s="252" t="s">
        <v>216</v>
      </c>
    </row>
    <row r="432" s="13" customFormat="1">
      <c r="A432" s="13"/>
      <c r="B432" s="241"/>
      <c r="C432" s="242"/>
      <c r="D432" s="243" t="s">
        <v>230</v>
      </c>
      <c r="E432" s="244" t="s">
        <v>1</v>
      </c>
      <c r="F432" s="245" t="s">
        <v>5144</v>
      </c>
      <c r="G432" s="242"/>
      <c r="H432" s="246">
        <v>113.95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230</v>
      </c>
      <c r="AU432" s="252" t="s">
        <v>88</v>
      </c>
      <c r="AV432" s="13" t="s">
        <v>88</v>
      </c>
      <c r="AW432" s="13" t="s">
        <v>34</v>
      </c>
      <c r="AX432" s="13" t="s">
        <v>79</v>
      </c>
      <c r="AY432" s="252" t="s">
        <v>216</v>
      </c>
    </row>
    <row r="433" s="15" customFormat="1">
      <c r="A433" s="15"/>
      <c r="B433" s="280"/>
      <c r="C433" s="281"/>
      <c r="D433" s="243" t="s">
        <v>230</v>
      </c>
      <c r="E433" s="282" t="s">
        <v>1</v>
      </c>
      <c r="F433" s="283" t="s">
        <v>5145</v>
      </c>
      <c r="G433" s="281"/>
      <c r="H433" s="284">
        <v>475.76999999999998</v>
      </c>
      <c r="I433" s="285"/>
      <c r="J433" s="281"/>
      <c r="K433" s="281"/>
      <c r="L433" s="286"/>
      <c r="M433" s="287"/>
      <c r="N433" s="288"/>
      <c r="O433" s="288"/>
      <c r="P433" s="288"/>
      <c r="Q433" s="288"/>
      <c r="R433" s="288"/>
      <c r="S433" s="288"/>
      <c r="T433" s="289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90" t="s">
        <v>230</v>
      </c>
      <c r="AU433" s="290" t="s">
        <v>88</v>
      </c>
      <c r="AV433" s="15" t="s">
        <v>99</v>
      </c>
      <c r="AW433" s="15" t="s">
        <v>34</v>
      </c>
      <c r="AX433" s="15" t="s">
        <v>79</v>
      </c>
      <c r="AY433" s="290" t="s">
        <v>216</v>
      </c>
    </row>
    <row r="434" s="13" customFormat="1">
      <c r="A434" s="13"/>
      <c r="B434" s="241"/>
      <c r="C434" s="242"/>
      <c r="D434" s="243" t="s">
        <v>230</v>
      </c>
      <c r="E434" s="244" t="s">
        <v>1</v>
      </c>
      <c r="F434" s="245" t="s">
        <v>5146</v>
      </c>
      <c r="G434" s="242"/>
      <c r="H434" s="246">
        <v>0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230</v>
      </c>
      <c r="AU434" s="252" t="s">
        <v>88</v>
      </c>
      <c r="AV434" s="13" t="s">
        <v>88</v>
      </c>
      <c r="AW434" s="13" t="s">
        <v>34</v>
      </c>
      <c r="AX434" s="13" t="s">
        <v>79</v>
      </c>
      <c r="AY434" s="252" t="s">
        <v>216</v>
      </c>
    </row>
    <row r="435" s="14" customFormat="1">
      <c r="A435" s="14"/>
      <c r="B435" s="253"/>
      <c r="C435" s="254"/>
      <c r="D435" s="243" t="s">
        <v>230</v>
      </c>
      <c r="E435" s="255" t="s">
        <v>1</v>
      </c>
      <c r="F435" s="256" t="s">
        <v>285</v>
      </c>
      <c r="G435" s="254"/>
      <c r="H435" s="257">
        <v>475.76999999999998</v>
      </c>
      <c r="I435" s="258"/>
      <c r="J435" s="254"/>
      <c r="K435" s="254"/>
      <c r="L435" s="259"/>
      <c r="M435" s="260"/>
      <c r="N435" s="261"/>
      <c r="O435" s="261"/>
      <c r="P435" s="261"/>
      <c r="Q435" s="261"/>
      <c r="R435" s="261"/>
      <c r="S435" s="261"/>
      <c r="T435" s="262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63" t="s">
        <v>230</v>
      </c>
      <c r="AU435" s="263" t="s">
        <v>88</v>
      </c>
      <c r="AV435" s="14" t="s">
        <v>121</v>
      </c>
      <c r="AW435" s="14" t="s">
        <v>34</v>
      </c>
      <c r="AX435" s="14" t="s">
        <v>86</v>
      </c>
      <c r="AY435" s="263" t="s">
        <v>216</v>
      </c>
    </row>
    <row r="436" s="13" customFormat="1">
      <c r="A436" s="13"/>
      <c r="B436" s="241"/>
      <c r="C436" s="242"/>
      <c r="D436" s="243" t="s">
        <v>230</v>
      </c>
      <c r="E436" s="242"/>
      <c r="F436" s="245" t="s">
        <v>5149</v>
      </c>
      <c r="G436" s="242"/>
      <c r="H436" s="246">
        <v>523.34699999999998</v>
      </c>
      <c r="I436" s="247"/>
      <c r="J436" s="242"/>
      <c r="K436" s="242"/>
      <c r="L436" s="248"/>
      <c r="M436" s="249"/>
      <c r="N436" s="250"/>
      <c r="O436" s="250"/>
      <c r="P436" s="250"/>
      <c r="Q436" s="250"/>
      <c r="R436" s="250"/>
      <c r="S436" s="250"/>
      <c r="T436" s="25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2" t="s">
        <v>230</v>
      </c>
      <c r="AU436" s="252" t="s">
        <v>88</v>
      </c>
      <c r="AV436" s="13" t="s">
        <v>88</v>
      </c>
      <c r="AW436" s="13" t="s">
        <v>4</v>
      </c>
      <c r="AX436" s="13" t="s">
        <v>86</v>
      </c>
      <c r="AY436" s="252" t="s">
        <v>216</v>
      </c>
    </row>
    <row r="437" s="2" customFormat="1" ht="24.15" customHeight="1">
      <c r="A437" s="39"/>
      <c r="B437" s="40"/>
      <c r="C437" s="228" t="s">
        <v>885</v>
      </c>
      <c r="D437" s="228" t="s">
        <v>218</v>
      </c>
      <c r="E437" s="229" t="s">
        <v>1372</v>
      </c>
      <c r="F437" s="230" t="s">
        <v>5150</v>
      </c>
      <c r="G437" s="231" t="s">
        <v>277</v>
      </c>
      <c r="H437" s="232">
        <v>564.45100000000002</v>
      </c>
      <c r="I437" s="233"/>
      <c r="J437" s="234">
        <f>ROUND(I437*H437,2)</f>
        <v>0</v>
      </c>
      <c r="K437" s="230" t="s">
        <v>222</v>
      </c>
      <c r="L437" s="45"/>
      <c r="M437" s="235" t="s">
        <v>1</v>
      </c>
      <c r="N437" s="236" t="s">
        <v>44</v>
      </c>
      <c r="O437" s="92"/>
      <c r="P437" s="237">
        <f>O437*H437</f>
        <v>0</v>
      </c>
      <c r="Q437" s="237">
        <v>8.0000000000000007E-05</v>
      </c>
      <c r="R437" s="237">
        <f>Q437*H437</f>
        <v>0.045156080000000008</v>
      </c>
      <c r="S437" s="237">
        <v>0</v>
      </c>
      <c r="T437" s="238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39" t="s">
        <v>121</v>
      </c>
      <c r="AT437" s="239" t="s">
        <v>218</v>
      </c>
      <c r="AU437" s="239" t="s">
        <v>88</v>
      </c>
      <c r="AY437" s="18" t="s">
        <v>216</v>
      </c>
      <c r="BE437" s="240">
        <f>IF(N437="základní",J437,0)</f>
        <v>0</v>
      </c>
      <c r="BF437" s="240">
        <f>IF(N437="snížená",J437,0)</f>
        <v>0</v>
      </c>
      <c r="BG437" s="240">
        <f>IF(N437="zákl. přenesená",J437,0)</f>
        <v>0</v>
      </c>
      <c r="BH437" s="240">
        <f>IF(N437="sníž. přenesená",J437,0)</f>
        <v>0</v>
      </c>
      <c r="BI437" s="240">
        <f>IF(N437="nulová",J437,0)</f>
        <v>0</v>
      </c>
      <c r="BJ437" s="18" t="s">
        <v>86</v>
      </c>
      <c r="BK437" s="240">
        <f>ROUND(I437*H437,2)</f>
        <v>0</v>
      </c>
      <c r="BL437" s="18" t="s">
        <v>121</v>
      </c>
      <c r="BM437" s="239" t="s">
        <v>5151</v>
      </c>
    </row>
    <row r="438" s="13" customFormat="1">
      <c r="A438" s="13"/>
      <c r="B438" s="241"/>
      <c r="C438" s="242"/>
      <c r="D438" s="243" t="s">
        <v>230</v>
      </c>
      <c r="E438" s="244" t="s">
        <v>1</v>
      </c>
      <c r="F438" s="245" t="s">
        <v>5152</v>
      </c>
      <c r="G438" s="242"/>
      <c r="H438" s="246">
        <v>780.32500000000005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230</v>
      </c>
      <c r="AU438" s="252" t="s">
        <v>88</v>
      </c>
      <c r="AV438" s="13" t="s">
        <v>88</v>
      </c>
      <c r="AW438" s="13" t="s">
        <v>34</v>
      </c>
      <c r="AX438" s="13" t="s">
        <v>79</v>
      </c>
      <c r="AY438" s="252" t="s">
        <v>216</v>
      </c>
    </row>
    <row r="439" s="13" customFormat="1">
      <c r="A439" s="13"/>
      <c r="B439" s="241"/>
      <c r="C439" s="242"/>
      <c r="D439" s="243" t="s">
        <v>230</v>
      </c>
      <c r="E439" s="244" t="s">
        <v>1</v>
      </c>
      <c r="F439" s="245" t="s">
        <v>5119</v>
      </c>
      <c r="G439" s="242"/>
      <c r="H439" s="246">
        <v>-215.874</v>
      </c>
      <c r="I439" s="247"/>
      <c r="J439" s="242"/>
      <c r="K439" s="242"/>
      <c r="L439" s="248"/>
      <c r="M439" s="249"/>
      <c r="N439" s="250"/>
      <c r="O439" s="250"/>
      <c r="P439" s="250"/>
      <c r="Q439" s="250"/>
      <c r="R439" s="250"/>
      <c r="S439" s="250"/>
      <c r="T439" s="25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2" t="s">
        <v>230</v>
      </c>
      <c r="AU439" s="252" t="s">
        <v>88</v>
      </c>
      <c r="AV439" s="13" t="s">
        <v>88</v>
      </c>
      <c r="AW439" s="13" t="s">
        <v>34</v>
      </c>
      <c r="AX439" s="13" t="s">
        <v>79</v>
      </c>
      <c r="AY439" s="252" t="s">
        <v>216</v>
      </c>
    </row>
    <row r="440" s="14" customFormat="1">
      <c r="A440" s="14"/>
      <c r="B440" s="253"/>
      <c r="C440" s="254"/>
      <c r="D440" s="243" t="s">
        <v>230</v>
      </c>
      <c r="E440" s="255" t="s">
        <v>1</v>
      </c>
      <c r="F440" s="256" t="s">
        <v>285</v>
      </c>
      <c r="G440" s="254"/>
      <c r="H440" s="257">
        <v>564.45100000000002</v>
      </c>
      <c r="I440" s="258"/>
      <c r="J440" s="254"/>
      <c r="K440" s="254"/>
      <c r="L440" s="259"/>
      <c r="M440" s="260"/>
      <c r="N440" s="261"/>
      <c r="O440" s="261"/>
      <c r="P440" s="261"/>
      <c r="Q440" s="261"/>
      <c r="R440" s="261"/>
      <c r="S440" s="261"/>
      <c r="T440" s="262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63" t="s">
        <v>230</v>
      </c>
      <c r="AU440" s="263" t="s">
        <v>88</v>
      </c>
      <c r="AV440" s="14" t="s">
        <v>121</v>
      </c>
      <c r="AW440" s="14" t="s">
        <v>34</v>
      </c>
      <c r="AX440" s="14" t="s">
        <v>86</v>
      </c>
      <c r="AY440" s="263" t="s">
        <v>216</v>
      </c>
    </row>
    <row r="441" s="2" customFormat="1" ht="16.5" customHeight="1">
      <c r="A441" s="39"/>
      <c r="B441" s="40"/>
      <c r="C441" s="228" t="s">
        <v>891</v>
      </c>
      <c r="D441" s="228" t="s">
        <v>218</v>
      </c>
      <c r="E441" s="229" t="s">
        <v>1376</v>
      </c>
      <c r="F441" s="230" t="s">
        <v>1377</v>
      </c>
      <c r="G441" s="231" t="s">
        <v>293</v>
      </c>
      <c r="H441" s="232">
        <v>888.98000000000002</v>
      </c>
      <c r="I441" s="233"/>
      <c r="J441" s="234">
        <f>ROUND(I441*H441,2)</f>
        <v>0</v>
      </c>
      <c r="K441" s="230" t="s">
        <v>222</v>
      </c>
      <c r="L441" s="45"/>
      <c r="M441" s="235" t="s">
        <v>1</v>
      </c>
      <c r="N441" s="236" t="s">
        <v>44</v>
      </c>
      <c r="O441" s="92"/>
      <c r="P441" s="237">
        <f>O441*H441</f>
        <v>0</v>
      </c>
      <c r="Q441" s="237">
        <v>0</v>
      </c>
      <c r="R441" s="237">
        <f>Q441*H441</f>
        <v>0</v>
      </c>
      <c r="S441" s="237">
        <v>0</v>
      </c>
      <c r="T441" s="238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39" t="s">
        <v>121</v>
      </c>
      <c r="AT441" s="239" t="s">
        <v>218</v>
      </c>
      <c r="AU441" s="239" t="s">
        <v>88</v>
      </c>
      <c r="AY441" s="18" t="s">
        <v>216</v>
      </c>
      <c r="BE441" s="240">
        <f>IF(N441="základní",J441,0)</f>
        <v>0</v>
      </c>
      <c r="BF441" s="240">
        <f>IF(N441="snížená",J441,0)</f>
        <v>0</v>
      </c>
      <c r="BG441" s="240">
        <f>IF(N441="zákl. přenesená",J441,0)</f>
        <v>0</v>
      </c>
      <c r="BH441" s="240">
        <f>IF(N441="sníž. přenesená",J441,0)</f>
        <v>0</v>
      </c>
      <c r="BI441" s="240">
        <f>IF(N441="nulová",J441,0)</f>
        <v>0</v>
      </c>
      <c r="BJ441" s="18" t="s">
        <v>86</v>
      </c>
      <c r="BK441" s="240">
        <f>ROUND(I441*H441,2)</f>
        <v>0</v>
      </c>
      <c r="BL441" s="18" t="s">
        <v>121</v>
      </c>
      <c r="BM441" s="239" t="s">
        <v>5153</v>
      </c>
    </row>
    <row r="442" s="13" customFormat="1">
      <c r="A442" s="13"/>
      <c r="B442" s="241"/>
      <c r="C442" s="242"/>
      <c r="D442" s="243" t="s">
        <v>230</v>
      </c>
      <c r="E442" s="244" t="s">
        <v>1</v>
      </c>
      <c r="F442" s="245" t="s">
        <v>5140</v>
      </c>
      <c r="G442" s="242"/>
      <c r="H442" s="246">
        <v>234.34</v>
      </c>
      <c r="I442" s="247"/>
      <c r="J442" s="242"/>
      <c r="K442" s="242"/>
      <c r="L442" s="248"/>
      <c r="M442" s="249"/>
      <c r="N442" s="250"/>
      <c r="O442" s="250"/>
      <c r="P442" s="250"/>
      <c r="Q442" s="250"/>
      <c r="R442" s="250"/>
      <c r="S442" s="250"/>
      <c r="T442" s="251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2" t="s">
        <v>230</v>
      </c>
      <c r="AU442" s="252" t="s">
        <v>88</v>
      </c>
      <c r="AV442" s="13" t="s">
        <v>88</v>
      </c>
      <c r="AW442" s="13" t="s">
        <v>34</v>
      </c>
      <c r="AX442" s="13" t="s">
        <v>79</v>
      </c>
      <c r="AY442" s="252" t="s">
        <v>216</v>
      </c>
    </row>
    <row r="443" s="13" customFormat="1">
      <c r="A443" s="13"/>
      <c r="B443" s="241"/>
      <c r="C443" s="242"/>
      <c r="D443" s="243" t="s">
        <v>230</v>
      </c>
      <c r="E443" s="244" t="s">
        <v>1</v>
      </c>
      <c r="F443" s="245" t="s">
        <v>5154</v>
      </c>
      <c r="G443" s="242"/>
      <c r="H443" s="246">
        <v>115.54000000000001</v>
      </c>
      <c r="I443" s="247"/>
      <c r="J443" s="242"/>
      <c r="K443" s="242"/>
      <c r="L443" s="248"/>
      <c r="M443" s="249"/>
      <c r="N443" s="250"/>
      <c r="O443" s="250"/>
      <c r="P443" s="250"/>
      <c r="Q443" s="250"/>
      <c r="R443" s="250"/>
      <c r="S443" s="250"/>
      <c r="T443" s="251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2" t="s">
        <v>230</v>
      </c>
      <c r="AU443" s="252" t="s">
        <v>88</v>
      </c>
      <c r="AV443" s="13" t="s">
        <v>88</v>
      </c>
      <c r="AW443" s="13" t="s">
        <v>34</v>
      </c>
      <c r="AX443" s="13" t="s">
        <v>79</v>
      </c>
      <c r="AY443" s="252" t="s">
        <v>216</v>
      </c>
    </row>
    <row r="444" s="15" customFormat="1">
      <c r="A444" s="15"/>
      <c r="B444" s="280"/>
      <c r="C444" s="281"/>
      <c r="D444" s="243" t="s">
        <v>230</v>
      </c>
      <c r="E444" s="282" t="s">
        <v>1</v>
      </c>
      <c r="F444" s="283" t="s">
        <v>1383</v>
      </c>
      <c r="G444" s="281"/>
      <c r="H444" s="284">
        <v>349.88</v>
      </c>
      <c r="I444" s="285"/>
      <c r="J444" s="281"/>
      <c r="K444" s="281"/>
      <c r="L444" s="286"/>
      <c r="M444" s="287"/>
      <c r="N444" s="288"/>
      <c r="O444" s="288"/>
      <c r="P444" s="288"/>
      <c r="Q444" s="288"/>
      <c r="R444" s="288"/>
      <c r="S444" s="288"/>
      <c r="T444" s="289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90" t="s">
        <v>230</v>
      </c>
      <c r="AU444" s="290" t="s">
        <v>88</v>
      </c>
      <c r="AV444" s="15" t="s">
        <v>99</v>
      </c>
      <c r="AW444" s="15" t="s">
        <v>34</v>
      </c>
      <c r="AX444" s="15" t="s">
        <v>79</v>
      </c>
      <c r="AY444" s="290" t="s">
        <v>216</v>
      </c>
    </row>
    <row r="445" s="13" customFormat="1">
      <c r="A445" s="13"/>
      <c r="B445" s="241"/>
      <c r="C445" s="242"/>
      <c r="D445" s="243" t="s">
        <v>230</v>
      </c>
      <c r="E445" s="244" t="s">
        <v>1</v>
      </c>
      <c r="F445" s="245" t="s">
        <v>5155</v>
      </c>
      <c r="G445" s="242"/>
      <c r="H445" s="246">
        <v>132.55000000000001</v>
      </c>
      <c r="I445" s="247"/>
      <c r="J445" s="242"/>
      <c r="K445" s="242"/>
      <c r="L445" s="248"/>
      <c r="M445" s="249"/>
      <c r="N445" s="250"/>
      <c r="O445" s="250"/>
      <c r="P445" s="250"/>
      <c r="Q445" s="250"/>
      <c r="R445" s="250"/>
      <c r="S445" s="250"/>
      <c r="T445" s="251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2" t="s">
        <v>230</v>
      </c>
      <c r="AU445" s="252" t="s">
        <v>88</v>
      </c>
      <c r="AV445" s="13" t="s">
        <v>88</v>
      </c>
      <c r="AW445" s="13" t="s">
        <v>34</v>
      </c>
      <c r="AX445" s="13" t="s">
        <v>79</v>
      </c>
      <c r="AY445" s="252" t="s">
        <v>216</v>
      </c>
    </row>
    <row r="446" s="13" customFormat="1">
      <c r="A446" s="13"/>
      <c r="B446" s="241"/>
      <c r="C446" s="242"/>
      <c r="D446" s="243" t="s">
        <v>230</v>
      </c>
      <c r="E446" s="244" t="s">
        <v>1</v>
      </c>
      <c r="F446" s="245" t="s">
        <v>5156</v>
      </c>
      <c r="G446" s="242"/>
      <c r="H446" s="246">
        <v>120.59999999999999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230</v>
      </c>
      <c r="AU446" s="252" t="s">
        <v>88</v>
      </c>
      <c r="AV446" s="13" t="s">
        <v>88</v>
      </c>
      <c r="AW446" s="13" t="s">
        <v>34</v>
      </c>
      <c r="AX446" s="13" t="s">
        <v>79</v>
      </c>
      <c r="AY446" s="252" t="s">
        <v>216</v>
      </c>
    </row>
    <row r="447" s="13" customFormat="1">
      <c r="A447" s="13"/>
      <c r="B447" s="241"/>
      <c r="C447" s="242"/>
      <c r="D447" s="243" t="s">
        <v>230</v>
      </c>
      <c r="E447" s="244" t="s">
        <v>1</v>
      </c>
      <c r="F447" s="245" t="s">
        <v>5157</v>
      </c>
      <c r="G447" s="242"/>
      <c r="H447" s="246">
        <v>26.800000000000001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230</v>
      </c>
      <c r="AU447" s="252" t="s">
        <v>88</v>
      </c>
      <c r="AV447" s="13" t="s">
        <v>88</v>
      </c>
      <c r="AW447" s="13" t="s">
        <v>34</v>
      </c>
      <c r="AX447" s="13" t="s">
        <v>79</v>
      </c>
      <c r="AY447" s="252" t="s">
        <v>216</v>
      </c>
    </row>
    <row r="448" s="15" customFormat="1">
      <c r="A448" s="15"/>
      <c r="B448" s="280"/>
      <c r="C448" s="281"/>
      <c r="D448" s="243" t="s">
        <v>230</v>
      </c>
      <c r="E448" s="282" t="s">
        <v>1</v>
      </c>
      <c r="F448" s="283" t="s">
        <v>1387</v>
      </c>
      <c r="G448" s="281"/>
      <c r="H448" s="284">
        <v>279.94999999999999</v>
      </c>
      <c r="I448" s="285"/>
      <c r="J448" s="281"/>
      <c r="K448" s="281"/>
      <c r="L448" s="286"/>
      <c r="M448" s="287"/>
      <c r="N448" s="288"/>
      <c r="O448" s="288"/>
      <c r="P448" s="288"/>
      <c r="Q448" s="288"/>
      <c r="R448" s="288"/>
      <c r="S448" s="288"/>
      <c r="T448" s="289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90" t="s">
        <v>230</v>
      </c>
      <c r="AU448" s="290" t="s">
        <v>88</v>
      </c>
      <c r="AV448" s="15" t="s">
        <v>99</v>
      </c>
      <c r="AW448" s="15" t="s">
        <v>34</v>
      </c>
      <c r="AX448" s="15" t="s">
        <v>79</v>
      </c>
      <c r="AY448" s="290" t="s">
        <v>216</v>
      </c>
    </row>
    <row r="449" s="13" customFormat="1">
      <c r="A449" s="13"/>
      <c r="B449" s="241"/>
      <c r="C449" s="242"/>
      <c r="D449" s="243" t="s">
        <v>230</v>
      </c>
      <c r="E449" s="244" t="s">
        <v>1</v>
      </c>
      <c r="F449" s="245" t="s">
        <v>5158</v>
      </c>
      <c r="G449" s="242"/>
      <c r="H449" s="246">
        <v>49.399999999999999</v>
      </c>
      <c r="I449" s="247"/>
      <c r="J449" s="242"/>
      <c r="K449" s="242"/>
      <c r="L449" s="248"/>
      <c r="M449" s="249"/>
      <c r="N449" s="250"/>
      <c r="O449" s="250"/>
      <c r="P449" s="250"/>
      <c r="Q449" s="250"/>
      <c r="R449" s="250"/>
      <c r="S449" s="250"/>
      <c r="T449" s="251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2" t="s">
        <v>230</v>
      </c>
      <c r="AU449" s="252" t="s">
        <v>88</v>
      </c>
      <c r="AV449" s="13" t="s">
        <v>88</v>
      </c>
      <c r="AW449" s="13" t="s">
        <v>34</v>
      </c>
      <c r="AX449" s="13" t="s">
        <v>79</v>
      </c>
      <c r="AY449" s="252" t="s">
        <v>216</v>
      </c>
    </row>
    <row r="450" s="15" customFormat="1">
      <c r="A450" s="15"/>
      <c r="B450" s="280"/>
      <c r="C450" s="281"/>
      <c r="D450" s="243" t="s">
        <v>230</v>
      </c>
      <c r="E450" s="282" t="s">
        <v>1</v>
      </c>
      <c r="F450" s="283" t="s">
        <v>5159</v>
      </c>
      <c r="G450" s="281"/>
      <c r="H450" s="284">
        <v>49.399999999999999</v>
      </c>
      <c r="I450" s="285"/>
      <c r="J450" s="281"/>
      <c r="K450" s="281"/>
      <c r="L450" s="286"/>
      <c r="M450" s="287"/>
      <c r="N450" s="288"/>
      <c r="O450" s="288"/>
      <c r="P450" s="288"/>
      <c r="Q450" s="288"/>
      <c r="R450" s="288"/>
      <c r="S450" s="288"/>
      <c r="T450" s="289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90" t="s">
        <v>230</v>
      </c>
      <c r="AU450" s="290" t="s">
        <v>88</v>
      </c>
      <c r="AV450" s="15" t="s">
        <v>99</v>
      </c>
      <c r="AW450" s="15" t="s">
        <v>34</v>
      </c>
      <c r="AX450" s="15" t="s">
        <v>79</v>
      </c>
      <c r="AY450" s="290" t="s">
        <v>216</v>
      </c>
    </row>
    <row r="451" s="13" customFormat="1">
      <c r="A451" s="13"/>
      <c r="B451" s="241"/>
      <c r="C451" s="242"/>
      <c r="D451" s="243" t="s">
        <v>230</v>
      </c>
      <c r="E451" s="244" t="s">
        <v>1</v>
      </c>
      <c r="F451" s="245" t="s">
        <v>5160</v>
      </c>
      <c r="G451" s="242"/>
      <c r="H451" s="246">
        <v>6.7000000000000002</v>
      </c>
      <c r="I451" s="247"/>
      <c r="J451" s="242"/>
      <c r="K451" s="242"/>
      <c r="L451" s="248"/>
      <c r="M451" s="249"/>
      <c r="N451" s="250"/>
      <c r="O451" s="250"/>
      <c r="P451" s="250"/>
      <c r="Q451" s="250"/>
      <c r="R451" s="250"/>
      <c r="S451" s="250"/>
      <c r="T451" s="25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2" t="s">
        <v>230</v>
      </c>
      <c r="AU451" s="252" t="s">
        <v>88</v>
      </c>
      <c r="AV451" s="13" t="s">
        <v>88</v>
      </c>
      <c r="AW451" s="13" t="s">
        <v>34</v>
      </c>
      <c r="AX451" s="13" t="s">
        <v>79</v>
      </c>
      <c r="AY451" s="252" t="s">
        <v>216</v>
      </c>
    </row>
    <row r="452" s="13" customFormat="1">
      <c r="A452" s="13"/>
      <c r="B452" s="241"/>
      <c r="C452" s="242"/>
      <c r="D452" s="243" t="s">
        <v>230</v>
      </c>
      <c r="E452" s="244" t="s">
        <v>1</v>
      </c>
      <c r="F452" s="245" t="s">
        <v>5161</v>
      </c>
      <c r="G452" s="242"/>
      <c r="H452" s="246">
        <v>135.84999999999999</v>
      </c>
      <c r="I452" s="247"/>
      <c r="J452" s="242"/>
      <c r="K452" s="242"/>
      <c r="L452" s="248"/>
      <c r="M452" s="249"/>
      <c r="N452" s="250"/>
      <c r="O452" s="250"/>
      <c r="P452" s="250"/>
      <c r="Q452" s="250"/>
      <c r="R452" s="250"/>
      <c r="S452" s="250"/>
      <c r="T452" s="251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2" t="s">
        <v>230</v>
      </c>
      <c r="AU452" s="252" t="s">
        <v>88</v>
      </c>
      <c r="AV452" s="13" t="s">
        <v>88</v>
      </c>
      <c r="AW452" s="13" t="s">
        <v>34</v>
      </c>
      <c r="AX452" s="13" t="s">
        <v>79</v>
      </c>
      <c r="AY452" s="252" t="s">
        <v>216</v>
      </c>
    </row>
    <row r="453" s="13" customFormat="1">
      <c r="A453" s="13"/>
      <c r="B453" s="241"/>
      <c r="C453" s="242"/>
      <c r="D453" s="243" t="s">
        <v>230</v>
      </c>
      <c r="E453" s="244" t="s">
        <v>1</v>
      </c>
      <c r="F453" s="245" t="s">
        <v>5162</v>
      </c>
      <c r="G453" s="242"/>
      <c r="H453" s="246">
        <v>67.200000000000003</v>
      </c>
      <c r="I453" s="247"/>
      <c r="J453" s="242"/>
      <c r="K453" s="242"/>
      <c r="L453" s="248"/>
      <c r="M453" s="249"/>
      <c r="N453" s="250"/>
      <c r="O453" s="250"/>
      <c r="P453" s="250"/>
      <c r="Q453" s="250"/>
      <c r="R453" s="250"/>
      <c r="S453" s="250"/>
      <c r="T453" s="25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2" t="s">
        <v>230</v>
      </c>
      <c r="AU453" s="252" t="s">
        <v>88</v>
      </c>
      <c r="AV453" s="13" t="s">
        <v>88</v>
      </c>
      <c r="AW453" s="13" t="s">
        <v>34</v>
      </c>
      <c r="AX453" s="13" t="s">
        <v>79</v>
      </c>
      <c r="AY453" s="252" t="s">
        <v>216</v>
      </c>
    </row>
    <row r="454" s="15" customFormat="1">
      <c r="A454" s="15"/>
      <c r="B454" s="280"/>
      <c r="C454" s="281"/>
      <c r="D454" s="243" t="s">
        <v>230</v>
      </c>
      <c r="E454" s="282" t="s">
        <v>1</v>
      </c>
      <c r="F454" s="283" t="s">
        <v>5163</v>
      </c>
      <c r="G454" s="281"/>
      <c r="H454" s="284">
        <v>209.75</v>
      </c>
      <c r="I454" s="285"/>
      <c r="J454" s="281"/>
      <c r="K454" s="281"/>
      <c r="L454" s="286"/>
      <c r="M454" s="287"/>
      <c r="N454" s="288"/>
      <c r="O454" s="288"/>
      <c r="P454" s="288"/>
      <c r="Q454" s="288"/>
      <c r="R454" s="288"/>
      <c r="S454" s="288"/>
      <c r="T454" s="289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90" t="s">
        <v>230</v>
      </c>
      <c r="AU454" s="290" t="s">
        <v>88</v>
      </c>
      <c r="AV454" s="15" t="s">
        <v>99</v>
      </c>
      <c r="AW454" s="15" t="s">
        <v>34</v>
      </c>
      <c r="AX454" s="15" t="s">
        <v>79</v>
      </c>
      <c r="AY454" s="290" t="s">
        <v>216</v>
      </c>
    </row>
    <row r="455" s="14" customFormat="1">
      <c r="A455" s="14"/>
      <c r="B455" s="253"/>
      <c r="C455" s="254"/>
      <c r="D455" s="243" t="s">
        <v>230</v>
      </c>
      <c r="E455" s="255" t="s">
        <v>1</v>
      </c>
      <c r="F455" s="256" t="s">
        <v>285</v>
      </c>
      <c r="G455" s="254"/>
      <c r="H455" s="257">
        <v>888.98000000000002</v>
      </c>
      <c r="I455" s="258"/>
      <c r="J455" s="254"/>
      <c r="K455" s="254"/>
      <c r="L455" s="259"/>
      <c r="M455" s="260"/>
      <c r="N455" s="261"/>
      <c r="O455" s="261"/>
      <c r="P455" s="261"/>
      <c r="Q455" s="261"/>
      <c r="R455" s="261"/>
      <c r="S455" s="261"/>
      <c r="T455" s="262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63" t="s">
        <v>230</v>
      </c>
      <c r="AU455" s="263" t="s">
        <v>88</v>
      </c>
      <c r="AV455" s="14" t="s">
        <v>121</v>
      </c>
      <c r="AW455" s="14" t="s">
        <v>34</v>
      </c>
      <c r="AX455" s="14" t="s">
        <v>86</v>
      </c>
      <c r="AY455" s="263" t="s">
        <v>216</v>
      </c>
    </row>
    <row r="456" s="2" customFormat="1" ht="16.5" customHeight="1">
      <c r="A456" s="39"/>
      <c r="B456" s="40"/>
      <c r="C456" s="264" t="s">
        <v>898</v>
      </c>
      <c r="D456" s="264" t="s">
        <v>372</v>
      </c>
      <c r="E456" s="265" t="s">
        <v>1397</v>
      </c>
      <c r="F456" s="266" t="s">
        <v>1398</v>
      </c>
      <c r="G456" s="267" t="s">
        <v>293</v>
      </c>
      <c r="H456" s="268">
        <v>51.869999999999997</v>
      </c>
      <c r="I456" s="269"/>
      <c r="J456" s="270">
        <f>ROUND(I456*H456,2)</f>
        <v>0</v>
      </c>
      <c r="K456" s="266" t="s">
        <v>222</v>
      </c>
      <c r="L456" s="271"/>
      <c r="M456" s="272" t="s">
        <v>1</v>
      </c>
      <c r="N456" s="273" t="s">
        <v>44</v>
      </c>
      <c r="O456" s="92"/>
      <c r="P456" s="237">
        <f>O456*H456</f>
        <v>0</v>
      </c>
      <c r="Q456" s="237">
        <v>0.00012</v>
      </c>
      <c r="R456" s="237">
        <f>Q456*H456</f>
        <v>0.0062243999999999997</v>
      </c>
      <c r="S456" s="237">
        <v>0</v>
      </c>
      <c r="T456" s="238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39" t="s">
        <v>250</v>
      </c>
      <c r="AT456" s="239" t="s">
        <v>372</v>
      </c>
      <c r="AU456" s="239" t="s">
        <v>88</v>
      </c>
      <c r="AY456" s="18" t="s">
        <v>216</v>
      </c>
      <c r="BE456" s="240">
        <f>IF(N456="základní",J456,0)</f>
        <v>0</v>
      </c>
      <c r="BF456" s="240">
        <f>IF(N456="snížená",J456,0)</f>
        <v>0</v>
      </c>
      <c r="BG456" s="240">
        <f>IF(N456="zákl. přenesená",J456,0)</f>
        <v>0</v>
      </c>
      <c r="BH456" s="240">
        <f>IF(N456="sníž. přenesená",J456,0)</f>
        <v>0</v>
      </c>
      <c r="BI456" s="240">
        <f>IF(N456="nulová",J456,0)</f>
        <v>0</v>
      </c>
      <c r="BJ456" s="18" t="s">
        <v>86</v>
      </c>
      <c r="BK456" s="240">
        <f>ROUND(I456*H456,2)</f>
        <v>0</v>
      </c>
      <c r="BL456" s="18" t="s">
        <v>121</v>
      </c>
      <c r="BM456" s="239" t="s">
        <v>5164</v>
      </c>
    </row>
    <row r="457" s="13" customFormat="1">
      <c r="A457" s="13"/>
      <c r="B457" s="241"/>
      <c r="C457" s="242"/>
      <c r="D457" s="243" t="s">
        <v>230</v>
      </c>
      <c r="E457" s="244" t="s">
        <v>1</v>
      </c>
      <c r="F457" s="245" t="s">
        <v>5158</v>
      </c>
      <c r="G457" s="242"/>
      <c r="H457" s="246">
        <v>49.399999999999999</v>
      </c>
      <c r="I457" s="247"/>
      <c r="J457" s="242"/>
      <c r="K457" s="242"/>
      <c r="L457" s="248"/>
      <c r="M457" s="249"/>
      <c r="N457" s="250"/>
      <c r="O457" s="250"/>
      <c r="P457" s="250"/>
      <c r="Q457" s="250"/>
      <c r="R457" s="250"/>
      <c r="S457" s="250"/>
      <c r="T457" s="251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2" t="s">
        <v>230</v>
      </c>
      <c r="AU457" s="252" t="s">
        <v>88</v>
      </c>
      <c r="AV457" s="13" t="s">
        <v>88</v>
      </c>
      <c r="AW457" s="13" t="s">
        <v>34</v>
      </c>
      <c r="AX457" s="13" t="s">
        <v>86</v>
      </c>
      <c r="AY457" s="252" t="s">
        <v>216</v>
      </c>
    </row>
    <row r="458" s="13" customFormat="1">
      <c r="A458" s="13"/>
      <c r="B458" s="241"/>
      <c r="C458" s="242"/>
      <c r="D458" s="243" t="s">
        <v>230</v>
      </c>
      <c r="E458" s="242"/>
      <c r="F458" s="245" t="s">
        <v>5165</v>
      </c>
      <c r="G458" s="242"/>
      <c r="H458" s="246">
        <v>51.869999999999997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230</v>
      </c>
      <c r="AU458" s="252" t="s">
        <v>88</v>
      </c>
      <c r="AV458" s="13" t="s">
        <v>88</v>
      </c>
      <c r="AW458" s="13" t="s">
        <v>4</v>
      </c>
      <c r="AX458" s="13" t="s">
        <v>86</v>
      </c>
      <c r="AY458" s="252" t="s">
        <v>216</v>
      </c>
    </row>
    <row r="459" s="2" customFormat="1" ht="16.5" customHeight="1">
      <c r="A459" s="39"/>
      <c r="B459" s="40"/>
      <c r="C459" s="264" t="s">
        <v>903</v>
      </c>
      <c r="D459" s="264" t="s">
        <v>372</v>
      </c>
      <c r="E459" s="265" t="s">
        <v>1407</v>
      </c>
      <c r="F459" s="266" t="s">
        <v>1408</v>
      </c>
      <c r="G459" s="267" t="s">
        <v>293</v>
      </c>
      <c r="H459" s="268">
        <v>367.37400000000002</v>
      </c>
      <c r="I459" s="269"/>
      <c r="J459" s="270">
        <f>ROUND(I459*H459,2)</f>
        <v>0</v>
      </c>
      <c r="K459" s="266" t="s">
        <v>222</v>
      </c>
      <c r="L459" s="271"/>
      <c r="M459" s="272" t="s">
        <v>1</v>
      </c>
      <c r="N459" s="273" t="s">
        <v>44</v>
      </c>
      <c r="O459" s="92"/>
      <c r="P459" s="237">
        <f>O459*H459</f>
        <v>0</v>
      </c>
      <c r="Q459" s="237">
        <v>4.0000000000000003E-05</v>
      </c>
      <c r="R459" s="237">
        <f>Q459*H459</f>
        <v>0.014694960000000002</v>
      </c>
      <c r="S459" s="237">
        <v>0</v>
      </c>
      <c r="T459" s="238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39" t="s">
        <v>250</v>
      </c>
      <c r="AT459" s="239" t="s">
        <v>372</v>
      </c>
      <c r="AU459" s="239" t="s">
        <v>88</v>
      </c>
      <c r="AY459" s="18" t="s">
        <v>216</v>
      </c>
      <c r="BE459" s="240">
        <f>IF(N459="základní",J459,0)</f>
        <v>0</v>
      </c>
      <c r="BF459" s="240">
        <f>IF(N459="snížená",J459,0)</f>
        <v>0</v>
      </c>
      <c r="BG459" s="240">
        <f>IF(N459="zákl. přenesená",J459,0)</f>
        <v>0</v>
      </c>
      <c r="BH459" s="240">
        <f>IF(N459="sníž. přenesená",J459,0)</f>
        <v>0</v>
      </c>
      <c r="BI459" s="240">
        <f>IF(N459="nulová",J459,0)</f>
        <v>0</v>
      </c>
      <c r="BJ459" s="18" t="s">
        <v>86</v>
      </c>
      <c r="BK459" s="240">
        <f>ROUND(I459*H459,2)</f>
        <v>0</v>
      </c>
      <c r="BL459" s="18" t="s">
        <v>121</v>
      </c>
      <c r="BM459" s="239" t="s">
        <v>5166</v>
      </c>
    </row>
    <row r="460" s="13" customFormat="1">
      <c r="A460" s="13"/>
      <c r="B460" s="241"/>
      <c r="C460" s="242"/>
      <c r="D460" s="243" t="s">
        <v>230</v>
      </c>
      <c r="E460" s="244" t="s">
        <v>1</v>
      </c>
      <c r="F460" s="245" t="s">
        <v>5140</v>
      </c>
      <c r="G460" s="242"/>
      <c r="H460" s="246">
        <v>234.34</v>
      </c>
      <c r="I460" s="247"/>
      <c r="J460" s="242"/>
      <c r="K460" s="242"/>
      <c r="L460" s="248"/>
      <c r="M460" s="249"/>
      <c r="N460" s="250"/>
      <c r="O460" s="250"/>
      <c r="P460" s="250"/>
      <c r="Q460" s="250"/>
      <c r="R460" s="250"/>
      <c r="S460" s="250"/>
      <c r="T460" s="251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2" t="s">
        <v>230</v>
      </c>
      <c r="AU460" s="252" t="s">
        <v>88</v>
      </c>
      <c r="AV460" s="13" t="s">
        <v>88</v>
      </c>
      <c r="AW460" s="13" t="s">
        <v>34</v>
      </c>
      <c r="AX460" s="13" t="s">
        <v>79</v>
      </c>
      <c r="AY460" s="252" t="s">
        <v>216</v>
      </c>
    </row>
    <row r="461" s="13" customFormat="1">
      <c r="A461" s="13"/>
      <c r="B461" s="241"/>
      <c r="C461" s="242"/>
      <c r="D461" s="243" t="s">
        <v>230</v>
      </c>
      <c r="E461" s="244" t="s">
        <v>1</v>
      </c>
      <c r="F461" s="245" t="s">
        <v>5154</v>
      </c>
      <c r="G461" s="242"/>
      <c r="H461" s="246">
        <v>115.54000000000001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230</v>
      </c>
      <c r="AU461" s="252" t="s">
        <v>88</v>
      </c>
      <c r="AV461" s="13" t="s">
        <v>88</v>
      </c>
      <c r="AW461" s="13" t="s">
        <v>34</v>
      </c>
      <c r="AX461" s="13" t="s">
        <v>79</v>
      </c>
      <c r="AY461" s="252" t="s">
        <v>216</v>
      </c>
    </row>
    <row r="462" s="15" customFormat="1">
      <c r="A462" s="15"/>
      <c r="B462" s="280"/>
      <c r="C462" s="281"/>
      <c r="D462" s="243" t="s">
        <v>230</v>
      </c>
      <c r="E462" s="282" t="s">
        <v>1</v>
      </c>
      <c r="F462" s="283" t="s">
        <v>1383</v>
      </c>
      <c r="G462" s="281"/>
      <c r="H462" s="284">
        <v>349.88</v>
      </c>
      <c r="I462" s="285"/>
      <c r="J462" s="281"/>
      <c r="K462" s="281"/>
      <c r="L462" s="286"/>
      <c r="M462" s="287"/>
      <c r="N462" s="288"/>
      <c r="O462" s="288"/>
      <c r="P462" s="288"/>
      <c r="Q462" s="288"/>
      <c r="R462" s="288"/>
      <c r="S462" s="288"/>
      <c r="T462" s="289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90" t="s">
        <v>230</v>
      </c>
      <c r="AU462" s="290" t="s">
        <v>88</v>
      </c>
      <c r="AV462" s="15" t="s">
        <v>99</v>
      </c>
      <c r="AW462" s="15" t="s">
        <v>34</v>
      </c>
      <c r="AX462" s="15" t="s">
        <v>86</v>
      </c>
      <c r="AY462" s="290" t="s">
        <v>216</v>
      </c>
    </row>
    <row r="463" s="13" customFormat="1">
      <c r="A463" s="13"/>
      <c r="B463" s="241"/>
      <c r="C463" s="242"/>
      <c r="D463" s="243" t="s">
        <v>230</v>
      </c>
      <c r="E463" s="242"/>
      <c r="F463" s="245" t="s">
        <v>5167</v>
      </c>
      <c r="G463" s="242"/>
      <c r="H463" s="246">
        <v>367.37400000000002</v>
      </c>
      <c r="I463" s="247"/>
      <c r="J463" s="242"/>
      <c r="K463" s="242"/>
      <c r="L463" s="248"/>
      <c r="M463" s="249"/>
      <c r="N463" s="250"/>
      <c r="O463" s="250"/>
      <c r="P463" s="250"/>
      <c r="Q463" s="250"/>
      <c r="R463" s="250"/>
      <c r="S463" s="250"/>
      <c r="T463" s="25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2" t="s">
        <v>230</v>
      </c>
      <c r="AU463" s="252" t="s">
        <v>88</v>
      </c>
      <c r="AV463" s="13" t="s">
        <v>88</v>
      </c>
      <c r="AW463" s="13" t="s">
        <v>4</v>
      </c>
      <c r="AX463" s="13" t="s">
        <v>86</v>
      </c>
      <c r="AY463" s="252" t="s">
        <v>216</v>
      </c>
    </row>
    <row r="464" s="2" customFormat="1" ht="16.5" customHeight="1">
      <c r="A464" s="39"/>
      <c r="B464" s="40"/>
      <c r="C464" s="264" t="s">
        <v>909</v>
      </c>
      <c r="D464" s="264" t="s">
        <v>372</v>
      </c>
      <c r="E464" s="265" t="s">
        <v>1418</v>
      </c>
      <c r="F464" s="266" t="s">
        <v>5168</v>
      </c>
      <c r="G464" s="267" t="s">
        <v>293</v>
      </c>
      <c r="H464" s="268">
        <v>293.94799999999998</v>
      </c>
      <c r="I464" s="269"/>
      <c r="J464" s="270">
        <f>ROUND(I464*H464,2)</f>
        <v>0</v>
      </c>
      <c r="K464" s="266" t="s">
        <v>222</v>
      </c>
      <c r="L464" s="271"/>
      <c r="M464" s="272" t="s">
        <v>1</v>
      </c>
      <c r="N464" s="273" t="s">
        <v>44</v>
      </c>
      <c r="O464" s="92"/>
      <c r="P464" s="237">
        <f>O464*H464</f>
        <v>0</v>
      </c>
      <c r="Q464" s="237">
        <v>0.00020000000000000001</v>
      </c>
      <c r="R464" s="237">
        <f>Q464*H464</f>
        <v>0.058789599999999997</v>
      </c>
      <c r="S464" s="237">
        <v>0</v>
      </c>
      <c r="T464" s="238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39" t="s">
        <v>250</v>
      </c>
      <c r="AT464" s="239" t="s">
        <v>372</v>
      </c>
      <c r="AU464" s="239" t="s">
        <v>88</v>
      </c>
      <c r="AY464" s="18" t="s">
        <v>216</v>
      </c>
      <c r="BE464" s="240">
        <f>IF(N464="základní",J464,0)</f>
        <v>0</v>
      </c>
      <c r="BF464" s="240">
        <f>IF(N464="snížená",J464,0)</f>
        <v>0</v>
      </c>
      <c r="BG464" s="240">
        <f>IF(N464="zákl. přenesená",J464,0)</f>
        <v>0</v>
      </c>
      <c r="BH464" s="240">
        <f>IF(N464="sníž. přenesená",J464,0)</f>
        <v>0</v>
      </c>
      <c r="BI464" s="240">
        <f>IF(N464="nulová",J464,0)</f>
        <v>0</v>
      </c>
      <c r="BJ464" s="18" t="s">
        <v>86</v>
      </c>
      <c r="BK464" s="240">
        <f>ROUND(I464*H464,2)</f>
        <v>0</v>
      </c>
      <c r="BL464" s="18" t="s">
        <v>121</v>
      </c>
      <c r="BM464" s="239" t="s">
        <v>5169</v>
      </c>
    </row>
    <row r="465" s="13" customFormat="1">
      <c r="A465" s="13"/>
      <c r="B465" s="241"/>
      <c r="C465" s="242"/>
      <c r="D465" s="243" t="s">
        <v>230</v>
      </c>
      <c r="E465" s="244" t="s">
        <v>1</v>
      </c>
      <c r="F465" s="245" t="s">
        <v>5155</v>
      </c>
      <c r="G465" s="242"/>
      <c r="H465" s="246">
        <v>132.55000000000001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230</v>
      </c>
      <c r="AU465" s="252" t="s">
        <v>88</v>
      </c>
      <c r="AV465" s="13" t="s">
        <v>88</v>
      </c>
      <c r="AW465" s="13" t="s">
        <v>34</v>
      </c>
      <c r="AX465" s="13" t="s">
        <v>79</v>
      </c>
      <c r="AY465" s="252" t="s">
        <v>216</v>
      </c>
    </row>
    <row r="466" s="13" customFormat="1">
      <c r="A466" s="13"/>
      <c r="B466" s="241"/>
      <c r="C466" s="242"/>
      <c r="D466" s="243" t="s">
        <v>230</v>
      </c>
      <c r="E466" s="244" t="s">
        <v>1</v>
      </c>
      <c r="F466" s="245" t="s">
        <v>5156</v>
      </c>
      <c r="G466" s="242"/>
      <c r="H466" s="246">
        <v>120.59999999999999</v>
      </c>
      <c r="I466" s="247"/>
      <c r="J466" s="242"/>
      <c r="K466" s="242"/>
      <c r="L466" s="248"/>
      <c r="M466" s="249"/>
      <c r="N466" s="250"/>
      <c r="O466" s="250"/>
      <c r="P466" s="250"/>
      <c r="Q466" s="250"/>
      <c r="R466" s="250"/>
      <c r="S466" s="250"/>
      <c r="T466" s="251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52" t="s">
        <v>230</v>
      </c>
      <c r="AU466" s="252" t="s">
        <v>88</v>
      </c>
      <c r="AV466" s="13" t="s">
        <v>88</v>
      </c>
      <c r="AW466" s="13" t="s">
        <v>34</v>
      </c>
      <c r="AX466" s="13" t="s">
        <v>79</v>
      </c>
      <c r="AY466" s="252" t="s">
        <v>216</v>
      </c>
    </row>
    <row r="467" s="13" customFormat="1">
      <c r="A467" s="13"/>
      <c r="B467" s="241"/>
      <c r="C467" s="242"/>
      <c r="D467" s="243" t="s">
        <v>230</v>
      </c>
      <c r="E467" s="244" t="s">
        <v>1</v>
      </c>
      <c r="F467" s="245" t="s">
        <v>5157</v>
      </c>
      <c r="G467" s="242"/>
      <c r="H467" s="246">
        <v>26.800000000000001</v>
      </c>
      <c r="I467" s="247"/>
      <c r="J467" s="242"/>
      <c r="K467" s="242"/>
      <c r="L467" s="248"/>
      <c r="M467" s="249"/>
      <c r="N467" s="250"/>
      <c r="O467" s="250"/>
      <c r="P467" s="250"/>
      <c r="Q467" s="250"/>
      <c r="R467" s="250"/>
      <c r="S467" s="250"/>
      <c r="T467" s="251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2" t="s">
        <v>230</v>
      </c>
      <c r="AU467" s="252" t="s">
        <v>88</v>
      </c>
      <c r="AV467" s="13" t="s">
        <v>88</v>
      </c>
      <c r="AW467" s="13" t="s">
        <v>34</v>
      </c>
      <c r="AX467" s="13" t="s">
        <v>79</v>
      </c>
      <c r="AY467" s="252" t="s">
        <v>216</v>
      </c>
    </row>
    <row r="468" s="15" customFormat="1">
      <c r="A468" s="15"/>
      <c r="B468" s="280"/>
      <c r="C468" s="281"/>
      <c r="D468" s="243" t="s">
        <v>230</v>
      </c>
      <c r="E468" s="282" t="s">
        <v>1</v>
      </c>
      <c r="F468" s="283" t="s">
        <v>1387</v>
      </c>
      <c r="G468" s="281"/>
      <c r="H468" s="284">
        <v>279.94999999999999</v>
      </c>
      <c r="I468" s="285"/>
      <c r="J468" s="281"/>
      <c r="K468" s="281"/>
      <c r="L468" s="286"/>
      <c r="M468" s="287"/>
      <c r="N468" s="288"/>
      <c r="O468" s="288"/>
      <c r="P468" s="288"/>
      <c r="Q468" s="288"/>
      <c r="R468" s="288"/>
      <c r="S468" s="288"/>
      <c r="T468" s="289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90" t="s">
        <v>230</v>
      </c>
      <c r="AU468" s="290" t="s">
        <v>88</v>
      </c>
      <c r="AV468" s="15" t="s">
        <v>99</v>
      </c>
      <c r="AW468" s="15" t="s">
        <v>34</v>
      </c>
      <c r="AX468" s="15" t="s">
        <v>86</v>
      </c>
      <c r="AY468" s="290" t="s">
        <v>216</v>
      </c>
    </row>
    <row r="469" s="13" customFormat="1">
      <c r="A469" s="13"/>
      <c r="B469" s="241"/>
      <c r="C469" s="242"/>
      <c r="D469" s="243" t="s">
        <v>230</v>
      </c>
      <c r="E469" s="242"/>
      <c r="F469" s="245" t="s">
        <v>5170</v>
      </c>
      <c r="G469" s="242"/>
      <c r="H469" s="246">
        <v>293.94799999999998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230</v>
      </c>
      <c r="AU469" s="252" t="s">
        <v>88</v>
      </c>
      <c r="AV469" s="13" t="s">
        <v>88</v>
      </c>
      <c r="AW469" s="13" t="s">
        <v>4</v>
      </c>
      <c r="AX469" s="13" t="s">
        <v>86</v>
      </c>
      <c r="AY469" s="252" t="s">
        <v>216</v>
      </c>
    </row>
    <row r="470" s="2" customFormat="1" ht="16.5" customHeight="1">
      <c r="A470" s="39"/>
      <c r="B470" s="40"/>
      <c r="C470" s="264" t="s">
        <v>914</v>
      </c>
      <c r="D470" s="264" t="s">
        <v>372</v>
      </c>
      <c r="E470" s="265" t="s">
        <v>1412</v>
      </c>
      <c r="F470" s="266" t="s">
        <v>5171</v>
      </c>
      <c r="G470" s="267" t="s">
        <v>293</v>
      </c>
      <c r="H470" s="268">
        <v>220.238</v>
      </c>
      <c r="I470" s="269"/>
      <c r="J470" s="270">
        <f>ROUND(I470*H470,2)</f>
        <v>0</v>
      </c>
      <c r="K470" s="266" t="s">
        <v>222</v>
      </c>
      <c r="L470" s="271"/>
      <c r="M470" s="272" t="s">
        <v>1</v>
      </c>
      <c r="N470" s="273" t="s">
        <v>44</v>
      </c>
      <c r="O470" s="92"/>
      <c r="P470" s="237">
        <f>O470*H470</f>
        <v>0</v>
      </c>
      <c r="Q470" s="237">
        <v>0.00029999999999999997</v>
      </c>
      <c r="R470" s="237">
        <f>Q470*H470</f>
        <v>0.066071399999999988</v>
      </c>
      <c r="S470" s="237">
        <v>0</v>
      </c>
      <c r="T470" s="238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39" t="s">
        <v>250</v>
      </c>
      <c r="AT470" s="239" t="s">
        <v>372</v>
      </c>
      <c r="AU470" s="239" t="s">
        <v>88</v>
      </c>
      <c r="AY470" s="18" t="s">
        <v>216</v>
      </c>
      <c r="BE470" s="240">
        <f>IF(N470="základní",J470,0)</f>
        <v>0</v>
      </c>
      <c r="BF470" s="240">
        <f>IF(N470="snížená",J470,0)</f>
        <v>0</v>
      </c>
      <c r="BG470" s="240">
        <f>IF(N470="zákl. přenesená",J470,0)</f>
        <v>0</v>
      </c>
      <c r="BH470" s="240">
        <f>IF(N470="sníž. přenesená",J470,0)</f>
        <v>0</v>
      </c>
      <c r="BI470" s="240">
        <f>IF(N470="nulová",J470,0)</f>
        <v>0</v>
      </c>
      <c r="BJ470" s="18" t="s">
        <v>86</v>
      </c>
      <c r="BK470" s="240">
        <f>ROUND(I470*H470,2)</f>
        <v>0</v>
      </c>
      <c r="BL470" s="18" t="s">
        <v>121</v>
      </c>
      <c r="BM470" s="239" t="s">
        <v>5172</v>
      </c>
    </row>
    <row r="471" s="13" customFormat="1">
      <c r="A471" s="13"/>
      <c r="B471" s="241"/>
      <c r="C471" s="242"/>
      <c r="D471" s="243" t="s">
        <v>230</v>
      </c>
      <c r="E471" s="244" t="s">
        <v>1</v>
      </c>
      <c r="F471" s="245" t="s">
        <v>5160</v>
      </c>
      <c r="G471" s="242"/>
      <c r="H471" s="246">
        <v>6.7000000000000002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230</v>
      </c>
      <c r="AU471" s="252" t="s">
        <v>88</v>
      </c>
      <c r="AV471" s="13" t="s">
        <v>88</v>
      </c>
      <c r="AW471" s="13" t="s">
        <v>34</v>
      </c>
      <c r="AX471" s="13" t="s">
        <v>79</v>
      </c>
      <c r="AY471" s="252" t="s">
        <v>216</v>
      </c>
    </row>
    <row r="472" s="13" customFormat="1">
      <c r="A472" s="13"/>
      <c r="B472" s="241"/>
      <c r="C472" s="242"/>
      <c r="D472" s="243" t="s">
        <v>230</v>
      </c>
      <c r="E472" s="244" t="s">
        <v>1</v>
      </c>
      <c r="F472" s="245" t="s">
        <v>5161</v>
      </c>
      <c r="G472" s="242"/>
      <c r="H472" s="246">
        <v>135.84999999999999</v>
      </c>
      <c r="I472" s="247"/>
      <c r="J472" s="242"/>
      <c r="K472" s="242"/>
      <c r="L472" s="248"/>
      <c r="M472" s="249"/>
      <c r="N472" s="250"/>
      <c r="O472" s="250"/>
      <c r="P472" s="250"/>
      <c r="Q472" s="250"/>
      <c r="R472" s="250"/>
      <c r="S472" s="250"/>
      <c r="T472" s="25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2" t="s">
        <v>230</v>
      </c>
      <c r="AU472" s="252" t="s">
        <v>88</v>
      </c>
      <c r="AV472" s="13" t="s">
        <v>88</v>
      </c>
      <c r="AW472" s="13" t="s">
        <v>34</v>
      </c>
      <c r="AX472" s="13" t="s">
        <v>79</v>
      </c>
      <c r="AY472" s="252" t="s">
        <v>216</v>
      </c>
    </row>
    <row r="473" s="13" customFormat="1">
      <c r="A473" s="13"/>
      <c r="B473" s="241"/>
      <c r="C473" s="242"/>
      <c r="D473" s="243" t="s">
        <v>230</v>
      </c>
      <c r="E473" s="244" t="s">
        <v>1</v>
      </c>
      <c r="F473" s="245" t="s">
        <v>5162</v>
      </c>
      <c r="G473" s="242"/>
      <c r="H473" s="246">
        <v>67.200000000000003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230</v>
      </c>
      <c r="AU473" s="252" t="s">
        <v>88</v>
      </c>
      <c r="AV473" s="13" t="s">
        <v>88</v>
      </c>
      <c r="AW473" s="13" t="s">
        <v>34</v>
      </c>
      <c r="AX473" s="13" t="s">
        <v>79</v>
      </c>
      <c r="AY473" s="252" t="s">
        <v>216</v>
      </c>
    </row>
    <row r="474" s="15" customFormat="1">
      <c r="A474" s="15"/>
      <c r="B474" s="280"/>
      <c r="C474" s="281"/>
      <c r="D474" s="243" t="s">
        <v>230</v>
      </c>
      <c r="E474" s="282" t="s">
        <v>1</v>
      </c>
      <c r="F474" s="283" t="s">
        <v>5163</v>
      </c>
      <c r="G474" s="281"/>
      <c r="H474" s="284">
        <v>209.75</v>
      </c>
      <c r="I474" s="285"/>
      <c r="J474" s="281"/>
      <c r="K474" s="281"/>
      <c r="L474" s="286"/>
      <c r="M474" s="287"/>
      <c r="N474" s="288"/>
      <c r="O474" s="288"/>
      <c r="P474" s="288"/>
      <c r="Q474" s="288"/>
      <c r="R474" s="288"/>
      <c r="S474" s="288"/>
      <c r="T474" s="289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90" t="s">
        <v>230</v>
      </c>
      <c r="AU474" s="290" t="s">
        <v>88</v>
      </c>
      <c r="AV474" s="15" t="s">
        <v>99</v>
      </c>
      <c r="AW474" s="15" t="s">
        <v>34</v>
      </c>
      <c r="AX474" s="15" t="s">
        <v>86</v>
      </c>
      <c r="AY474" s="290" t="s">
        <v>216</v>
      </c>
    </row>
    <row r="475" s="13" customFormat="1">
      <c r="A475" s="13"/>
      <c r="B475" s="241"/>
      <c r="C475" s="242"/>
      <c r="D475" s="243" t="s">
        <v>230</v>
      </c>
      <c r="E475" s="242"/>
      <c r="F475" s="245" t="s">
        <v>5173</v>
      </c>
      <c r="G475" s="242"/>
      <c r="H475" s="246">
        <v>220.238</v>
      </c>
      <c r="I475" s="247"/>
      <c r="J475" s="242"/>
      <c r="K475" s="242"/>
      <c r="L475" s="248"/>
      <c r="M475" s="249"/>
      <c r="N475" s="250"/>
      <c r="O475" s="250"/>
      <c r="P475" s="250"/>
      <c r="Q475" s="250"/>
      <c r="R475" s="250"/>
      <c r="S475" s="250"/>
      <c r="T475" s="25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2" t="s">
        <v>230</v>
      </c>
      <c r="AU475" s="252" t="s">
        <v>88</v>
      </c>
      <c r="AV475" s="13" t="s">
        <v>88</v>
      </c>
      <c r="AW475" s="13" t="s">
        <v>4</v>
      </c>
      <c r="AX475" s="13" t="s">
        <v>86</v>
      </c>
      <c r="AY475" s="252" t="s">
        <v>216</v>
      </c>
    </row>
    <row r="476" s="2" customFormat="1" ht="16.5" customHeight="1">
      <c r="A476" s="39"/>
      <c r="B476" s="40"/>
      <c r="C476" s="228" t="s">
        <v>920</v>
      </c>
      <c r="D476" s="228" t="s">
        <v>218</v>
      </c>
      <c r="E476" s="229" t="s">
        <v>5174</v>
      </c>
      <c r="F476" s="230" t="s">
        <v>5175</v>
      </c>
      <c r="G476" s="231" t="s">
        <v>277</v>
      </c>
      <c r="H476" s="232">
        <v>810.37099999999998</v>
      </c>
      <c r="I476" s="233"/>
      <c r="J476" s="234">
        <f>ROUND(I476*H476,2)</f>
        <v>0</v>
      </c>
      <c r="K476" s="230" t="s">
        <v>222</v>
      </c>
      <c r="L476" s="45"/>
      <c r="M476" s="235" t="s">
        <v>1</v>
      </c>
      <c r="N476" s="236" t="s">
        <v>44</v>
      </c>
      <c r="O476" s="92"/>
      <c r="P476" s="237">
        <f>O476*H476</f>
        <v>0</v>
      </c>
      <c r="Q476" s="237">
        <v>0.013089999999999999</v>
      </c>
      <c r="R476" s="237">
        <f>Q476*H476</f>
        <v>10.607756389999999</v>
      </c>
      <c r="S476" s="237">
        <v>0</v>
      </c>
      <c r="T476" s="238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39" t="s">
        <v>121</v>
      </c>
      <c r="AT476" s="239" t="s">
        <v>218</v>
      </c>
      <c r="AU476" s="239" t="s">
        <v>88</v>
      </c>
      <c r="AY476" s="18" t="s">
        <v>216</v>
      </c>
      <c r="BE476" s="240">
        <f>IF(N476="základní",J476,0)</f>
        <v>0</v>
      </c>
      <c r="BF476" s="240">
        <f>IF(N476="snížená",J476,0)</f>
        <v>0</v>
      </c>
      <c r="BG476" s="240">
        <f>IF(N476="zákl. přenesená",J476,0)</f>
        <v>0</v>
      </c>
      <c r="BH476" s="240">
        <f>IF(N476="sníž. přenesená",J476,0)</f>
        <v>0</v>
      </c>
      <c r="BI476" s="240">
        <f>IF(N476="nulová",J476,0)</f>
        <v>0</v>
      </c>
      <c r="BJ476" s="18" t="s">
        <v>86</v>
      </c>
      <c r="BK476" s="240">
        <f>ROUND(I476*H476,2)</f>
        <v>0</v>
      </c>
      <c r="BL476" s="18" t="s">
        <v>121</v>
      </c>
      <c r="BM476" s="239" t="s">
        <v>5176</v>
      </c>
    </row>
    <row r="477" s="13" customFormat="1">
      <c r="A477" s="13"/>
      <c r="B477" s="241"/>
      <c r="C477" s="242"/>
      <c r="D477" s="243" t="s">
        <v>230</v>
      </c>
      <c r="E477" s="244" t="s">
        <v>1</v>
      </c>
      <c r="F477" s="245" t="s">
        <v>5177</v>
      </c>
      <c r="G477" s="242"/>
      <c r="H477" s="246">
        <v>1026.2449999999999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230</v>
      </c>
      <c r="AU477" s="252" t="s">
        <v>88</v>
      </c>
      <c r="AV477" s="13" t="s">
        <v>88</v>
      </c>
      <c r="AW477" s="13" t="s">
        <v>34</v>
      </c>
      <c r="AX477" s="13" t="s">
        <v>79</v>
      </c>
      <c r="AY477" s="252" t="s">
        <v>216</v>
      </c>
    </row>
    <row r="478" s="13" customFormat="1">
      <c r="A478" s="13"/>
      <c r="B478" s="241"/>
      <c r="C478" s="242"/>
      <c r="D478" s="243" t="s">
        <v>230</v>
      </c>
      <c r="E478" s="244" t="s">
        <v>1</v>
      </c>
      <c r="F478" s="245" t="s">
        <v>5119</v>
      </c>
      <c r="G478" s="242"/>
      <c r="H478" s="246">
        <v>-215.874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230</v>
      </c>
      <c r="AU478" s="252" t="s">
        <v>88</v>
      </c>
      <c r="AV478" s="13" t="s">
        <v>88</v>
      </c>
      <c r="AW478" s="13" t="s">
        <v>34</v>
      </c>
      <c r="AX478" s="13" t="s">
        <v>79</v>
      </c>
      <c r="AY478" s="252" t="s">
        <v>216</v>
      </c>
    </row>
    <row r="479" s="14" customFormat="1">
      <c r="A479" s="14"/>
      <c r="B479" s="253"/>
      <c r="C479" s="254"/>
      <c r="D479" s="243" t="s">
        <v>230</v>
      </c>
      <c r="E479" s="255" t="s">
        <v>1</v>
      </c>
      <c r="F479" s="256" t="s">
        <v>285</v>
      </c>
      <c r="G479" s="254"/>
      <c r="H479" s="257">
        <v>810.37099999999987</v>
      </c>
      <c r="I479" s="258"/>
      <c r="J479" s="254"/>
      <c r="K479" s="254"/>
      <c r="L479" s="259"/>
      <c r="M479" s="260"/>
      <c r="N479" s="261"/>
      <c r="O479" s="261"/>
      <c r="P479" s="261"/>
      <c r="Q479" s="261"/>
      <c r="R479" s="261"/>
      <c r="S479" s="261"/>
      <c r="T479" s="262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3" t="s">
        <v>230</v>
      </c>
      <c r="AU479" s="263" t="s">
        <v>88</v>
      </c>
      <c r="AV479" s="14" t="s">
        <v>121</v>
      </c>
      <c r="AW479" s="14" t="s">
        <v>34</v>
      </c>
      <c r="AX479" s="14" t="s">
        <v>86</v>
      </c>
      <c r="AY479" s="263" t="s">
        <v>216</v>
      </c>
    </row>
    <row r="480" s="2" customFormat="1" ht="16.5" customHeight="1">
      <c r="A480" s="39"/>
      <c r="B480" s="40"/>
      <c r="C480" s="228" t="s">
        <v>925</v>
      </c>
      <c r="D480" s="228" t="s">
        <v>218</v>
      </c>
      <c r="E480" s="229" t="s">
        <v>5178</v>
      </c>
      <c r="F480" s="230" t="s">
        <v>5179</v>
      </c>
      <c r="G480" s="231" t="s">
        <v>277</v>
      </c>
      <c r="H480" s="232">
        <v>72.150000000000006</v>
      </c>
      <c r="I480" s="233"/>
      <c r="J480" s="234">
        <f>ROUND(I480*H480,2)</f>
        <v>0</v>
      </c>
      <c r="K480" s="230" t="s">
        <v>222</v>
      </c>
      <c r="L480" s="45"/>
      <c r="M480" s="235" t="s">
        <v>1</v>
      </c>
      <c r="N480" s="236" t="s">
        <v>44</v>
      </c>
      <c r="O480" s="92"/>
      <c r="P480" s="237">
        <f>O480*H480</f>
        <v>0</v>
      </c>
      <c r="Q480" s="237">
        <v>0.0315</v>
      </c>
      <c r="R480" s="237">
        <f>Q480*H480</f>
        <v>2.2727250000000003</v>
      </c>
      <c r="S480" s="237">
        <v>0</v>
      </c>
      <c r="T480" s="238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39" t="s">
        <v>121</v>
      </c>
      <c r="AT480" s="239" t="s">
        <v>218</v>
      </c>
      <c r="AU480" s="239" t="s">
        <v>88</v>
      </c>
      <c r="AY480" s="18" t="s">
        <v>216</v>
      </c>
      <c r="BE480" s="240">
        <f>IF(N480="základní",J480,0)</f>
        <v>0</v>
      </c>
      <c r="BF480" s="240">
        <f>IF(N480="snížená",J480,0)</f>
        <v>0</v>
      </c>
      <c r="BG480" s="240">
        <f>IF(N480="zákl. přenesená",J480,0)</f>
        <v>0</v>
      </c>
      <c r="BH480" s="240">
        <f>IF(N480="sníž. přenesená",J480,0)</f>
        <v>0</v>
      </c>
      <c r="BI480" s="240">
        <f>IF(N480="nulová",J480,0)</f>
        <v>0</v>
      </c>
      <c r="BJ480" s="18" t="s">
        <v>86</v>
      </c>
      <c r="BK480" s="240">
        <f>ROUND(I480*H480,2)</f>
        <v>0</v>
      </c>
      <c r="BL480" s="18" t="s">
        <v>121</v>
      </c>
      <c r="BM480" s="239" t="s">
        <v>5180</v>
      </c>
    </row>
    <row r="481" s="13" customFormat="1">
      <c r="A481" s="13"/>
      <c r="B481" s="241"/>
      <c r="C481" s="242"/>
      <c r="D481" s="243" t="s">
        <v>230</v>
      </c>
      <c r="E481" s="244" t="s">
        <v>1</v>
      </c>
      <c r="F481" s="245" t="s">
        <v>5181</v>
      </c>
      <c r="G481" s="242"/>
      <c r="H481" s="246">
        <v>72.150000000000006</v>
      </c>
      <c r="I481" s="247"/>
      <c r="J481" s="242"/>
      <c r="K481" s="242"/>
      <c r="L481" s="248"/>
      <c r="M481" s="249"/>
      <c r="N481" s="250"/>
      <c r="O481" s="250"/>
      <c r="P481" s="250"/>
      <c r="Q481" s="250"/>
      <c r="R481" s="250"/>
      <c r="S481" s="250"/>
      <c r="T481" s="25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2" t="s">
        <v>230</v>
      </c>
      <c r="AU481" s="252" t="s">
        <v>88</v>
      </c>
      <c r="AV481" s="13" t="s">
        <v>88</v>
      </c>
      <c r="AW481" s="13" t="s">
        <v>34</v>
      </c>
      <c r="AX481" s="13" t="s">
        <v>86</v>
      </c>
      <c r="AY481" s="252" t="s">
        <v>216</v>
      </c>
    </row>
    <row r="482" s="2" customFormat="1" ht="24.15" customHeight="1">
      <c r="A482" s="39"/>
      <c r="B482" s="40"/>
      <c r="C482" s="228" t="s">
        <v>930</v>
      </c>
      <c r="D482" s="228" t="s">
        <v>218</v>
      </c>
      <c r="E482" s="229" t="s">
        <v>1460</v>
      </c>
      <c r="F482" s="230" t="s">
        <v>1461</v>
      </c>
      <c r="G482" s="231" t="s">
        <v>277</v>
      </c>
      <c r="H482" s="232">
        <v>24.050000000000001</v>
      </c>
      <c r="I482" s="233"/>
      <c r="J482" s="234">
        <f>ROUND(I482*H482,2)</f>
        <v>0</v>
      </c>
      <c r="K482" s="230" t="s">
        <v>222</v>
      </c>
      <c r="L482" s="45"/>
      <c r="M482" s="235" t="s">
        <v>1</v>
      </c>
      <c r="N482" s="236" t="s">
        <v>44</v>
      </c>
      <c r="O482" s="92"/>
      <c r="P482" s="237">
        <f>O482*H482</f>
        <v>0</v>
      </c>
      <c r="Q482" s="237">
        <v>0.010500000000000001</v>
      </c>
      <c r="R482" s="237">
        <f>Q482*H482</f>
        <v>0.252525</v>
      </c>
      <c r="S482" s="237">
        <v>0</v>
      </c>
      <c r="T482" s="238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39" t="s">
        <v>121</v>
      </c>
      <c r="AT482" s="239" t="s">
        <v>218</v>
      </c>
      <c r="AU482" s="239" t="s">
        <v>88</v>
      </c>
      <c r="AY482" s="18" t="s">
        <v>216</v>
      </c>
      <c r="BE482" s="240">
        <f>IF(N482="základní",J482,0)</f>
        <v>0</v>
      </c>
      <c r="BF482" s="240">
        <f>IF(N482="snížená",J482,0)</f>
        <v>0</v>
      </c>
      <c r="BG482" s="240">
        <f>IF(N482="zákl. přenesená",J482,0)</f>
        <v>0</v>
      </c>
      <c r="BH482" s="240">
        <f>IF(N482="sníž. přenesená",J482,0)</f>
        <v>0</v>
      </c>
      <c r="BI482" s="240">
        <f>IF(N482="nulová",J482,0)</f>
        <v>0</v>
      </c>
      <c r="BJ482" s="18" t="s">
        <v>86</v>
      </c>
      <c r="BK482" s="240">
        <f>ROUND(I482*H482,2)</f>
        <v>0</v>
      </c>
      <c r="BL482" s="18" t="s">
        <v>121</v>
      </c>
      <c r="BM482" s="239" t="s">
        <v>5182</v>
      </c>
    </row>
    <row r="483" s="13" customFormat="1">
      <c r="A483" s="13"/>
      <c r="B483" s="241"/>
      <c r="C483" s="242"/>
      <c r="D483" s="243" t="s">
        <v>230</v>
      </c>
      <c r="E483" s="244" t="s">
        <v>1</v>
      </c>
      <c r="F483" s="245" t="s">
        <v>5183</v>
      </c>
      <c r="G483" s="242"/>
      <c r="H483" s="246">
        <v>24.050000000000001</v>
      </c>
      <c r="I483" s="247"/>
      <c r="J483" s="242"/>
      <c r="K483" s="242"/>
      <c r="L483" s="248"/>
      <c r="M483" s="249"/>
      <c r="N483" s="250"/>
      <c r="O483" s="250"/>
      <c r="P483" s="250"/>
      <c r="Q483" s="250"/>
      <c r="R483" s="250"/>
      <c r="S483" s="250"/>
      <c r="T483" s="251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2" t="s">
        <v>230</v>
      </c>
      <c r="AU483" s="252" t="s">
        <v>88</v>
      </c>
      <c r="AV483" s="13" t="s">
        <v>88</v>
      </c>
      <c r="AW483" s="13" t="s">
        <v>34</v>
      </c>
      <c r="AX483" s="13" t="s">
        <v>86</v>
      </c>
      <c r="AY483" s="252" t="s">
        <v>216</v>
      </c>
    </row>
    <row r="484" s="2" customFormat="1" ht="37.8" customHeight="1">
      <c r="A484" s="39"/>
      <c r="B484" s="40"/>
      <c r="C484" s="228" t="s">
        <v>941</v>
      </c>
      <c r="D484" s="228" t="s">
        <v>218</v>
      </c>
      <c r="E484" s="229" t="s">
        <v>1473</v>
      </c>
      <c r="F484" s="230" t="s">
        <v>5184</v>
      </c>
      <c r="G484" s="231" t="s">
        <v>277</v>
      </c>
      <c r="H484" s="232">
        <v>658.32500000000005</v>
      </c>
      <c r="I484" s="233"/>
      <c r="J484" s="234">
        <f>ROUND(I484*H484,2)</f>
        <v>0</v>
      </c>
      <c r="K484" s="230" t="s">
        <v>222</v>
      </c>
      <c r="L484" s="45"/>
      <c r="M484" s="235" t="s">
        <v>1</v>
      </c>
      <c r="N484" s="236" t="s">
        <v>44</v>
      </c>
      <c r="O484" s="92"/>
      <c r="P484" s="237">
        <f>O484*H484</f>
        <v>0</v>
      </c>
      <c r="Q484" s="237">
        <v>0.0027000000000000001</v>
      </c>
      <c r="R484" s="237">
        <f>Q484*H484</f>
        <v>1.7774775000000003</v>
      </c>
      <c r="S484" s="237">
        <v>0</v>
      </c>
      <c r="T484" s="238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39" t="s">
        <v>121</v>
      </c>
      <c r="AT484" s="239" t="s">
        <v>218</v>
      </c>
      <c r="AU484" s="239" t="s">
        <v>88</v>
      </c>
      <c r="AY484" s="18" t="s">
        <v>216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8" t="s">
        <v>86</v>
      </c>
      <c r="BK484" s="240">
        <f>ROUND(I484*H484,2)</f>
        <v>0</v>
      </c>
      <c r="BL484" s="18" t="s">
        <v>121</v>
      </c>
      <c r="BM484" s="239" t="s">
        <v>5185</v>
      </c>
    </row>
    <row r="485" s="13" customFormat="1">
      <c r="A485" s="13"/>
      <c r="B485" s="241"/>
      <c r="C485" s="242"/>
      <c r="D485" s="243" t="s">
        <v>230</v>
      </c>
      <c r="E485" s="244" t="s">
        <v>1</v>
      </c>
      <c r="F485" s="245" t="s">
        <v>5186</v>
      </c>
      <c r="G485" s="242"/>
      <c r="H485" s="246">
        <v>797.22500000000002</v>
      </c>
      <c r="I485" s="247"/>
      <c r="J485" s="242"/>
      <c r="K485" s="242"/>
      <c r="L485" s="248"/>
      <c r="M485" s="249"/>
      <c r="N485" s="250"/>
      <c r="O485" s="250"/>
      <c r="P485" s="250"/>
      <c r="Q485" s="250"/>
      <c r="R485" s="250"/>
      <c r="S485" s="250"/>
      <c r="T485" s="25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2" t="s">
        <v>230</v>
      </c>
      <c r="AU485" s="252" t="s">
        <v>88</v>
      </c>
      <c r="AV485" s="13" t="s">
        <v>88</v>
      </c>
      <c r="AW485" s="13" t="s">
        <v>34</v>
      </c>
      <c r="AX485" s="13" t="s">
        <v>79</v>
      </c>
      <c r="AY485" s="252" t="s">
        <v>216</v>
      </c>
    </row>
    <row r="486" s="13" customFormat="1">
      <c r="A486" s="13"/>
      <c r="B486" s="241"/>
      <c r="C486" s="242"/>
      <c r="D486" s="243" t="s">
        <v>230</v>
      </c>
      <c r="E486" s="244" t="s">
        <v>1</v>
      </c>
      <c r="F486" s="245" t="s">
        <v>5119</v>
      </c>
      <c r="G486" s="242"/>
      <c r="H486" s="246">
        <v>-215.874</v>
      </c>
      <c r="I486" s="247"/>
      <c r="J486" s="242"/>
      <c r="K486" s="242"/>
      <c r="L486" s="248"/>
      <c r="M486" s="249"/>
      <c r="N486" s="250"/>
      <c r="O486" s="250"/>
      <c r="P486" s="250"/>
      <c r="Q486" s="250"/>
      <c r="R486" s="250"/>
      <c r="S486" s="250"/>
      <c r="T486" s="25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2" t="s">
        <v>230</v>
      </c>
      <c r="AU486" s="252" t="s">
        <v>88</v>
      </c>
      <c r="AV486" s="13" t="s">
        <v>88</v>
      </c>
      <c r="AW486" s="13" t="s">
        <v>34</v>
      </c>
      <c r="AX486" s="13" t="s">
        <v>79</v>
      </c>
      <c r="AY486" s="252" t="s">
        <v>216</v>
      </c>
    </row>
    <row r="487" s="13" customFormat="1">
      <c r="A487" s="13"/>
      <c r="B487" s="241"/>
      <c r="C487" s="242"/>
      <c r="D487" s="243" t="s">
        <v>230</v>
      </c>
      <c r="E487" s="244" t="s">
        <v>1</v>
      </c>
      <c r="F487" s="245" t="s">
        <v>5187</v>
      </c>
      <c r="G487" s="242"/>
      <c r="H487" s="246">
        <v>76.974000000000004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230</v>
      </c>
      <c r="AU487" s="252" t="s">
        <v>88</v>
      </c>
      <c r="AV487" s="13" t="s">
        <v>88</v>
      </c>
      <c r="AW487" s="13" t="s">
        <v>34</v>
      </c>
      <c r="AX487" s="13" t="s">
        <v>79</v>
      </c>
      <c r="AY487" s="252" t="s">
        <v>216</v>
      </c>
    </row>
    <row r="488" s="14" customFormat="1">
      <c r="A488" s="14"/>
      <c r="B488" s="253"/>
      <c r="C488" s="254"/>
      <c r="D488" s="243" t="s">
        <v>230</v>
      </c>
      <c r="E488" s="255" t="s">
        <v>1</v>
      </c>
      <c r="F488" s="256" t="s">
        <v>285</v>
      </c>
      <c r="G488" s="254"/>
      <c r="H488" s="257">
        <v>658.32500000000005</v>
      </c>
      <c r="I488" s="258"/>
      <c r="J488" s="254"/>
      <c r="K488" s="254"/>
      <c r="L488" s="259"/>
      <c r="M488" s="260"/>
      <c r="N488" s="261"/>
      <c r="O488" s="261"/>
      <c r="P488" s="261"/>
      <c r="Q488" s="261"/>
      <c r="R488" s="261"/>
      <c r="S488" s="261"/>
      <c r="T488" s="262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63" t="s">
        <v>230</v>
      </c>
      <c r="AU488" s="263" t="s">
        <v>88</v>
      </c>
      <c r="AV488" s="14" t="s">
        <v>121</v>
      </c>
      <c r="AW488" s="14" t="s">
        <v>34</v>
      </c>
      <c r="AX488" s="14" t="s">
        <v>86</v>
      </c>
      <c r="AY488" s="263" t="s">
        <v>216</v>
      </c>
    </row>
    <row r="489" s="2" customFormat="1" ht="16.5" customHeight="1">
      <c r="A489" s="39"/>
      <c r="B489" s="40"/>
      <c r="C489" s="228" t="s">
        <v>945</v>
      </c>
      <c r="D489" s="228" t="s">
        <v>218</v>
      </c>
      <c r="E489" s="229" t="s">
        <v>5188</v>
      </c>
      <c r="F489" s="230" t="s">
        <v>5189</v>
      </c>
      <c r="G489" s="231" t="s">
        <v>293</v>
      </c>
      <c r="H489" s="232">
        <v>12.6</v>
      </c>
      <c r="I489" s="233"/>
      <c r="J489" s="234">
        <f>ROUND(I489*H489,2)</f>
        <v>0</v>
      </c>
      <c r="K489" s="230" t="s">
        <v>222</v>
      </c>
      <c r="L489" s="45"/>
      <c r="M489" s="235" t="s">
        <v>1</v>
      </c>
      <c r="N489" s="236" t="s">
        <v>44</v>
      </c>
      <c r="O489" s="92"/>
      <c r="P489" s="237">
        <f>O489*H489</f>
        <v>0</v>
      </c>
      <c r="Q489" s="237">
        <v>0.0020799999999999998</v>
      </c>
      <c r="R489" s="237">
        <f>Q489*H489</f>
        <v>0.026207999999999999</v>
      </c>
      <c r="S489" s="237">
        <v>0</v>
      </c>
      <c r="T489" s="238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39" t="s">
        <v>121</v>
      </c>
      <c r="AT489" s="239" t="s">
        <v>218</v>
      </c>
      <c r="AU489" s="239" t="s">
        <v>88</v>
      </c>
      <c r="AY489" s="18" t="s">
        <v>216</v>
      </c>
      <c r="BE489" s="240">
        <f>IF(N489="základní",J489,0)</f>
        <v>0</v>
      </c>
      <c r="BF489" s="240">
        <f>IF(N489="snížená",J489,0)</f>
        <v>0</v>
      </c>
      <c r="BG489" s="240">
        <f>IF(N489="zákl. přenesená",J489,0)</f>
        <v>0</v>
      </c>
      <c r="BH489" s="240">
        <f>IF(N489="sníž. přenesená",J489,0)</f>
        <v>0</v>
      </c>
      <c r="BI489" s="240">
        <f>IF(N489="nulová",J489,0)</f>
        <v>0</v>
      </c>
      <c r="BJ489" s="18" t="s">
        <v>86</v>
      </c>
      <c r="BK489" s="240">
        <f>ROUND(I489*H489,2)</f>
        <v>0</v>
      </c>
      <c r="BL489" s="18" t="s">
        <v>121</v>
      </c>
      <c r="BM489" s="239" t="s">
        <v>5190</v>
      </c>
    </row>
    <row r="490" s="13" customFormat="1">
      <c r="A490" s="13"/>
      <c r="B490" s="241"/>
      <c r="C490" s="242"/>
      <c r="D490" s="243" t="s">
        <v>230</v>
      </c>
      <c r="E490" s="244" t="s">
        <v>1</v>
      </c>
      <c r="F490" s="245" t="s">
        <v>5191</v>
      </c>
      <c r="G490" s="242"/>
      <c r="H490" s="246">
        <v>12.6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230</v>
      </c>
      <c r="AU490" s="252" t="s">
        <v>88</v>
      </c>
      <c r="AV490" s="13" t="s">
        <v>88</v>
      </c>
      <c r="AW490" s="13" t="s">
        <v>34</v>
      </c>
      <c r="AX490" s="13" t="s">
        <v>86</v>
      </c>
      <c r="AY490" s="252" t="s">
        <v>216</v>
      </c>
    </row>
    <row r="491" s="2" customFormat="1" ht="16.5" customHeight="1">
      <c r="A491" s="39"/>
      <c r="B491" s="40"/>
      <c r="C491" s="228" t="s">
        <v>949</v>
      </c>
      <c r="D491" s="228" t="s">
        <v>218</v>
      </c>
      <c r="E491" s="229" t="s">
        <v>5192</v>
      </c>
      <c r="F491" s="230" t="s">
        <v>5193</v>
      </c>
      <c r="G491" s="231" t="s">
        <v>293</v>
      </c>
      <c r="H491" s="232">
        <v>132.19999999999999</v>
      </c>
      <c r="I491" s="233"/>
      <c r="J491" s="234">
        <f>ROUND(I491*H491,2)</f>
        <v>0</v>
      </c>
      <c r="K491" s="230" t="s">
        <v>222</v>
      </c>
      <c r="L491" s="45"/>
      <c r="M491" s="235" t="s">
        <v>1</v>
      </c>
      <c r="N491" s="236" t="s">
        <v>44</v>
      </c>
      <c r="O491" s="92"/>
      <c r="P491" s="237">
        <f>O491*H491</f>
        <v>0</v>
      </c>
      <c r="Q491" s="237">
        <v>0.020650000000000002</v>
      </c>
      <c r="R491" s="237">
        <f>Q491*H491</f>
        <v>2.72993</v>
      </c>
      <c r="S491" s="237">
        <v>0</v>
      </c>
      <c r="T491" s="238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39" t="s">
        <v>121</v>
      </c>
      <c r="AT491" s="239" t="s">
        <v>218</v>
      </c>
      <c r="AU491" s="239" t="s">
        <v>88</v>
      </c>
      <c r="AY491" s="18" t="s">
        <v>216</v>
      </c>
      <c r="BE491" s="240">
        <f>IF(N491="základní",J491,0)</f>
        <v>0</v>
      </c>
      <c r="BF491" s="240">
        <f>IF(N491="snížená",J491,0)</f>
        <v>0</v>
      </c>
      <c r="BG491" s="240">
        <f>IF(N491="zákl. přenesená",J491,0)</f>
        <v>0</v>
      </c>
      <c r="BH491" s="240">
        <f>IF(N491="sníž. přenesená",J491,0)</f>
        <v>0</v>
      </c>
      <c r="BI491" s="240">
        <f>IF(N491="nulová",J491,0)</f>
        <v>0</v>
      </c>
      <c r="BJ491" s="18" t="s">
        <v>86</v>
      </c>
      <c r="BK491" s="240">
        <f>ROUND(I491*H491,2)</f>
        <v>0</v>
      </c>
      <c r="BL491" s="18" t="s">
        <v>121</v>
      </c>
      <c r="BM491" s="239" t="s">
        <v>5194</v>
      </c>
    </row>
    <row r="492" s="13" customFormat="1">
      <c r="A492" s="13"/>
      <c r="B492" s="241"/>
      <c r="C492" s="242"/>
      <c r="D492" s="243" t="s">
        <v>230</v>
      </c>
      <c r="E492" s="244" t="s">
        <v>1</v>
      </c>
      <c r="F492" s="245" t="s">
        <v>5195</v>
      </c>
      <c r="G492" s="242"/>
      <c r="H492" s="246">
        <v>132.19999999999999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230</v>
      </c>
      <c r="AU492" s="252" t="s">
        <v>88</v>
      </c>
      <c r="AV492" s="13" t="s">
        <v>88</v>
      </c>
      <c r="AW492" s="13" t="s">
        <v>34</v>
      </c>
      <c r="AX492" s="13" t="s">
        <v>86</v>
      </c>
      <c r="AY492" s="252" t="s">
        <v>216</v>
      </c>
    </row>
    <row r="493" s="2" customFormat="1" ht="16.5" customHeight="1">
      <c r="A493" s="39"/>
      <c r="B493" s="40"/>
      <c r="C493" s="228" t="s">
        <v>953</v>
      </c>
      <c r="D493" s="228" t="s">
        <v>218</v>
      </c>
      <c r="E493" s="229" t="s">
        <v>5196</v>
      </c>
      <c r="F493" s="230" t="s">
        <v>5197</v>
      </c>
      <c r="G493" s="231" t="s">
        <v>277</v>
      </c>
      <c r="H493" s="232">
        <v>46.393000000000001</v>
      </c>
      <c r="I493" s="233"/>
      <c r="J493" s="234">
        <f>ROUND(I493*H493,2)</f>
        <v>0</v>
      </c>
      <c r="K493" s="230" t="s">
        <v>222</v>
      </c>
      <c r="L493" s="45"/>
      <c r="M493" s="235" t="s">
        <v>1</v>
      </c>
      <c r="N493" s="236" t="s">
        <v>44</v>
      </c>
      <c r="O493" s="92"/>
      <c r="P493" s="237">
        <f>O493*H493</f>
        <v>0</v>
      </c>
      <c r="Q493" s="237">
        <v>0</v>
      </c>
      <c r="R493" s="237">
        <f>Q493*H493</f>
        <v>0</v>
      </c>
      <c r="S493" s="237">
        <v>0</v>
      </c>
      <c r="T493" s="238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39" t="s">
        <v>121</v>
      </c>
      <c r="AT493" s="239" t="s">
        <v>218</v>
      </c>
      <c r="AU493" s="239" t="s">
        <v>88</v>
      </c>
      <c r="AY493" s="18" t="s">
        <v>216</v>
      </c>
      <c r="BE493" s="240">
        <f>IF(N493="základní",J493,0)</f>
        <v>0</v>
      </c>
      <c r="BF493" s="240">
        <f>IF(N493="snížená",J493,0)</f>
        <v>0</v>
      </c>
      <c r="BG493" s="240">
        <f>IF(N493="zákl. přenesená",J493,0)</f>
        <v>0</v>
      </c>
      <c r="BH493" s="240">
        <f>IF(N493="sníž. přenesená",J493,0)</f>
        <v>0</v>
      </c>
      <c r="BI493" s="240">
        <f>IF(N493="nulová",J493,0)</f>
        <v>0</v>
      </c>
      <c r="BJ493" s="18" t="s">
        <v>86</v>
      </c>
      <c r="BK493" s="240">
        <f>ROUND(I493*H493,2)</f>
        <v>0</v>
      </c>
      <c r="BL493" s="18" t="s">
        <v>121</v>
      </c>
      <c r="BM493" s="239" t="s">
        <v>5198</v>
      </c>
    </row>
    <row r="494" s="13" customFormat="1">
      <c r="A494" s="13"/>
      <c r="B494" s="241"/>
      <c r="C494" s="242"/>
      <c r="D494" s="243" t="s">
        <v>230</v>
      </c>
      <c r="E494" s="244" t="s">
        <v>1</v>
      </c>
      <c r="F494" s="245" t="s">
        <v>5199</v>
      </c>
      <c r="G494" s="242"/>
      <c r="H494" s="246">
        <v>46.393000000000001</v>
      </c>
      <c r="I494" s="247"/>
      <c r="J494" s="242"/>
      <c r="K494" s="242"/>
      <c r="L494" s="248"/>
      <c r="M494" s="249"/>
      <c r="N494" s="250"/>
      <c r="O494" s="250"/>
      <c r="P494" s="250"/>
      <c r="Q494" s="250"/>
      <c r="R494" s="250"/>
      <c r="S494" s="250"/>
      <c r="T494" s="25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2" t="s">
        <v>230</v>
      </c>
      <c r="AU494" s="252" t="s">
        <v>88</v>
      </c>
      <c r="AV494" s="13" t="s">
        <v>88</v>
      </c>
      <c r="AW494" s="13" t="s">
        <v>34</v>
      </c>
      <c r="AX494" s="13" t="s">
        <v>86</v>
      </c>
      <c r="AY494" s="252" t="s">
        <v>216</v>
      </c>
    </row>
    <row r="495" s="2" customFormat="1" ht="16.5" customHeight="1">
      <c r="A495" s="39"/>
      <c r="B495" s="40"/>
      <c r="C495" s="228" t="s">
        <v>959</v>
      </c>
      <c r="D495" s="228" t="s">
        <v>218</v>
      </c>
      <c r="E495" s="229" t="s">
        <v>1493</v>
      </c>
      <c r="F495" s="230" t="s">
        <v>1494</v>
      </c>
      <c r="G495" s="231" t="s">
        <v>277</v>
      </c>
      <c r="H495" s="232">
        <v>262.09800000000001</v>
      </c>
      <c r="I495" s="233"/>
      <c r="J495" s="234">
        <f>ROUND(I495*H495,2)</f>
        <v>0</v>
      </c>
      <c r="K495" s="230" t="s">
        <v>222</v>
      </c>
      <c r="L495" s="45"/>
      <c r="M495" s="235" t="s">
        <v>1</v>
      </c>
      <c r="N495" s="236" t="s">
        <v>44</v>
      </c>
      <c r="O495" s="92"/>
      <c r="P495" s="237">
        <f>O495*H495</f>
        <v>0</v>
      </c>
      <c r="Q495" s="237">
        <v>0</v>
      </c>
      <c r="R495" s="237">
        <f>Q495*H495</f>
        <v>0</v>
      </c>
      <c r="S495" s="237">
        <v>0</v>
      </c>
      <c r="T495" s="238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39" t="s">
        <v>121</v>
      </c>
      <c r="AT495" s="239" t="s">
        <v>218</v>
      </c>
      <c r="AU495" s="239" t="s">
        <v>88</v>
      </c>
      <c r="AY495" s="18" t="s">
        <v>216</v>
      </c>
      <c r="BE495" s="240">
        <f>IF(N495="základní",J495,0)</f>
        <v>0</v>
      </c>
      <c r="BF495" s="240">
        <f>IF(N495="snížená",J495,0)</f>
        <v>0</v>
      </c>
      <c r="BG495" s="240">
        <f>IF(N495="zákl. přenesená",J495,0)</f>
        <v>0</v>
      </c>
      <c r="BH495" s="240">
        <f>IF(N495="sníž. přenesená",J495,0)</f>
        <v>0</v>
      </c>
      <c r="BI495" s="240">
        <f>IF(N495="nulová",J495,0)</f>
        <v>0</v>
      </c>
      <c r="BJ495" s="18" t="s">
        <v>86</v>
      </c>
      <c r="BK495" s="240">
        <f>ROUND(I495*H495,2)</f>
        <v>0</v>
      </c>
      <c r="BL495" s="18" t="s">
        <v>121</v>
      </c>
      <c r="BM495" s="239" t="s">
        <v>1495</v>
      </c>
    </row>
    <row r="496" s="13" customFormat="1">
      <c r="A496" s="13"/>
      <c r="B496" s="241"/>
      <c r="C496" s="242"/>
      <c r="D496" s="243" t="s">
        <v>230</v>
      </c>
      <c r="E496" s="244" t="s">
        <v>1</v>
      </c>
      <c r="F496" s="245" t="s">
        <v>5092</v>
      </c>
      <c r="G496" s="242"/>
      <c r="H496" s="246">
        <v>262.09800000000001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230</v>
      </c>
      <c r="AU496" s="252" t="s">
        <v>88</v>
      </c>
      <c r="AV496" s="13" t="s">
        <v>88</v>
      </c>
      <c r="AW496" s="13" t="s">
        <v>34</v>
      </c>
      <c r="AX496" s="13" t="s">
        <v>79</v>
      </c>
      <c r="AY496" s="252" t="s">
        <v>216</v>
      </c>
    </row>
    <row r="497" s="14" customFormat="1">
      <c r="A497" s="14"/>
      <c r="B497" s="253"/>
      <c r="C497" s="254"/>
      <c r="D497" s="243" t="s">
        <v>230</v>
      </c>
      <c r="E497" s="255" t="s">
        <v>1</v>
      </c>
      <c r="F497" s="256" t="s">
        <v>285</v>
      </c>
      <c r="G497" s="254"/>
      <c r="H497" s="257">
        <v>262.09800000000001</v>
      </c>
      <c r="I497" s="258"/>
      <c r="J497" s="254"/>
      <c r="K497" s="254"/>
      <c r="L497" s="259"/>
      <c r="M497" s="260"/>
      <c r="N497" s="261"/>
      <c r="O497" s="261"/>
      <c r="P497" s="261"/>
      <c r="Q497" s="261"/>
      <c r="R497" s="261"/>
      <c r="S497" s="261"/>
      <c r="T497" s="262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63" t="s">
        <v>230</v>
      </c>
      <c r="AU497" s="263" t="s">
        <v>88</v>
      </c>
      <c r="AV497" s="14" t="s">
        <v>121</v>
      </c>
      <c r="AW497" s="14" t="s">
        <v>34</v>
      </c>
      <c r="AX497" s="14" t="s">
        <v>86</v>
      </c>
      <c r="AY497" s="263" t="s">
        <v>216</v>
      </c>
    </row>
    <row r="498" s="2" customFormat="1" ht="16.5" customHeight="1">
      <c r="A498" s="39"/>
      <c r="B498" s="40"/>
      <c r="C498" s="228" t="s">
        <v>963</v>
      </c>
      <c r="D498" s="228" t="s">
        <v>218</v>
      </c>
      <c r="E498" s="229" t="s">
        <v>5200</v>
      </c>
      <c r="F498" s="230" t="s">
        <v>5201</v>
      </c>
      <c r="G498" s="231" t="s">
        <v>277</v>
      </c>
      <c r="H498" s="232">
        <v>959.93299999999999</v>
      </c>
      <c r="I498" s="233"/>
      <c r="J498" s="234">
        <f>ROUND(I498*H498,2)</f>
        <v>0</v>
      </c>
      <c r="K498" s="230" t="s">
        <v>222</v>
      </c>
      <c r="L498" s="45"/>
      <c r="M498" s="235" t="s">
        <v>1</v>
      </c>
      <c r="N498" s="236" t="s">
        <v>44</v>
      </c>
      <c r="O498" s="92"/>
      <c r="P498" s="237">
        <f>O498*H498</f>
        <v>0</v>
      </c>
      <c r="Q498" s="237">
        <v>0</v>
      </c>
      <c r="R498" s="237">
        <f>Q498*H498</f>
        <v>0</v>
      </c>
      <c r="S498" s="237">
        <v>0</v>
      </c>
      <c r="T498" s="238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39" t="s">
        <v>121</v>
      </c>
      <c r="AT498" s="239" t="s">
        <v>218</v>
      </c>
      <c r="AU498" s="239" t="s">
        <v>88</v>
      </c>
      <c r="AY498" s="18" t="s">
        <v>216</v>
      </c>
      <c r="BE498" s="240">
        <f>IF(N498="základní",J498,0)</f>
        <v>0</v>
      </c>
      <c r="BF498" s="240">
        <f>IF(N498="snížená",J498,0)</f>
        <v>0</v>
      </c>
      <c r="BG498" s="240">
        <f>IF(N498="zákl. přenesená",J498,0)</f>
        <v>0</v>
      </c>
      <c r="BH498" s="240">
        <f>IF(N498="sníž. přenesená",J498,0)</f>
        <v>0</v>
      </c>
      <c r="BI498" s="240">
        <f>IF(N498="nulová",J498,0)</f>
        <v>0</v>
      </c>
      <c r="BJ498" s="18" t="s">
        <v>86</v>
      </c>
      <c r="BK498" s="240">
        <f>ROUND(I498*H498,2)</f>
        <v>0</v>
      </c>
      <c r="BL498" s="18" t="s">
        <v>121</v>
      </c>
      <c r="BM498" s="239" t="s">
        <v>5202</v>
      </c>
    </row>
    <row r="499" s="13" customFormat="1">
      <c r="A499" s="13"/>
      <c r="B499" s="241"/>
      <c r="C499" s="242"/>
      <c r="D499" s="243" t="s">
        <v>230</v>
      </c>
      <c r="E499" s="244" t="s">
        <v>1</v>
      </c>
      <c r="F499" s="245" t="s">
        <v>5203</v>
      </c>
      <c r="G499" s="242"/>
      <c r="H499" s="246">
        <v>1180.297</v>
      </c>
      <c r="I499" s="247"/>
      <c r="J499" s="242"/>
      <c r="K499" s="242"/>
      <c r="L499" s="248"/>
      <c r="M499" s="249"/>
      <c r="N499" s="250"/>
      <c r="O499" s="250"/>
      <c r="P499" s="250"/>
      <c r="Q499" s="250"/>
      <c r="R499" s="250"/>
      <c r="S499" s="250"/>
      <c r="T499" s="251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2" t="s">
        <v>230</v>
      </c>
      <c r="AU499" s="252" t="s">
        <v>88</v>
      </c>
      <c r="AV499" s="13" t="s">
        <v>88</v>
      </c>
      <c r="AW499" s="13" t="s">
        <v>34</v>
      </c>
      <c r="AX499" s="13" t="s">
        <v>79</v>
      </c>
      <c r="AY499" s="252" t="s">
        <v>216</v>
      </c>
    </row>
    <row r="500" s="13" customFormat="1">
      <c r="A500" s="13"/>
      <c r="B500" s="241"/>
      <c r="C500" s="242"/>
      <c r="D500" s="243" t="s">
        <v>230</v>
      </c>
      <c r="E500" s="244" t="s">
        <v>1</v>
      </c>
      <c r="F500" s="245" t="s">
        <v>5204</v>
      </c>
      <c r="G500" s="242"/>
      <c r="H500" s="246">
        <v>-220.364</v>
      </c>
      <c r="I500" s="247"/>
      <c r="J500" s="242"/>
      <c r="K500" s="242"/>
      <c r="L500" s="248"/>
      <c r="M500" s="249"/>
      <c r="N500" s="250"/>
      <c r="O500" s="250"/>
      <c r="P500" s="250"/>
      <c r="Q500" s="250"/>
      <c r="R500" s="250"/>
      <c r="S500" s="250"/>
      <c r="T500" s="251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2" t="s">
        <v>230</v>
      </c>
      <c r="AU500" s="252" t="s">
        <v>88</v>
      </c>
      <c r="AV500" s="13" t="s">
        <v>88</v>
      </c>
      <c r="AW500" s="13" t="s">
        <v>34</v>
      </c>
      <c r="AX500" s="13" t="s">
        <v>79</v>
      </c>
      <c r="AY500" s="252" t="s">
        <v>216</v>
      </c>
    </row>
    <row r="501" s="14" customFormat="1">
      <c r="A501" s="14"/>
      <c r="B501" s="253"/>
      <c r="C501" s="254"/>
      <c r="D501" s="243" t="s">
        <v>230</v>
      </c>
      <c r="E501" s="255" t="s">
        <v>1</v>
      </c>
      <c r="F501" s="256" t="s">
        <v>285</v>
      </c>
      <c r="G501" s="254"/>
      <c r="H501" s="257">
        <v>959.93299999999999</v>
      </c>
      <c r="I501" s="258"/>
      <c r="J501" s="254"/>
      <c r="K501" s="254"/>
      <c r="L501" s="259"/>
      <c r="M501" s="260"/>
      <c r="N501" s="261"/>
      <c r="O501" s="261"/>
      <c r="P501" s="261"/>
      <c r="Q501" s="261"/>
      <c r="R501" s="261"/>
      <c r="S501" s="261"/>
      <c r="T501" s="262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3" t="s">
        <v>230</v>
      </c>
      <c r="AU501" s="263" t="s">
        <v>88</v>
      </c>
      <c r="AV501" s="14" t="s">
        <v>121</v>
      </c>
      <c r="AW501" s="14" t="s">
        <v>34</v>
      </c>
      <c r="AX501" s="14" t="s">
        <v>86</v>
      </c>
      <c r="AY501" s="263" t="s">
        <v>216</v>
      </c>
    </row>
    <row r="502" s="2" customFormat="1" ht="16.5" customHeight="1">
      <c r="A502" s="39"/>
      <c r="B502" s="40"/>
      <c r="C502" s="228" t="s">
        <v>967</v>
      </c>
      <c r="D502" s="228" t="s">
        <v>218</v>
      </c>
      <c r="E502" s="229" t="s">
        <v>5205</v>
      </c>
      <c r="F502" s="230" t="s">
        <v>5206</v>
      </c>
      <c r="G502" s="231" t="s">
        <v>328</v>
      </c>
      <c r="H502" s="232">
        <v>0.69099999999999995</v>
      </c>
      <c r="I502" s="233"/>
      <c r="J502" s="234">
        <f>ROUND(I502*H502,2)</f>
        <v>0</v>
      </c>
      <c r="K502" s="230" t="s">
        <v>222</v>
      </c>
      <c r="L502" s="45"/>
      <c r="M502" s="235" t="s">
        <v>1</v>
      </c>
      <c r="N502" s="236" t="s">
        <v>44</v>
      </c>
      <c r="O502" s="92"/>
      <c r="P502" s="237">
        <f>O502*H502</f>
        <v>0</v>
      </c>
      <c r="Q502" s="237">
        <v>2.45329</v>
      </c>
      <c r="R502" s="237">
        <f>Q502*H502</f>
        <v>1.6952233899999998</v>
      </c>
      <c r="S502" s="237">
        <v>0</v>
      </c>
      <c r="T502" s="238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39" t="s">
        <v>121</v>
      </c>
      <c r="AT502" s="239" t="s">
        <v>218</v>
      </c>
      <c r="AU502" s="239" t="s">
        <v>88</v>
      </c>
      <c r="AY502" s="18" t="s">
        <v>216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8" t="s">
        <v>86</v>
      </c>
      <c r="BK502" s="240">
        <f>ROUND(I502*H502,2)</f>
        <v>0</v>
      </c>
      <c r="BL502" s="18" t="s">
        <v>121</v>
      </c>
      <c r="BM502" s="239" t="s">
        <v>5207</v>
      </c>
    </row>
    <row r="503" s="13" customFormat="1">
      <c r="A503" s="13"/>
      <c r="B503" s="241"/>
      <c r="C503" s="242"/>
      <c r="D503" s="243" t="s">
        <v>230</v>
      </c>
      <c r="E503" s="244" t="s">
        <v>1</v>
      </c>
      <c r="F503" s="245" t="s">
        <v>5208</v>
      </c>
      <c r="G503" s="242"/>
      <c r="H503" s="246">
        <v>0.69099999999999995</v>
      </c>
      <c r="I503" s="247"/>
      <c r="J503" s="242"/>
      <c r="K503" s="242"/>
      <c r="L503" s="248"/>
      <c r="M503" s="249"/>
      <c r="N503" s="250"/>
      <c r="O503" s="250"/>
      <c r="P503" s="250"/>
      <c r="Q503" s="250"/>
      <c r="R503" s="250"/>
      <c r="S503" s="250"/>
      <c r="T503" s="251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2" t="s">
        <v>230</v>
      </c>
      <c r="AU503" s="252" t="s">
        <v>88</v>
      </c>
      <c r="AV503" s="13" t="s">
        <v>88</v>
      </c>
      <c r="AW503" s="13" t="s">
        <v>34</v>
      </c>
      <c r="AX503" s="13" t="s">
        <v>79</v>
      </c>
      <c r="AY503" s="252" t="s">
        <v>216</v>
      </c>
    </row>
    <row r="504" s="14" customFormat="1">
      <c r="A504" s="14"/>
      <c r="B504" s="253"/>
      <c r="C504" s="254"/>
      <c r="D504" s="243" t="s">
        <v>230</v>
      </c>
      <c r="E504" s="255" t="s">
        <v>1</v>
      </c>
      <c r="F504" s="256" t="s">
        <v>285</v>
      </c>
      <c r="G504" s="254"/>
      <c r="H504" s="257">
        <v>0.69099999999999995</v>
      </c>
      <c r="I504" s="258"/>
      <c r="J504" s="254"/>
      <c r="K504" s="254"/>
      <c r="L504" s="259"/>
      <c r="M504" s="260"/>
      <c r="N504" s="261"/>
      <c r="O504" s="261"/>
      <c r="P504" s="261"/>
      <c r="Q504" s="261"/>
      <c r="R504" s="261"/>
      <c r="S504" s="261"/>
      <c r="T504" s="262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63" t="s">
        <v>230</v>
      </c>
      <c r="AU504" s="263" t="s">
        <v>88</v>
      </c>
      <c r="AV504" s="14" t="s">
        <v>121</v>
      </c>
      <c r="AW504" s="14" t="s">
        <v>34</v>
      </c>
      <c r="AX504" s="14" t="s">
        <v>86</v>
      </c>
      <c r="AY504" s="263" t="s">
        <v>216</v>
      </c>
    </row>
    <row r="505" s="2" customFormat="1" ht="16.5" customHeight="1">
      <c r="A505" s="39"/>
      <c r="B505" s="40"/>
      <c r="C505" s="228" t="s">
        <v>971</v>
      </c>
      <c r="D505" s="228" t="s">
        <v>218</v>
      </c>
      <c r="E505" s="229" t="s">
        <v>5209</v>
      </c>
      <c r="F505" s="230" t="s">
        <v>5210</v>
      </c>
      <c r="G505" s="231" t="s">
        <v>328</v>
      </c>
      <c r="H505" s="232">
        <v>19.599</v>
      </c>
      <c r="I505" s="233"/>
      <c r="J505" s="234">
        <f>ROUND(I505*H505,2)</f>
        <v>0</v>
      </c>
      <c r="K505" s="230" t="s">
        <v>222</v>
      </c>
      <c r="L505" s="45"/>
      <c r="M505" s="235" t="s">
        <v>1</v>
      </c>
      <c r="N505" s="236" t="s">
        <v>44</v>
      </c>
      <c r="O505" s="92"/>
      <c r="P505" s="237">
        <f>O505*H505</f>
        <v>0</v>
      </c>
      <c r="Q505" s="237">
        <v>2.2563399999999998</v>
      </c>
      <c r="R505" s="237">
        <f>Q505*H505</f>
        <v>44.222007659999996</v>
      </c>
      <c r="S505" s="237">
        <v>0</v>
      </c>
      <c r="T505" s="238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39" t="s">
        <v>121</v>
      </c>
      <c r="AT505" s="239" t="s">
        <v>218</v>
      </c>
      <c r="AU505" s="239" t="s">
        <v>88</v>
      </c>
      <c r="AY505" s="18" t="s">
        <v>216</v>
      </c>
      <c r="BE505" s="240">
        <f>IF(N505="základní",J505,0)</f>
        <v>0</v>
      </c>
      <c r="BF505" s="240">
        <f>IF(N505="snížená",J505,0)</f>
        <v>0</v>
      </c>
      <c r="BG505" s="240">
        <f>IF(N505="zákl. přenesená",J505,0)</f>
        <v>0</v>
      </c>
      <c r="BH505" s="240">
        <f>IF(N505="sníž. přenesená",J505,0)</f>
        <v>0</v>
      </c>
      <c r="BI505" s="240">
        <f>IF(N505="nulová",J505,0)</f>
        <v>0</v>
      </c>
      <c r="BJ505" s="18" t="s">
        <v>86</v>
      </c>
      <c r="BK505" s="240">
        <f>ROUND(I505*H505,2)</f>
        <v>0</v>
      </c>
      <c r="BL505" s="18" t="s">
        <v>121</v>
      </c>
      <c r="BM505" s="239" t="s">
        <v>5211</v>
      </c>
    </row>
    <row r="506" s="13" customFormat="1">
      <c r="A506" s="13"/>
      <c r="B506" s="241"/>
      <c r="C506" s="242"/>
      <c r="D506" s="243" t="s">
        <v>230</v>
      </c>
      <c r="E506" s="244" t="s">
        <v>1</v>
      </c>
      <c r="F506" s="245" t="s">
        <v>5212</v>
      </c>
      <c r="G506" s="242"/>
      <c r="H506" s="246">
        <v>1.47</v>
      </c>
      <c r="I506" s="247"/>
      <c r="J506" s="242"/>
      <c r="K506" s="242"/>
      <c r="L506" s="248"/>
      <c r="M506" s="249"/>
      <c r="N506" s="250"/>
      <c r="O506" s="250"/>
      <c r="P506" s="250"/>
      <c r="Q506" s="250"/>
      <c r="R506" s="250"/>
      <c r="S506" s="250"/>
      <c r="T506" s="25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2" t="s">
        <v>230</v>
      </c>
      <c r="AU506" s="252" t="s">
        <v>88</v>
      </c>
      <c r="AV506" s="13" t="s">
        <v>88</v>
      </c>
      <c r="AW506" s="13" t="s">
        <v>34</v>
      </c>
      <c r="AX506" s="13" t="s">
        <v>79</v>
      </c>
      <c r="AY506" s="252" t="s">
        <v>216</v>
      </c>
    </row>
    <row r="507" s="13" customFormat="1">
      <c r="A507" s="13"/>
      <c r="B507" s="241"/>
      <c r="C507" s="242"/>
      <c r="D507" s="243" t="s">
        <v>230</v>
      </c>
      <c r="E507" s="244" t="s">
        <v>1</v>
      </c>
      <c r="F507" s="245" t="s">
        <v>5213</v>
      </c>
      <c r="G507" s="242"/>
      <c r="H507" s="246">
        <v>1.915</v>
      </c>
      <c r="I507" s="247"/>
      <c r="J507" s="242"/>
      <c r="K507" s="242"/>
      <c r="L507" s="248"/>
      <c r="M507" s="249"/>
      <c r="N507" s="250"/>
      <c r="O507" s="250"/>
      <c r="P507" s="250"/>
      <c r="Q507" s="250"/>
      <c r="R507" s="250"/>
      <c r="S507" s="250"/>
      <c r="T507" s="25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2" t="s">
        <v>230</v>
      </c>
      <c r="AU507" s="252" t="s">
        <v>88</v>
      </c>
      <c r="AV507" s="13" t="s">
        <v>88</v>
      </c>
      <c r="AW507" s="13" t="s">
        <v>34</v>
      </c>
      <c r="AX507" s="13" t="s">
        <v>79</v>
      </c>
      <c r="AY507" s="252" t="s">
        <v>216</v>
      </c>
    </row>
    <row r="508" s="15" customFormat="1">
      <c r="A508" s="15"/>
      <c r="B508" s="280"/>
      <c r="C508" s="281"/>
      <c r="D508" s="243" t="s">
        <v>230</v>
      </c>
      <c r="E508" s="282" t="s">
        <v>1</v>
      </c>
      <c r="F508" s="283" t="s">
        <v>5214</v>
      </c>
      <c r="G508" s="281"/>
      <c r="H508" s="284">
        <v>3.3849999999999998</v>
      </c>
      <c r="I508" s="285"/>
      <c r="J508" s="281"/>
      <c r="K508" s="281"/>
      <c r="L508" s="286"/>
      <c r="M508" s="287"/>
      <c r="N508" s="288"/>
      <c r="O508" s="288"/>
      <c r="P508" s="288"/>
      <c r="Q508" s="288"/>
      <c r="R508" s="288"/>
      <c r="S508" s="288"/>
      <c r="T508" s="289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90" t="s">
        <v>230</v>
      </c>
      <c r="AU508" s="290" t="s">
        <v>88</v>
      </c>
      <c r="AV508" s="15" t="s">
        <v>99</v>
      </c>
      <c r="AW508" s="15" t="s">
        <v>34</v>
      </c>
      <c r="AX508" s="15" t="s">
        <v>79</v>
      </c>
      <c r="AY508" s="290" t="s">
        <v>216</v>
      </c>
    </row>
    <row r="509" s="13" customFormat="1">
      <c r="A509" s="13"/>
      <c r="B509" s="241"/>
      <c r="C509" s="242"/>
      <c r="D509" s="243" t="s">
        <v>230</v>
      </c>
      <c r="E509" s="244" t="s">
        <v>1</v>
      </c>
      <c r="F509" s="245" t="s">
        <v>5215</v>
      </c>
      <c r="G509" s="242"/>
      <c r="H509" s="246">
        <v>3.6269999999999998</v>
      </c>
      <c r="I509" s="247"/>
      <c r="J509" s="242"/>
      <c r="K509" s="242"/>
      <c r="L509" s="248"/>
      <c r="M509" s="249"/>
      <c r="N509" s="250"/>
      <c r="O509" s="250"/>
      <c r="P509" s="250"/>
      <c r="Q509" s="250"/>
      <c r="R509" s="250"/>
      <c r="S509" s="250"/>
      <c r="T509" s="251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2" t="s">
        <v>230</v>
      </c>
      <c r="AU509" s="252" t="s">
        <v>88</v>
      </c>
      <c r="AV509" s="13" t="s">
        <v>88</v>
      </c>
      <c r="AW509" s="13" t="s">
        <v>34</v>
      </c>
      <c r="AX509" s="13" t="s">
        <v>79</v>
      </c>
      <c r="AY509" s="252" t="s">
        <v>216</v>
      </c>
    </row>
    <row r="510" s="13" customFormat="1">
      <c r="A510" s="13"/>
      <c r="B510" s="241"/>
      <c r="C510" s="242"/>
      <c r="D510" s="243" t="s">
        <v>230</v>
      </c>
      <c r="E510" s="244" t="s">
        <v>1</v>
      </c>
      <c r="F510" s="245" t="s">
        <v>5216</v>
      </c>
      <c r="G510" s="242"/>
      <c r="H510" s="246">
        <v>2.8170000000000002</v>
      </c>
      <c r="I510" s="247"/>
      <c r="J510" s="242"/>
      <c r="K510" s="242"/>
      <c r="L510" s="248"/>
      <c r="M510" s="249"/>
      <c r="N510" s="250"/>
      <c r="O510" s="250"/>
      <c r="P510" s="250"/>
      <c r="Q510" s="250"/>
      <c r="R510" s="250"/>
      <c r="S510" s="250"/>
      <c r="T510" s="251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2" t="s">
        <v>230</v>
      </c>
      <c r="AU510" s="252" t="s">
        <v>88</v>
      </c>
      <c r="AV510" s="13" t="s">
        <v>88</v>
      </c>
      <c r="AW510" s="13" t="s">
        <v>34</v>
      </c>
      <c r="AX510" s="13" t="s">
        <v>79</v>
      </c>
      <c r="AY510" s="252" t="s">
        <v>216</v>
      </c>
    </row>
    <row r="511" s="13" customFormat="1">
      <c r="A511" s="13"/>
      <c r="B511" s="241"/>
      <c r="C511" s="242"/>
      <c r="D511" s="243" t="s">
        <v>230</v>
      </c>
      <c r="E511" s="244" t="s">
        <v>1</v>
      </c>
      <c r="F511" s="245" t="s">
        <v>5217</v>
      </c>
      <c r="G511" s="242"/>
      <c r="H511" s="246">
        <v>1.8360000000000001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230</v>
      </c>
      <c r="AU511" s="252" t="s">
        <v>88</v>
      </c>
      <c r="AV511" s="13" t="s">
        <v>88</v>
      </c>
      <c r="AW511" s="13" t="s">
        <v>34</v>
      </c>
      <c r="AX511" s="13" t="s">
        <v>79</v>
      </c>
      <c r="AY511" s="252" t="s">
        <v>216</v>
      </c>
    </row>
    <row r="512" s="13" customFormat="1">
      <c r="A512" s="13"/>
      <c r="B512" s="241"/>
      <c r="C512" s="242"/>
      <c r="D512" s="243" t="s">
        <v>230</v>
      </c>
      <c r="E512" s="244" t="s">
        <v>1</v>
      </c>
      <c r="F512" s="245" t="s">
        <v>5218</v>
      </c>
      <c r="G512" s="242"/>
      <c r="H512" s="246">
        <v>0.089999999999999997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230</v>
      </c>
      <c r="AU512" s="252" t="s">
        <v>88</v>
      </c>
      <c r="AV512" s="13" t="s">
        <v>88</v>
      </c>
      <c r="AW512" s="13" t="s">
        <v>34</v>
      </c>
      <c r="AX512" s="13" t="s">
        <v>79</v>
      </c>
      <c r="AY512" s="252" t="s">
        <v>216</v>
      </c>
    </row>
    <row r="513" s="13" customFormat="1">
      <c r="A513" s="13"/>
      <c r="B513" s="241"/>
      <c r="C513" s="242"/>
      <c r="D513" s="243" t="s">
        <v>230</v>
      </c>
      <c r="E513" s="244" t="s">
        <v>1</v>
      </c>
      <c r="F513" s="245" t="s">
        <v>5219</v>
      </c>
      <c r="G513" s="242"/>
      <c r="H513" s="246">
        <v>7.056</v>
      </c>
      <c r="I513" s="247"/>
      <c r="J513" s="242"/>
      <c r="K513" s="242"/>
      <c r="L513" s="248"/>
      <c r="M513" s="249"/>
      <c r="N513" s="250"/>
      <c r="O513" s="250"/>
      <c r="P513" s="250"/>
      <c r="Q513" s="250"/>
      <c r="R513" s="250"/>
      <c r="S513" s="250"/>
      <c r="T513" s="251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2" t="s">
        <v>230</v>
      </c>
      <c r="AU513" s="252" t="s">
        <v>88</v>
      </c>
      <c r="AV513" s="13" t="s">
        <v>88</v>
      </c>
      <c r="AW513" s="13" t="s">
        <v>34</v>
      </c>
      <c r="AX513" s="13" t="s">
        <v>79</v>
      </c>
      <c r="AY513" s="252" t="s">
        <v>216</v>
      </c>
    </row>
    <row r="514" s="13" customFormat="1">
      <c r="A514" s="13"/>
      <c r="B514" s="241"/>
      <c r="C514" s="242"/>
      <c r="D514" s="243" t="s">
        <v>230</v>
      </c>
      <c r="E514" s="244" t="s">
        <v>1</v>
      </c>
      <c r="F514" s="245" t="s">
        <v>5220</v>
      </c>
      <c r="G514" s="242"/>
      <c r="H514" s="246">
        <v>0.78800000000000003</v>
      </c>
      <c r="I514" s="247"/>
      <c r="J514" s="242"/>
      <c r="K514" s="242"/>
      <c r="L514" s="248"/>
      <c r="M514" s="249"/>
      <c r="N514" s="250"/>
      <c r="O514" s="250"/>
      <c r="P514" s="250"/>
      <c r="Q514" s="250"/>
      <c r="R514" s="250"/>
      <c r="S514" s="250"/>
      <c r="T514" s="251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2" t="s">
        <v>230</v>
      </c>
      <c r="AU514" s="252" t="s">
        <v>88</v>
      </c>
      <c r="AV514" s="13" t="s">
        <v>88</v>
      </c>
      <c r="AW514" s="13" t="s">
        <v>34</v>
      </c>
      <c r="AX514" s="13" t="s">
        <v>79</v>
      </c>
      <c r="AY514" s="252" t="s">
        <v>216</v>
      </c>
    </row>
    <row r="515" s="15" customFormat="1">
      <c r="A515" s="15"/>
      <c r="B515" s="280"/>
      <c r="C515" s="281"/>
      <c r="D515" s="243" t="s">
        <v>230</v>
      </c>
      <c r="E515" s="282" t="s">
        <v>1</v>
      </c>
      <c r="F515" s="283" t="s">
        <v>5221</v>
      </c>
      <c r="G515" s="281"/>
      <c r="H515" s="284">
        <v>16.213999999999999</v>
      </c>
      <c r="I515" s="285"/>
      <c r="J515" s="281"/>
      <c r="K515" s="281"/>
      <c r="L515" s="286"/>
      <c r="M515" s="287"/>
      <c r="N515" s="288"/>
      <c r="O515" s="288"/>
      <c r="P515" s="288"/>
      <c r="Q515" s="288"/>
      <c r="R515" s="288"/>
      <c r="S515" s="288"/>
      <c r="T515" s="289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T515" s="290" t="s">
        <v>230</v>
      </c>
      <c r="AU515" s="290" t="s">
        <v>88</v>
      </c>
      <c r="AV515" s="15" t="s">
        <v>99</v>
      </c>
      <c r="AW515" s="15" t="s">
        <v>34</v>
      </c>
      <c r="AX515" s="15" t="s">
        <v>79</v>
      </c>
      <c r="AY515" s="290" t="s">
        <v>216</v>
      </c>
    </row>
    <row r="516" s="14" customFormat="1">
      <c r="A516" s="14"/>
      <c r="B516" s="253"/>
      <c r="C516" s="254"/>
      <c r="D516" s="243" t="s">
        <v>230</v>
      </c>
      <c r="E516" s="255" t="s">
        <v>1</v>
      </c>
      <c r="F516" s="256" t="s">
        <v>285</v>
      </c>
      <c r="G516" s="254"/>
      <c r="H516" s="257">
        <v>19.599</v>
      </c>
      <c r="I516" s="258"/>
      <c r="J516" s="254"/>
      <c r="K516" s="254"/>
      <c r="L516" s="259"/>
      <c r="M516" s="260"/>
      <c r="N516" s="261"/>
      <c r="O516" s="261"/>
      <c r="P516" s="261"/>
      <c r="Q516" s="261"/>
      <c r="R516" s="261"/>
      <c r="S516" s="261"/>
      <c r="T516" s="262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3" t="s">
        <v>230</v>
      </c>
      <c r="AU516" s="263" t="s">
        <v>88</v>
      </c>
      <c r="AV516" s="14" t="s">
        <v>121</v>
      </c>
      <c r="AW516" s="14" t="s">
        <v>34</v>
      </c>
      <c r="AX516" s="14" t="s">
        <v>86</v>
      </c>
      <c r="AY516" s="263" t="s">
        <v>216</v>
      </c>
    </row>
    <row r="517" s="2" customFormat="1" ht="21.75" customHeight="1">
      <c r="A517" s="39"/>
      <c r="B517" s="40"/>
      <c r="C517" s="228" t="s">
        <v>976</v>
      </c>
      <c r="D517" s="228" t="s">
        <v>218</v>
      </c>
      <c r="E517" s="229" t="s">
        <v>5222</v>
      </c>
      <c r="F517" s="230" t="s">
        <v>5223</v>
      </c>
      <c r="G517" s="231" t="s">
        <v>328</v>
      </c>
      <c r="H517" s="232">
        <v>20.289999999999999</v>
      </c>
      <c r="I517" s="233"/>
      <c r="J517" s="234">
        <f>ROUND(I517*H517,2)</f>
        <v>0</v>
      </c>
      <c r="K517" s="230" t="s">
        <v>222</v>
      </c>
      <c r="L517" s="45"/>
      <c r="M517" s="235" t="s">
        <v>1</v>
      </c>
      <c r="N517" s="236" t="s">
        <v>44</v>
      </c>
      <c r="O517" s="92"/>
      <c r="P517" s="237">
        <f>O517*H517</f>
        <v>0</v>
      </c>
      <c r="Q517" s="237">
        <v>0</v>
      </c>
      <c r="R517" s="237">
        <f>Q517*H517</f>
        <v>0</v>
      </c>
      <c r="S517" s="237">
        <v>0</v>
      </c>
      <c r="T517" s="238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39" t="s">
        <v>121</v>
      </c>
      <c r="AT517" s="239" t="s">
        <v>218</v>
      </c>
      <c r="AU517" s="239" t="s">
        <v>88</v>
      </c>
      <c r="AY517" s="18" t="s">
        <v>216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8" t="s">
        <v>86</v>
      </c>
      <c r="BK517" s="240">
        <f>ROUND(I517*H517,2)</f>
        <v>0</v>
      </c>
      <c r="BL517" s="18" t="s">
        <v>121</v>
      </c>
      <c r="BM517" s="239" t="s">
        <v>5224</v>
      </c>
    </row>
    <row r="518" s="13" customFormat="1">
      <c r="A518" s="13"/>
      <c r="B518" s="241"/>
      <c r="C518" s="242"/>
      <c r="D518" s="243" t="s">
        <v>230</v>
      </c>
      <c r="E518" s="244" t="s">
        <v>1</v>
      </c>
      <c r="F518" s="245" t="s">
        <v>5225</v>
      </c>
      <c r="G518" s="242"/>
      <c r="H518" s="246">
        <v>0.69099999999999995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230</v>
      </c>
      <c r="AU518" s="252" t="s">
        <v>88</v>
      </c>
      <c r="AV518" s="13" t="s">
        <v>88</v>
      </c>
      <c r="AW518" s="13" t="s">
        <v>34</v>
      </c>
      <c r="AX518" s="13" t="s">
        <v>79</v>
      </c>
      <c r="AY518" s="252" t="s">
        <v>216</v>
      </c>
    </row>
    <row r="519" s="13" customFormat="1">
      <c r="A519" s="13"/>
      <c r="B519" s="241"/>
      <c r="C519" s="242"/>
      <c r="D519" s="243" t="s">
        <v>230</v>
      </c>
      <c r="E519" s="244" t="s">
        <v>1</v>
      </c>
      <c r="F519" s="245" t="s">
        <v>5212</v>
      </c>
      <c r="G519" s="242"/>
      <c r="H519" s="246">
        <v>1.47</v>
      </c>
      <c r="I519" s="247"/>
      <c r="J519" s="242"/>
      <c r="K519" s="242"/>
      <c r="L519" s="248"/>
      <c r="M519" s="249"/>
      <c r="N519" s="250"/>
      <c r="O519" s="250"/>
      <c r="P519" s="250"/>
      <c r="Q519" s="250"/>
      <c r="R519" s="250"/>
      <c r="S519" s="250"/>
      <c r="T519" s="251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2" t="s">
        <v>230</v>
      </c>
      <c r="AU519" s="252" t="s">
        <v>88</v>
      </c>
      <c r="AV519" s="13" t="s">
        <v>88</v>
      </c>
      <c r="AW519" s="13" t="s">
        <v>34</v>
      </c>
      <c r="AX519" s="13" t="s">
        <v>79</v>
      </c>
      <c r="AY519" s="252" t="s">
        <v>216</v>
      </c>
    </row>
    <row r="520" s="13" customFormat="1">
      <c r="A520" s="13"/>
      <c r="B520" s="241"/>
      <c r="C520" s="242"/>
      <c r="D520" s="243" t="s">
        <v>230</v>
      </c>
      <c r="E520" s="244" t="s">
        <v>1</v>
      </c>
      <c r="F520" s="245" t="s">
        <v>5213</v>
      </c>
      <c r="G520" s="242"/>
      <c r="H520" s="246">
        <v>1.915</v>
      </c>
      <c r="I520" s="247"/>
      <c r="J520" s="242"/>
      <c r="K520" s="242"/>
      <c r="L520" s="248"/>
      <c r="M520" s="249"/>
      <c r="N520" s="250"/>
      <c r="O520" s="250"/>
      <c r="P520" s="250"/>
      <c r="Q520" s="250"/>
      <c r="R520" s="250"/>
      <c r="S520" s="250"/>
      <c r="T520" s="251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2" t="s">
        <v>230</v>
      </c>
      <c r="AU520" s="252" t="s">
        <v>88</v>
      </c>
      <c r="AV520" s="13" t="s">
        <v>88</v>
      </c>
      <c r="AW520" s="13" t="s">
        <v>34</v>
      </c>
      <c r="AX520" s="13" t="s">
        <v>79</v>
      </c>
      <c r="AY520" s="252" t="s">
        <v>216</v>
      </c>
    </row>
    <row r="521" s="15" customFormat="1">
      <c r="A521" s="15"/>
      <c r="B521" s="280"/>
      <c r="C521" s="281"/>
      <c r="D521" s="243" t="s">
        <v>230</v>
      </c>
      <c r="E521" s="282" t="s">
        <v>1</v>
      </c>
      <c r="F521" s="283" t="s">
        <v>5214</v>
      </c>
      <c r="G521" s="281"/>
      <c r="H521" s="284">
        <v>4.0760000000000005</v>
      </c>
      <c r="I521" s="285"/>
      <c r="J521" s="281"/>
      <c r="K521" s="281"/>
      <c r="L521" s="286"/>
      <c r="M521" s="287"/>
      <c r="N521" s="288"/>
      <c r="O521" s="288"/>
      <c r="P521" s="288"/>
      <c r="Q521" s="288"/>
      <c r="R521" s="288"/>
      <c r="S521" s="288"/>
      <c r="T521" s="289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90" t="s">
        <v>230</v>
      </c>
      <c r="AU521" s="290" t="s">
        <v>88</v>
      </c>
      <c r="AV521" s="15" t="s">
        <v>99</v>
      </c>
      <c r="AW521" s="15" t="s">
        <v>34</v>
      </c>
      <c r="AX521" s="15" t="s">
        <v>79</v>
      </c>
      <c r="AY521" s="290" t="s">
        <v>216</v>
      </c>
    </row>
    <row r="522" s="13" customFormat="1">
      <c r="A522" s="13"/>
      <c r="B522" s="241"/>
      <c r="C522" s="242"/>
      <c r="D522" s="243" t="s">
        <v>230</v>
      </c>
      <c r="E522" s="244" t="s">
        <v>1</v>
      </c>
      <c r="F522" s="245" t="s">
        <v>5215</v>
      </c>
      <c r="G522" s="242"/>
      <c r="H522" s="246">
        <v>3.6269999999999998</v>
      </c>
      <c r="I522" s="247"/>
      <c r="J522" s="242"/>
      <c r="K522" s="242"/>
      <c r="L522" s="248"/>
      <c r="M522" s="249"/>
      <c r="N522" s="250"/>
      <c r="O522" s="250"/>
      <c r="P522" s="250"/>
      <c r="Q522" s="250"/>
      <c r="R522" s="250"/>
      <c r="S522" s="250"/>
      <c r="T522" s="251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2" t="s">
        <v>230</v>
      </c>
      <c r="AU522" s="252" t="s">
        <v>88</v>
      </c>
      <c r="AV522" s="13" t="s">
        <v>88</v>
      </c>
      <c r="AW522" s="13" t="s">
        <v>34</v>
      </c>
      <c r="AX522" s="13" t="s">
        <v>79</v>
      </c>
      <c r="AY522" s="252" t="s">
        <v>216</v>
      </c>
    </row>
    <row r="523" s="13" customFormat="1">
      <c r="A523" s="13"/>
      <c r="B523" s="241"/>
      <c r="C523" s="242"/>
      <c r="D523" s="243" t="s">
        <v>230</v>
      </c>
      <c r="E523" s="244" t="s">
        <v>1</v>
      </c>
      <c r="F523" s="245" t="s">
        <v>5216</v>
      </c>
      <c r="G523" s="242"/>
      <c r="H523" s="246">
        <v>2.8170000000000002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230</v>
      </c>
      <c r="AU523" s="252" t="s">
        <v>88</v>
      </c>
      <c r="AV523" s="13" t="s">
        <v>88</v>
      </c>
      <c r="AW523" s="13" t="s">
        <v>34</v>
      </c>
      <c r="AX523" s="13" t="s">
        <v>79</v>
      </c>
      <c r="AY523" s="252" t="s">
        <v>216</v>
      </c>
    </row>
    <row r="524" s="13" customFormat="1">
      <c r="A524" s="13"/>
      <c r="B524" s="241"/>
      <c r="C524" s="242"/>
      <c r="D524" s="243" t="s">
        <v>230</v>
      </c>
      <c r="E524" s="244" t="s">
        <v>1</v>
      </c>
      <c r="F524" s="245" t="s">
        <v>5217</v>
      </c>
      <c r="G524" s="242"/>
      <c r="H524" s="246">
        <v>1.8360000000000001</v>
      </c>
      <c r="I524" s="247"/>
      <c r="J524" s="242"/>
      <c r="K524" s="242"/>
      <c r="L524" s="248"/>
      <c r="M524" s="249"/>
      <c r="N524" s="250"/>
      <c r="O524" s="250"/>
      <c r="P524" s="250"/>
      <c r="Q524" s="250"/>
      <c r="R524" s="250"/>
      <c r="S524" s="250"/>
      <c r="T524" s="251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2" t="s">
        <v>230</v>
      </c>
      <c r="AU524" s="252" t="s">
        <v>88</v>
      </c>
      <c r="AV524" s="13" t="s">
        <v>88</v>
      </c>
      <c r="AW524" s="13" t="s">
        <v>34</v>
      </c>
      <c r="AX524" s="13" t="s">
        <v>79</v>
      </c>
      <c r="AY524" s="252" t="s">
        <v>216</v>
      </c>
    </row>
    <row r="525" s="13" customFormat="1">
      <c r="A525" s="13"/>
      <c r="B525" s="241"/>
      <c r="C525" s="242"/>
      <c r="D525" s="243" t="s">
        <v>230</v>
      </c>
      <c r="E525" s="244" t="s">
        <v>1</v>
      </c>
      <c r="F525" s="245" t="s">
        <v>5218</v>
      </c>
      <c r="G525" s="242"/>
      <c r="H525" s="246">
        <v>0.089999999999999997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230</v>
      </c>
      <c r="AU525" s="252" t="s">
        <v>88</v>
      </c>
      <c r="AV525" s="13" t="s">
        <v>88</v>
      </c>
      <c r="AW525" s="13" t="s">
        <v>34</v>
      </c>
      <c r="AX525" s="13" t="s">
        <v>79</v>
      </c>
      <c r="AY525" s="252" t="s">
        <v>216</v>
      </c>
    </row>
    <row r="526" s="13" customFormat="1">
      <c r="A526" s="13"/>
      <c r="B526" s="241"/>
      <c r="C526" s="242"/>
      <c r="D526" s="243" t="s">
        <v>230</v>
      </c>
      <c r="E526" s="244" t="s">
        <v>1</v>
      </c>
      <c r="F526" s="245" t="s">
        <v>5219</v>
      </c>
      <c r="G526" s="242"/>
      <c r="H526" s="246">
        <v>7.056</v>
      </c>
      <c r="I526" s="247"/>
      <c r="J526" s="242"/>
      <c r="K526" s="242"/>
      <c r="L526" s="248"/>
      <c r="M526" s="249"/>
      <c r="N526" s="250"/>
      <c r="O526" s="250"/>
      <c r="P526" s="250"/>
      <c r="Q526" s="250"/>
      <c r="R526" s="250"/>
      <c r="S526" s="250"/>
      <c r="T526" s="251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2" t="s">
        <v>230</v>
      </c>
      <c r="AU526" s="252" t="s">
        <v>88</v>
      </c>
      <c r="AV526" s="13" t="s">
        <v>88</v>
      </c>
      <c r="AW526" s="13" t="s">
        <v>34</v>
      </c>
      <c r="AX526" s="13" t="s">
        <v>79</v>
      </c>
      <c r="AY526" s="252" t="s">
        <v>216</v>
      </c>
    </row>
    <row r="527" s="13" customFormat="1">
      <c r="A527" s="13"/>
      <c r="B527" s="241"/>
      <c r="C527" s="242"/>
      <c r="D527" s="243" t="s">
        <v>230</v>
      </c>
      <c r="E527" s="244" t="s">
        <v>1</v>
      </c>
      <c r="F527" s="245" t="s">
        <v>5220</v>
      </c>
      <c r="G527" s="242"/>
      <c r="H527" s="246">
        <v>0.78800000000000003</v>
      </c>
      <c r="I527" s="247"/>
      <c r="J527" s="242"/>
      <c r="K527" s="242"/>
      <c r="L527" s="248"/>
      <c r="M527" s="249"/>
      <c r="N527" s="250"/>
      <c r="O527" s="250"/>
      <c r="P527" s="250"/>
      <c r="Q527" s="250"/>
      <c r="R527" s="250"/>
      <c r="S527" s="250"/>
      <c r="T527" s="251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2" t="s">
        <v>230</v>
      </c>
      <c r="AU527" s="252" t="s">
        <v>88</v>
      </c>
      <c r="AV527" s="13" t="s">
        <v>88</v>
      </c>
      <c r="AW527" s="13" t="s">
        <v>34</v>
      </c>
      <c r="AX527" s="13" t="s">
        <v>79</v>
      </c>
      <c r="AY527" s="252" t="s">
        <v>216</v>
      </c>
    </row>
    <row r="528" s="15" customFormat="1">
      <c r="A528" s="15"/>
      <c r="B528" s="280"/>
      <c r="C528" s="281"/>
      <c r="D528" s="243" t="s">
        <v>230</v>
      </c>
      <c r="E528" s="282" t="s">
        <v>1</v>
      </c>
      <c r="F528" s="283" t="s">
        <v>5221</v>
      </c>
      <c r="G528" s="281"/>
      <c r="H528" s="284">
        <v>16.213999999999999</v>
      </c>
      <c r="I528" s="285"/>
      <c r="J528" s="281"/>
      <c r="K528" s="281"/>
      <c r="L528" s="286"/>
      <c r="M528" s="287"/>
      <c r="N528" s="288"/>
      <c r="O528" s="288"/>
      <c r="P528" s="288"/>
      <c r="Q528" s="288"/>
      <c r="R528" s="288"/>
      <c r="S528" s="288"/>
      <c r="T528" s="289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90" t="s">
        <v>230</v>
      </c>
      <c r="AU528" s="290" t="s">
        <v>88</v>
      </c>
      <c r="AV528" s="15" t="s">
        <v>99</v>
      </c>
      <c r="AW528" s="15" t="s">
        <v>34</v>
      </c>
      <c r="AX528" s="15" t="s">
        <v>79</v>
      </c>
      <c r="AY528" s="290" t="s">
        <v>216</v>
      </c>
    </row>
    <row r="529" s="14" customFormat="1">
      <c r="A529" s="14"/>
      <c r="B529" s="253"/>
      <c r="C529" s="254"/>
      <c r="D529" s="243" t="s">
        <v>230</v>
      </c>
      <c r="E529" s="255" t="s">
        <v>1</v>
      </c>
      <c r="F529" s="256" t="s">
        <v>285</v>
      </c>
      <c r="G529" s="254"/>
      <c r="H529" s="257">
        <v>20.289999999999999</v>
      </c>
      <c r="I529" s="258"/>
      <c r="J529" s="254"/>
      <c r="K529" s="254"/>
      <c r="L529" s="259"/>
      <c r="M529" s="260"/>
      <c r="N529" s="261"/>
      <c r="O529" s="261"/>
      <c r="P529" s="261"/>
      <c r="Q529" s="261"/>
      <c r="R529" s="261"/>
      <c r="S529" s="261"/>
      <c r="T529" s="262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63" t="s">
        <v>230</v>
      </c>
      <c r="AU529" s="263" t="s">
        <v>88</v>
      </c>
      <c r="AV529" s="14" t="s">
        <v>121</v>
      </c>
      <c r="AW529" s="14" t="s">
        <v>34</v>
      </c>
      <c r="AX529" s="14" t="s">
        <v>86</v>
      </c>
      <c r="AY529" s="263" t="s">
        <v>216</v>
      </c>
    </row>
    <row r="530" s="2" customFormat="1" ht="16.5" customHeight="1">
      <c r="A530" s="39"/>
      <c r="B530" s="40"/>
      <c r="C530" s="228" t="s">
        <v>991</v>
      </c>
      <c r="D530" s="228" t="s">
        <v>218</v>
      </c>
      <c r="E530" s="229" t="s">
        <v>5226</v>
      </c>
      <c r="F530" s="230" t="s">
        <v>5227</v>
      </c>
      <c r="G530" s="231" t="s">
        <v>277</v>
      </c>
      <c r="H530" s="232">
        <v>6.9480000000000004</v>
      </c>
      <c r="I530" s="233"/>
      <c r="J530" s="234">
        <f>ROUND(I530*H530,2)</f>
        <v>0</v>
      </c>
      <c r="K530" s="230" t="s">
        <v>222</v>
      </c>
      <c r="L530" s="45"/>
      <c r="M530" s="235" t="s">
        <v>1</v>
      </c>
      <c r="N530" s="236" t="s">
        <v>44</v>
      </c>
      <c r="O530" s="92"/>
      <c r="P530" s="237">
        <f>O530*H530</f>
        <v>0</v>
      </c>
      <c r="Q530" s="237">
        <v>0.013520000000000001</v>
      </c>
      <c r="R530" s="237">
        <f>Q530*H530</f>
        <v>0.093936960000000014</v>
      </c>
      <c r="S530" s="237">
        <v>0</v>
      </c>
      <c r="T530" s="238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39" t="s">
        <v>121</v>
      </c>
      <c r="AT530" s="239" t="s">
        <v>218</v>
      </c>
      <c r="AU530" s="239" t="s">
        <v>88</v>
      </c>
      <c r="AY530" s="18" t="s">
        <v>216</v>
      </c>
      <c r="BE530" s="240">
        <f>IF(N530="základní",J530,0)</f>
        <v>0</v>
      </c>
      <c r="BF530" s="240">
        <f>IF(N530="snížená",J530,0)</f>
        <v>0</v>
      </c>
      <c r="BG530" s="240">
        <f>IF(N530="zákl. přenesená",J530,0)</f>
        <v>0</v>
      </c>
      <c r="BH530" s="240">
        <f>IF(N530="sníž. přenesená",J530,0)</f>
        <v>0</v>
      </c>
      <c r="BI530" s="240">
        <f>IF(N530="nulová",J530,0)</f>
        <v>0</v>
      </c>
      <c r="BJ530" s="18" t="s">
        <v>86</v>
      </c>
      <c r="BK530" s="240">
        <f>ROUND(I530*H530,2)</f>
        <v>0</v>
      </c>
      <c r="BL530" s="18" t="s">
        <v>121</v>
      </c>
      <c r="BM530" s="239" t="s">
        <v>5228</v>
      </c>
    </row>
    <row r="531" s="13" customFormat="1">
      <c r="A531" s="13"/>
      <c r="B531" s="241"/>
      <c r="C531" s="242"/>
      <c r="D531" s="243" t="s">
        <v>230</v>
      </c>
      <c r="E531" s="244" t="s">
        <v>1</v>
      </c>
      <c r="F531" s="245" t="s">
        <v>5229</v>
      </c>
      <c r="G531" s="242"/>
      <c r="H531" s="246">
        <v>6.9480000000000004</v>
      </c>
      <c r="I531" s="247"/>
      <c r="J531" s="242"/>
      <c r="K531" s="242"/>
      <c r="L531" s="248"/>
      <c r="M531" s="249"/>
      <c r="N531" s="250"/>
      <c r="O531" s="250"/>
      <c r="P531" s="250"/>
      <c r="Q531" s="250"/>
      <c r="R531" s="250"/>
      <c r="S531" s="250"/>
      <c r="T531" s="251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2" t="s">
        <v>230</v>
      </c>
      <c r="AU531" s="252" t="s">
        <v>88</v>
      </c>
      <c r="AV531" s="13" t="s">
        <v>88</v>
      </c>
      <c r="AW531" s="13" t="s">
        <v>34</v>
      </c>
      <c r="AX531" s="13" t="s">
        <v>86</v>
      </c>
      <c r="AY531" s="252" t="s">
        <v>216</v>
      </c>
    </row>
    <row r="532" s="2" customFormat="1" ht="16.5" customHeight="1">
      <c r="A532" s="39"/>
      <c r="B532" s="40"/>
      <c r="C532" s="228" t="s">
        <v>995</v>
      </c>
      <c r="D532" s="228" t="s">
        <v>218</v>
      </c>
      <c r="E532" s="229" t="s">
        <v>5230</v>
      </c>
      <c r="F532" s="230" t="s">
        <v>5231</v>
      </c>
      <c r="G532" s="231" t="s">
        <v>277</v>
      </c>
      <c r="H532" s="232">
        <v>6.9480000000000004</v>
      </c>
      <c r="I532" s="233"/>
      <c r="J532" s="234">
        <f>ROUND(I532*H532,2)</f>
        <v>0</v>
      </c>
      <c r="K532" s="230" t="s">
        <v>222</v>
      </c>
      <c r="L532" s="45"/>
      <c r="M532" s="235" t="s">
        <v>1</v>
      </c>
      <c r="N532" s="236" t="s">
        <v>44</v>
      </c>
      <c r="O532" s="92"/>
      <c r="P532" s="237">
        <f>O532*H532</f>
        <v>0</v>
      </c>
      <c r="Q532" s="237">
        <v>0</v>
      </c>
      <c r="R532" s="237">
        <f>Q532*H532</f>
        <v>0</v>
      </c>
      <c r="S532" s="237">
        <v>0</v>
      </c>
      <c r="T532" s="238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9" t="s">
        <v>121</v>
      </c>
      <c r="AT532" s="239" t="s">
        <v>218</v>
      </c>
      <c r="AU532" s="239" t="s">
        <v>88</v>
      </c>
      <c r="AY532" s="18" t="s">
        <v>216</v>
      </c>
      <c r="BE532" s="240">
        <f>IF(N532="základní",J532,0)</f>
        <v>0</v>
      </c>
      <c r="BF532" s="240">
        <f>IF(N532="snížená",J532,0)</f>
        <v>0</v>
      </c>
      <c r="BG532" s="240">
        <f>IF(N532="zákl. přenesená",J532,0)</f>
        <v>0</v>
      </c>
      <c r="BH532" s="240">
        <f>IF(N532="sníž. přenesená",J532,0)</f>
        <v>0</v>
      </c>
      <c r="BI532" s="240">
        <f>IF(N532="nulová",J532,0)</f>
        <v>0</v>
      </c>
      <c r="BJ532" s="18" t="s">
        <v>86</v>
      </c>
      <c r="BK532" s="240">
        <f>ROUND(I532*H532,2)</f>
        <v>0</v>
      </c>
      <c r="BL532" s="18" t="s">
        <v>121</v>
      </c>
      <c r="BM532" s="239" t="s">
        <v>5232</v>
      </c>
    </row>
    <row r="533" s="2" customFormat="1" ht="16.5" customHeight="1">
      <c r="A533" s="39"/>
      <c r="B533" s="40"/>
      <c r="C533" s="228" t="s">
        <v>1010</v>
      </c>
      <c r="D533" s="228" t="s">
        <v>218</v>
      </c>
      <c r="E533" s="229" t="s">
        <v>5233</v>
      </c>
      <c r="F533" s="230" t="s">
        <v>5234</v>
      </c>
      <c r="G533" s="231" t="s">
        <v>359</v>
      </c>
      <c r="H533" s="232">
        <v>0.056000000000000001</v>
      </c>
      <c r="I533" s="233"/>
      <c r="J533" s="234">
        <f>ROUND(I533*H533,2)</f>
        <v>0</v>
      </c>
      <c r="K533" s="230" t="s">
        <v>222</v>
      </c>
      <c r="L533" s="45"/>
      <c r="M533" s="235" t="s">
        <v>1</v>
      </c>
      <c r="N533" s="236" t="s">
        <v>44</v>
      </c>
      <c r="O533" s="92"/>
      <c r="P533" s="237">
        <f>O533*H533</f>
        <v>0</v>
      </c>
      <c r="Q533" s="237">
        <v>1.0416099999999999</v>
      </c>
      <c r="R533" s="237">
        <f>Q533*H533</f>
        <v>0.058330159999999999</v>
      </c>
      <c r="S533" s="237">
        <v>0</v>
      </c>
      <c r="T533" s="238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39" t="s">
        <v>121</v>
      </c>
      <c r="AT533" s="239" t="s">
        <v>218</v>
      </c>
      <c r="AU533" s="239" t="s">
        <v>88</v>
      </c>
      <c r="AY533" s="18" t="s">
        <v>216</v>
      </c>
      <c r="BE533" s="240">
        <f>IF(N533="základní",J533,0)</f>
        <v>0</v>
      </c>
      <c r="BF533" s="240">
        <f>IF(N533="snížená",J533,0)</f>
        <v>0</v>
      </c>
      <c r="BG533" s="240">
        <f>IF(N533="zákl. přenesená",J533,0)</f>
        <v>0</v>
      </c>
      <c r="BH533" s="240">
        <f>IF(N533="sníž. přenesená",J533,0)</f>
        <v>0</v>
      </c>
      <c r="BI533" s="240">
        <f>IF(N533="nulová",J533,0)</f>
        <v>0</v>
      </c>
      <c r="BJ533" s="18" t="s">
        <v>86</v>
      </c>
      <c r="BK533" s="240">
        <f>ROUND(I533*H533,2)</f>
        <v>0</v>
      </c>
      <c r="BL533" s="18" t="s">
        <v>121</v>
      </c>
      <c r="BM533" s="239" t="s">
        <v>5235</v>
      </c>
    </row>
    <row r="534" s="13" customFormat="1">
      <c r="A534" s="13"/>
      <c r="B534" s="241"/>
      <c r="C534" s="242"/>
      <c r="D534" s="243" t="s">
        <v>230</v>
      </c>
      <c r="E534" s="244" t="s">
        <v>1</v>
      </c>
      <c r="F534" s="245" t="s">
        <v>5236</v>
      </c>
      <c r="G534" s="242"/>
      <c r="H534" s="246">
        <v>15.9</v>
      </c>
      <c r="I534" s="247"/>
      <c r="J534" s="242"/>
      <c r="K534" s="242"/>
      <c r="L534" s="248"/>
      <c r="M534" s="249"/>
      <c r="N534" s="250"/>
      <c r="O534" s="250"/>
      <c r="P534" s="250"/>
      <c r="Q534" s="250"/>
      <c r="R534" s="250"/>
      <c r="S534" s="250"/>
      <c r="T534" s="251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2" t="s">
        <v>230</v>
      </c>
      <c r="AU534" s="252" t="s">
        <v>88</v>
      </c>
      <c r="AV534" s="13" t="s">
        <v>88</v>
      </c>
      <c r="AW534" s="13" t="s">
        <v>34</v>
      </c>
      <c r="AX534" s="13" t="s">
        <v>79</v>
      </c>
      <c r="AY534" s="252" t="s">
        <v>216</v>
      </c>
    </row>
    <row r="535" s="13" customFormat="1">
      <c r="A535" s="13"/>
      <c r="B535" s="241"/>
      <c r="C535" s="242"/>
      <c r="D535" s="243" t="s">
        <v>230</v>
      </c>
      <c r="E535" s="244" t="s">
        <v>1</v>
      </c>
      <c r="F535" s="245" t="s">
        <v>5237</v>
      </c>
      <c r="G535" s="242"/>
      <c r="H535" s="246">
        <v>12.699999999999999</v>
      </c>
      <c r="I535" s="247"/>
      <c r="J535" s="242"/>
      <c r="K535" s="242"/>
      <c r="L535" s="248"/>
      <c r="M535" s="249"/>
      <c r="N535" s="250"/>
      <c r="O535" s="250"/>
      <c r="P535" s="250"/>
      <c r="Q535" s="250"/>
      <c r="R535" s="250"/>
      <c r="S535" s="250"/>
      <c r="T535" s="251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2" t="s">
        <v>230</v>
      </c>
      <c r="AU535" s="252" t="s">
        <v>88</v>
      </c>
      <c r="AV535" s="13" t="s">
        <v>88</v>
      </c>
      <c r="AW535" s="13" t="s">
        <v>34</v>
      </c>
      <c r="AX535" s="13" t="s">
        <v>79</v>
      </c>
      <c r="AY535" s="252" t="s">
        <v>216</v>
      </c>
    </row>
    <row r="536" s="13" customFormat="1">
      <c r="A536" s="13"/>
      <c r="B536" s="241"/>
      <c r="C536" s="242"/>
      <c r="D536" s="243" t="s">
        <v>230</v>
      </c>
      <c r="E536" s="244" t="s">
        <v>1</v>
      </c>
      <c r="F536" s="245" t="s">
        <v>5238</v>
      </c>
      <c r="G536" s="242"/>
      <c r="H536" s="246">
        <v>9.4000000000000004</v>
      </c>
      <c r="I536" s="247"/>
      <c r="J536" s="242"/>
      <c r="K536" s="242"/>
      <c r="L536" s="248"/>
      <c r="M536" s="249"/>
      <c r="N536" s="250"/>
      <c r="O536" s="250"/>
      <c r="P536" s="250"/>
      <c r="Q536" s="250"/>
      <c r="R536" s="250"/>
      <c r="S536" s="250"/>
      <c r="T536" s="251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2" t="s">
        <v>230</v>
      </c>
      <c r="AU536" s="252" t="s">
        <v>88</v>
      </c>
      <c r="AV536" s="13" t="s">
        <v>88</v>
      </c>
      <c r="AW536" s="13" t="s">
        <v>34</v>
      </c>
      <c r="AX536" s="13" t="s">
        <v>79</v>
      </c>
      <c r="AY536" s="252" t="s">
        <v>216</v>
      </c>
    </row>
    <row r="537" s="13" customFormat="1">
      <c r="A537" s="13"/>
      <c r="B537" s="241"/>
      <c r="C537" s="242"/>
      <c r="D537" s="243" t="s">
        <v>230</v>
      </c>
      <c r="E537" s="244" t="s">
        <v>1</v>
      </c>
      <c r="F537" s="245" t="s">
        <v>5239</v>
      </c>
      <c r="G537" s="242"/>
      <c r="H537" s="246">
        <v>1.75</v>
      </c>
      <c r="I537" s="247"/>
      <c r="J537" s="242"/>
      <c r="K537" s="242"/>
      <c r="L537" s="248"/>
      <c r="M537" s="249"/>
      <c r="N537" s="250"/>
      <c r="O537" s="250"/>
      <c r="P537" s="250"/>
      <c r="Q537" s="250"/>
      <c r="R537" s="250"/>
      <c r="S537" s="250"/>
      <c r="T537" s="251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2" t="s">
        <v>230</v>
      </c>
      <c r="AU537" s="252" t="s">
        <v>88</v>
      </c>
      <c r="AV537" s="13" t="s">
        <v>88</v>
      </c>
      <c r="AW537" s="13" t="s">
        <v>34</v>
      </c>
      <c r="AX537" s="13" t="s">
        <v>79</v>
      </c>
      <c r="AY537" s="252" t="s">
        <v>216</v>
      </c>
    </row>
    <row r="538" s="13" customFormat="1">
      <c r="A538" s="13"/>
      <c r="B538" s="241"/>
      <c r="C538" s="242"/>
      <c r="D538" s="243" t="s">
        <v>230</v>
      </c>
      <c r="E538" s="244" t="s">
        <v>1</v>
      </c>
      <c r="F538" s="245" t="s">
        <v>5240</v>
      </c>
      <c r="G538" s="242"/>
      <c r="H538" s="246">
        <v>4.0999999999999996</v>
      </c>
      <c r="I538" s="247"/>
      <c r="J538" s="242"/>
      <c r="K538" s="242"/>
      <c r="L538" s="248"/>
      <c r="M538" s="249"/>
      <c r="N538" s="250"/>
      <c r="O538" s="250"/>
      <c r="P538" s="250"/>
      <c r="Q538" s="250"/>
      <c r="R538" s="250"/>
      <c r="S538" s="250"/>
      <c r="T538" s="25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2" t="s">
        <v>230</v>
      </c>
      <c r="AU538" s="252" t="s">
        <v>88</v>
      </c>
      <c r="AV538" s="13" t="s">
        <v>88</v>
      </c>
      <c r="AW538" s="13" t="s">
        <v>34</v>
      </c>
      <c r="AX538" s="13" t="s">
        <v>79</v>
      </c>
      <c r="AY538" s="252" t="s">
        <v>216</v>
      </c>
    </row>
    <row r="539" s="13" customFormat="1">
      <c r="A539" s="13"/>
      <c r="B539" s="241"/>
      <c r="C539" s="242"/>
      <c r="D539" s="243" t="s">
        <v>230</v>
      </c>
      <c r="E539" s="244" t="s">
        <v>1</v>
      </c>
      <c r="F539" s="245" t="s">
        <v>5241</v>
      </c>
      <c r="G539" s="242"/>
      <c r="H539" s="246">
        <v>49</v>
      </c>
      <c r="I539" s="247"/>
      <c r="J539" s="242"/>
      <c r="K539" s="242"/>
      <c r="L539" s="248"/>
      <c r="M539" s="249"/>
      <c r="N539" s="250"/>
      <c r="O539" s="250"/>
      <c r="P539" s="250"/>
      <c r="Q539" s="250"/>
      <c r="R539" s="250"/>
      <c r="S539" s="250"/>
      <c r="T539" s="25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2" t="s">
        <v>230</v>
      </c>
      <c r="AU539" s="252" t="s">
        <v>88</v>
      </c>
      <c r="AV539" s="13" t="s">
        <v>88</v>
      </c>
      <c r="AW539" s="13" t="s">
        <v>34</v>
      </c>
      <c r="AX539" s="13" t="s">
        <v>79</v>
      </c>
      <c r="AY539" s="252" t="s">
        <v>216</v>
      </c>
    </row>
    <row r="540" s="13" customFormat="1">
      <c r="A540" s="13"/>
      <c r="B540" s="241"/>
      <c r="C540" s="242"/>
      <c r="D540" s="243" t="s">
        <v>230</v>
      </c>
      <c r="E540" s="244" t="s">
        <v>1</v>
      </c>
      <c r="F540" s="245" t="s">
        <v>5242</v>
      </c>
      <c r="G540" s="242"/>
      <c r="H540" s="246">
        <v>17.5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230</v>
      </c>
      <c r="AU540" s="252" t="s">
        <v>88</v>
      </c>
      <c r="AV540" s="13" t="s">
        <v>88</v>
      </c>
      <c r="AW540" s="13" t="s">
        <v>34</v>
      </c>
      <c r="AX540" s="13" t="s">
        <v>79</v>
      </c>
      <c r="AY540" s="252" t="s">
        <v>216</v>
      </c>
    </row>
    <row r="541" s="14" customFormat="1">
      <c r="A541" s="14"/>
      <c r="B541" s="253"/>
      <c r="C541" s="254"/>
      <c r="D541" s="243" t="s">
        <v>230</v>
      </c>
      <c r="E541" s="255" t="s">
        <v>1</v>
      </c>
      <c r="F541" s="256" t="s">
        <v>5243</v>
      </c>
      <c r="G541" s="254"/>
      <c r="H541" s="257">
        <v>110.34999999999999</v>
      </c>
      <c r="I541" s="258"/>
      <c r="J541" s="254"/>
      <c r="K541" s="254"/>
      <c r="L541" s="259"/>
      <c r="M541" s="260"/>
      <c r="N541" s="261"/>
      <c r="O541" s="261"/>
      <c r="P541" s="261"/>
      <c r="Q541" s="261"/>
      <c r="R541" s="261"/>
      <c r="S541" s="261"/>
      <c r="T541" s="262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63" t="s">
        <v>230</v>
      </c>
      <c r="AU541" s="263" t="s">
        <v>88</v>
      </c>
      <c r="AV541" s="14" t="s">
        <v>121</v>
      </c>
      <c r="AW541" s="14" t="s">
        <v>34</v>
      </c>
      <c r="AX541" s="14" t="s">
        <v>86</v>
      </c>
      <c r="AY541" s="263" t="s">
        <v>216</v>
      </c>
    </row>
    <row r="542" s="13" customFormat="1">
      <c r="A542" s="13"/>
      <c r="B542" s="241"/>
      <c r="C542" s="242"/>
      <c r="D542" s="243" t="s">
        <v>230</v>
      </c>
      <c r="E542" s="242"/>
      <c r="F542" s="245" t="s">
        <v>5244</v>
      </c>
      <c r="G542" s="242"/>
      <c r="H542" s="246">
        <v>0.056000000000000001</v>
      </c>
      <c r="I542" s="247"/>
      <c r="J542" s="242"/>
      <c r="K542" s="242"/>
      <c r="L542" s="248"/>
      <c r="M542" s="249"/>
      <c r="N542" s="250"/>
      <c r="O542" s="250"/>
      <c r="P542" s="250"/>
      <c r="Q542" s="250"/>
      <c r="R542" s="250"/>
      <c r="S542" s="250"/>
      <c r="T542" s="25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2" t="s">
        <v>230</v>
      </c>
      <c r="AU542" s="252" t="s">
        <v>88</v>
      </c>
      <c r="AV542" s="13" t="s">
        <v>88</v>
      </c>
      <c r="AW542" s="13" t="s">
        <v>4</v>
      </c>
      <c r="AX542" s="13" t="s">
        <v>86</v>
      </c>
      <c r="AY542" s="252" t="s">
        <v>216</v>
      </c>
    </row>
    <row r="543" s="2" customFormat="1" ht="16.5" customHeight="1">
      <c r="A543" s="39"/>
      <c r="B543" s="40"/>
      <c r="C543" s="228" t="s">
        <v>1014</v>
      </c>
      <c r="D543" s="228" t="s">
        <v>218</v>
      </c>
      <c r="E543" s="229" t="s">
        <v>1541</v>
      </c>
      <c r="F543" s="230" t="s">
        <v>1542</v>
      </c>
      <c r="G543" s="231" t="s">
        <v>359</v>
      </c>
      <c r="H543" s="232">
        <v>0.41999999999999998</v>
      </c>
      <c r="I543" s="233"/>
      <c r="J543" s="234">
        <f>ROUND(I543*H543,2)</f>
        <v>0</v>
      </c>
      <c r="K543" s="230" t="s">
        <v>222</v>
      </c>
      <c r="L543" s="45"/>
      <c r="M543" s="235" t="s">
        <v>1</v>
      </c>
      <c r="N543" s="236" t="s">
        <v>44</v>
      </c>
      <c r="O543" s="92"/>
      <c r="P543" s="237">
        <f>O543*H543</f>
        <v>0</v>
      </c>
      <c r="Q543" s="237">
        <v>1.06277</v>
      </c>
      <c r="R543" s="237">
        <f>Q543*H543</f>
        <v>0.44636339999999997</v>
      </c>
      <c r="S543" s="237">
        <v>0</v>
      </c>
      <c r="T543" s="238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39" t="s">
        <v>121</v>
      </c>
      <c r="AT543" s="239" t="s">
        <v>218</v>
      </c>
      <c r="AU543" s="239" t="s">
        <v>88</v>
      </c>
      <c r="AY543" s="18" t="s">
        <v>216</v>
      </c>
      <c r="BE543" s="240">
        <f>IF(N543="základní",J543,0)</f>
        <v>0</v>
      </c>
      <c r="BF543" s="240">
        <f>IF(N543="snížená",J543,0)</f>
        <v>0</v>
      </c>
      <c r="BG543" s="240">
        <f>IF(N543="zákl. přenesená",J543,0)</f>
        <v>0</v>
      </c>
      <c r="BH543" s="240">
        <f>IF(N543="sníž. přenesená",J543,0)</f>
        <v>0</v>
      </c>
      <c r="BI543" s="240">
        <f>IF(N543="nulová",J543,0)</f>
        <v>0</v>
      </c>
      <c r="BJ543" s="18" t="s">
        <v>86</v>
      </c>
      <c r="BK543" s="240">
        <f>ROUND(I543*H543,2)</f>
        <v>0</v>
      </c>
      <c r="BL543" s="18" t="s">
        <v>121</v>
      </c>
      <c r="BM543" s="239" t="s">
        <v>5245</v>
      </c>
    </row>
    <row r="544" s="13" customFormat="1">
      <c r="A544" s="13"/>
      <c r="B544" s="241"/>
      <c r="C544" s="242"/>
      <c r="D544" s="243" t="s">
        <v>230</v>
      </c>
      <c r="E544" s="244" t="s">
        <v>1</v>
      </c>
      <c r="F544" s="245" t="s">
        <v>5246</v>
      </c>
      <c r="G544" s="242"/>
      <c r="H544" s="246">
        <v>0.079000000000000001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230</v>
      </c>
      <c r="AU544" s="252" t="s">
        <v>88</v>
      </c>
      <c r="AV544" s="13" t="s">
        <v>88</v>
      </c>
      <c r="AW544" s="13" t="s">
        <v>34</v>
      </c>
      <c r="AX544" s="13" t="s">
        <v>79</v>
      </c>
      <c r="AY544" s="252" t="s">
        <v>216</v>
      </c>
    </row>
    <row r="545" s="13" customFormat="1">
      <c r="A545" s="13"/>
      <c r="B545" s="241"/>
      <c r="C545" s="242"/>
      <c r="D545" s="243" t="s">
        <v>230</v>
      </c>
      <c r="E545" s="244" t="s">
        <v>1</v>
      </c>
      <c r="F545" s="245" t="s">
        <v>5247</v>
      </c>
      <c r="G545" s="242"/>
      <c r="H545" s="246">
        <v>0.062</v>
      </c>
      <c r="I545" s="247"/>
      <c r="J545" s="242"/>
      <c r="K545" s="242"/>
      <c r="L545" s="248"/>
      <c r="M545" s="249"/>
      <c r="N545" s="250"/>
      <c r="O545" s="250"/>
      <c r="P545" s="250"/>
      <c r="Q545" s="250"/>
      <c r="R545" s="250"/>
      <c r="S545" s="250"/>
      <c r="T545" s="251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2" t="s">
        <v>230</v>
      </c>
      <c r="AU545" s="252" t="s">
        <v>88</v>
      </c>
      <c r="AV545" s="13" t="s">
        <v>88</v>
      </c>
      <c r="AW545" s="13" t="s">
        <v>34</v>
      </c>
      <c r="AX545" s="13" t="s">
        <v>79</v>
      </c>
      <c r="AY545" s="252" t="s">
        <v>216</v>
      </c>
    </row>
    <row r="546" s="13" customFormat="1">
      <c r="A546" s="13"/>
      <c r="B546" s="241"/>
      <c r="C546" s="242"/>
      <c r="D546" s="243" t="s">
        <v>230</v>
      </c>
      <c r="E546" s="244" t="s">
        <v>1</v>
      </c>
      <c r="F546" s="245" t="s">
        <v>5248</v>
      </c>
      <c r="G546" s="242"/>
      <c r="H546" s="246">
        <v>0.040000000000000001</v>
      </c>
      <c r="I546" s="247"/>
      <c r="J546" s="242"/>
      <c r="K546" s="242"/>
      <c r="L546" s="248"/>
      <c r="M546" s="249"/>
      <c r="N546" s="250"/>
      <c r="O546" s="250"/>
      <c r="P546" s="250"/>
      <c r="Q546" s="250"/>
      <c r="R546" s="250"/>
      <c r="S546" s="250"/>
      <c r="T546" s="25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2" t="s">
        <v>230</v>
      </c>
      <c r="AU546" s="252" t="s">
        <v>88</v>
      </c>
      <c r="AV546" s="13" t="s">
        <v>88</v>
      </c>
      <c r="AW546" s="13" t="s">
        <v>34</v>
      </c>
      <c r="AX546" s="13" t="s">
        <v>79</v>
      </c>
      <c r="AY546" s="252" t="s">
        <v>216</v>
      </c>
    </row>
    <row r="547" s="13" customFormat="1">
      <c r="A547" s="13"/>
      <c r="B547" s="241"/>
      <c r="C547" s="242"/>
      <c r="D547" s="243" t="s">
        <v>230</v>
      </c>
      <c r="E547" s="244" t="s">
        <v>1</v>
      </c>
      <c r="F547" s="245" t="s">
        <v>5249</v>
      </c>
      <c r="G547" s="242"/>
      <c r="H547" s="246">
        <v>0.002</v>
      </c>
      <c r="I547" s="247"/>
      <c r="J547" s="242"/>
      <c r="K547" s="242"/>
      <c r="L547" s="248"/>
      <c r="M547" s="249"/>
      <c r="N547" s="250"/>
      <c r="O547" s="250"/>
      <c r="P547" s="250"/>
      <c r="Q547" s="250"/>
      <c r="R547" s="250"/>
      <c r="S547" s="250"/>
      <c r="T547" s="25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2" t="s">
        <v>230</v>
      </c>
      <c r="AU547" s="252" t="s">
        <v>88</v>
      </c>
      <c r="AV547" s="13" t="s">
        <v>88</v>
      </c>
      <c r="AW547" s="13" t="s">
        <v>34</v>
      </c>
      <c r="AX547" s="13" t="s">
        <v>79</v>
      </c>
      <c r="AY547" s="252" t="s">
        <v>216</v>
      </c>
    </row>
    <row r="548" s="13" customFormat="1">
      <c r="A548" s="13"/>
      <c r="B548" s="241"/>
      <c r="C548" s="242"/>
      <c r="D548" s="243" t="s">
        <v>230</v>
      </c>
      <c r="E548" s="244" t="s">
        <v>1</v>
      </c>
      <c r="F548" s="245" t="s">
        <v>5250</v>
      </c>
      <c r="G548" s="242"/>
      <c r="H548" s="246">
        <v>0.154</v>
      </c>
      <c r="I548" s="247"/>
      <c r="J548" s="242"/>
      <c r="K548" s="242"/>
      <c r="L548" s="248"/>
      <c r="M548" s="249"/>
      <c r="N548" s="250"/>
      <c r="O548" s="250"/>
      <c r="P548" s="250"/>
      <c r="Q548" s="250"/>
      <c r="R548" s="250"/>
      <c r="S548" s="250"/>
      <c r="T548" s="251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2" t="s">
        <v>230</v>
      </c>
      <c r="AU548" s="252" t="s">
        <v>88</v>
      </c>
      <c r="AV548" s="13" t="s">
        <v>88</v>
      </c>
      <c r="AW548" s="13" t="s">
        <v>34</v>
      </c>
      <c r="AX548" s="13" t="s">
        <v>79</v>
      </c>
      <c r="AY548" s="252" t="s">
        <v>216</v>
      </c>
    </row>
    <row r="549" s="13" customFormat="1">
      <c r="A549" s="13"/>
      <c r="B549" s="241"/>
      <c r="C549" s="242"/>
      <c r="D549" s="243" t="s">
        <v>230</v>
      </c>
      <c r="E549" s="244" t="s">
        <v>1</v>
      </c>
      <c r="F549" s="245" t="s">
        <v>5251</v>
      </c>
      <c r="G549" s="242"/>
      <c r="H549" s="246">
        <v>0.017000000000000001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230</v>
      </c>
      <c r="AU549" s="252" t="s">
        <v>88</v>
      </c>
      <c r="AV549" s="13" t="s">
        <v>88</v>
      </c>
      <c r="AW549" s="13" t="s">
        <v>34</v>
      </c>
      <c r="AX549" s="13" t="s">
        <v>79</v>
      </c>
      <c r="AY549" s="252" t="s">
        <v>216</v>
      </c>
    </row>
    <row r="550" s="15" customFormat="1">
      <c r="A550" s="15"/>
      <c r="B550" s="280"/>
      <c r="C550" s="281"/>
      <c r="D550" s="243" t="s">
        <v>230</v>
      </c>
      <c r="E550" s="282" t="s">
        <v>1</v>
      </c>
      <c r="F550" s="283" t="s">
        <v>5252</v>
      </c>
      <c r="G550" s="281"/>
      <c r="H550" s="284">
        <v>0.35400000000000004</v>
      </c>
      <c r="I550" s="285"/>
      <c r="J550" s="281"/>
      <c r="K550" s="281"/>
      <c r="L550" s="286"/>
      <c r="M550" s="287"/>
      <c r="N550" s="288"/>
      <c r="O550" s="288"/>
      <c r="P550" s="288"/>
      <c r="Q550" s="288"/>
      <c r="R550" s="288"/>
      <c r="S550" s="288"/>
      <c r="T550" s="289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90" t="s">
        <v>230</v>
      </c>
      <c r="AU550" s="290" t="s">
        <v>88</v>
      </c>
      <c r="AV550" s="15" t="s">
        <v>99</v>
      </c>
      <c r="AW550" s="15" t="s">
        <v>34</v>
      </c>
      <c r="AX550" s="15" t="s">
        <v>79</v>
      </c>
      <c r="AY550" s="290" t="s">
        <v>216</v>
      </c>
    </row>
    <row r="551" s="13" customFormat="1">
      <c r="A551" s="13"/>
      <c r="B551" s="241"/>
      <c r="C551" s="242"/>
      <c r="D551" s="243" t="s">
        <v>230</v>
      </c>
      <c r="E551" s="244" t="s">
        <v>1</v>
      </c>
      <c r="F551" s="245" t="s">
        <v>5253</v>
      </c>
      <c r="G551" s="242"/>
      <c r="H551" s="246">
        <v>0.066000000000000003</v>
      </c>
      <c r="I551" s="247"/>
      <c r="J551" s="242"/>
      <c r="K551" s="242"/>
      <c r="L551" s="248"/>
      <c r="M551" s="249"/>
      <c r="N551" s="250"/>
      <c r="O551" s="250"/>
      <c r="P551" s="250"/>
      <c r="Q551" s="250"/>
      <c r="R551" s="250"/>
      <c r="S551" s="250"/>
      <c r="T551" s="25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2" t="s">
        <v>230</v>
      </c>
      <c r="AU551" s="252" t="s">
        <v>88</v>
      </c>
      <c r="AV551" s="13" t="s">
        <v>88</v>
      </c>
      <c r="AW551" s="13" t="s">
        <v>34</v>
      </c>
      <c r="AX551" s="13" t="s">
        <v>79</v>
      </c>
      <c r="AY551" s="252" t="s">
        <v>216</v>
      </c>
    </row>
    <row r="552" s="14" customFormat="1">
      <c r="A552" s="14"/>
      <c r="B552" s="253"/>
      <c r="C552" s="254"/>
      <c r="D552" s="243" t="s">
        <v>230</v>
      </c>
      <c r="E552" s="255" t="s">
        <v>1</v>
      </c>
      <c r="F552" s="256" t="s">
        <v>285</v>
      </c>
      <c r="G552" s="254"/>
      <c r="H552" s="257">
        <v>0.42000000000000004</v>
      </c>
      <c r="I552" s="258"/>
      <c r="J552" s="254"/>
      <c r="K552" s="254"/>
      <c r="L552" s="259"/>
      <c r="M552" s="260"/>
      <c r="N552" s="261"/>
      <c r="O552" s="261"/>
      <c r="P552" s="261"/>
      <c r="Q552" s="261"/>
      <c r="R552" s="261"/>
      <c r="S552" s="261"/>
      <c r="T552" s="262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63" t="s">
        <v>230</v>
      </c>
      <c r="AU552" s="263" t="s">
        <v>88</v>
      </c>
      <c r="AV552" s="14" t="s">
        <v>121</v>
      </c>
      <c r="AW552" s="14" t="s">
        <v>34</v>
      </c>
      <c r="AX552" s="14" t="s">
        <v>86</v>
      </c>
      <c r="AY552" s="263" t="s">
        <v>216</v>
      </c>
    </row>
    <row r="553" s="2" customFormat="1" ht="16.5" customHeight="1">
      <c r="A553" s="39"/>
      <c r="B553" s="40"/>
      <c r="C553" s="228" t="s">
        <v>1020</v>
      </c>
      <c r="D553" s="228" t="s">
        <v>218</v>
      </c>
      <c r="E553" s="229" t="s">
        <v>5254</v>
      </c>
      <c r="F553" s="230" t="s">
        <v>5255</v>
      </c>
      <c r="G553" s="231" t="s">
        <v>277</v>
      </c>
      <c r="H553" s="232">
        <v>34.740000000000002</v>
      </c>
      <c r="I553" s="233"/>
      <c r="J553" s="234">
        <f>ROUND(I553*H553,2)</f>
        <v>0</v>
      </c>
      <c r="K553" s="230" t="s">
        <v>222</v>
      </c>
      <c r="L553" s="45"/>
      <c r="M553" s="235" t="s">
        <v>1</v>
      </c>
      <c r="N553" s="236" t="s">
        <v>44</v>
      </c>
      <c r="O553" s="92"/>
      <c r="P553" s="237">
        <f>O553*H553</f>
        <v>0</v>
      </c>
      <c r="Q553" s="237">
        <v>0.1231</v>
      </c>
      <c r="R553" s="237">
        <f>Q553*H553</f>
        <v>4.2764940000000005</v>
      </c>
      <c r="S553" s="237">
        <v>0</v>
      </c>
      <c r="T553" s="238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39" t="s">
        <v>121</v>
      </c>
      <c r="AT553" s="239" t="s">
        <v>218</v>
      </c>
      <c r="AU553" s="239" t="s">
        <v>88</v>
      </c>
      <c r="AY553" s="18" t="s">
        <v>216</v>
      </c>
      <c r="BE553" s="240">
        <f>IF(N553="základní",J553,0)</f>
        <v>0</v>
      </c>
      <c r="BF553" s="240">
        <f>IF(N553="snížená",J553,0)</f>
        <v>0</v>
      </c>
      <c r="BG553" s="240">
        <f>IF(N553="zákl. přenesená",J553,0)</f>
        <v>0</v>
      </c>
      <c r="BH553" s="240">
        <f>IF(N553="sníž. přenesená",J553,0)</f>
        <v>0</v>
      </c>
      <c r="BI553" s="240">
        <f>IF(N553="nulová",J553,0)</f>
        <v>0</v>
      </c>
      <c r="BJ553" s="18" t="s">
        <v>86</v>
      </c>
      <c r="BK553" s="240">
        <f>ROUND(I553*H553,2)</f>
        <v>0</v>
      </c>
      <c r="BL553" s="18" t="s">
        <v>121</v>
      </c>
      <c r="BM553" s="239" t="s">
        <v>5256</v>
      </c>
    </row>
    <row r="554" s="13" customFormat="1">
      <c r="A554" s="13"/>
      <c r="B554" s="241"/>
      <c r="C554" s="242"/>
      <c r="D554" s="243" t="s">
        <v>230</v>
      </c>
      <c r="E554" s="244" t="s">
        <v>1</v>
      </c>
      <c r="F554" s="245" t="s">
        <v>5257</v>
      </c>
      <c r="G554" s="242"/>
      <c r="H554" s="246">
        <v>34.740000000000002</v>
      </c>
      <c r="I554" s="247"/>
      <c r="J554" s="242"/>
      <c r="K554" s="242"/>
      <c r="L554" s="248"/>
      <c r="M554" s="249"/>
      <c r="N554" s="250"/>
      <c r="O554" s="250"/>
      <c r="P554" s="250"/>
      <c r="Q554" s="250"/>
      <c r="R554" s="250"/>
      <c r="S554" s="250"/>
      <c r="T554" s="25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2" t="s">
        <v>230</v>
      </c>
      <c r="AU554" s="252" t="s">
        <v>88</v>
      </c>
      <c r="AV554" s="13" t="s">
        <v>88</v>
      </c>
      <c r="AW554" s="13" t="s">
        <v>34</v>
      </c>
      <c r="AX554" s="13" t="s">
        <v>86</v>
      </c>
      <c r="AY554" s="252" t="s">
        <v>216</v>
      </c>
    </row>
    <row r="555" s="2" customFormat="1" ht="16.5" customHeight="1">
      <c r="A555" s="39"/>
      <c r="B555" s="40"/>
      <c r="C555" s="228" t="s">
        <v>1025</v>
      </c>
      <c r="D555" s="228" t="s">
        <v>218</v>
      </c>
      <c r="E555" s="229" t="s">
        <v>1569</v>
      </c>
      <c r="F555" s="230" t="s">
        <v>1570</v>
      </c>
      <c r="G555" s="231" t="s">
        <v>277</v>
      </c>
      <c r="H555" s="232">
        <v>85.700000000000003</v>
      </c>
      <c r="I555" s="233"/>
      <c r="J555" s="234">
        <f>ROUND(I555*H555,2)</f>
        <v>0</v>
      </c>
      <c r="K555" s="230" t="s">
        <v>222</v>
      </c>
      <c r="L555" s="45"/>
      <c r="M555" s="235" t="s">
        <v>1</v>
      </c>
      <c r="N555" s="236" t="s">
        <v>44</v>
      </c>
      <c r="O555" s="92"/>
      <c r="P555" s="237">
        <f>O555*H555</f>
        <v>0</v>
      </c>
      <c r="Q555" s="237">
        <v>0.00012999999999999999</v>
      </c>
      <c r="R555" s="237">
        <f>Q555*H555</f>
        <v>0.011141</v>
      </c>
      <c r="S555" s="237">
        <v>0</v>
      </c>
      <c r="T555" s="238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39" t="s">
        <v>121</v>
      </c>
      <c r="AT555" s="239" t="s">
        <v>218</v>
      </c>
      <c r="AU555" s="239" t="s">
        <v>88</v>
      </c>
      <c r="AY555" s="18" t="s">
        <v>216</v>
      </c>
      <c r="BE555" s="240">
        <f>IF(N555="základní",J555,0)</f>
        <v>0</v>
      </c>
      <c r="BF555" s="240">
        <f>IF(N555="snížená",J555,0)</f>
        <v>0</v>
      </c>
      <c r="BG555" s="240">
        <f>IF(N555="zákl. přenesená",J555,0)</f>
        <v>0</v>
      </c>
      <c r="BH555" s="240">
        <f>IF(N555="sníž. přenesená",J555,0)</f>
        <v>0</v>
      </c>
      <c r="BI555" s="240">
        <f>IF(N555="nulová",J555,0)</f>
        <v>0</v>
      </c>
      <c r="BJ555" s="18" t="s">
        <v>86</v>
      </c>
      <c r="BK555" s="240">
        <f>ROUND(I555*H555,2)</f>
        <v>0</v>
      </c>
      <c r="BL555" s="18" t="s">
        <v>121</v>
      </c>
      <c r="BM555" s="239" t="s">
        <v>1571</v>
      </c>
    </row>
    <row r="556" s="13" customFormat="1">
      <c r="A556" s="13"/>
      <c r="B556" s="241"/>
      <c r="C556" s="242"/>
      <c r="D556" s="243" t="s">
        <v>230</v>
      </c>
      <c r="E556" s="244" t="s">
        <v>1</v>
      </c>
      <c r="F556" s="245" t="s">
        <v>5258</v>
      </c>
      <c r="G556" s="242"/>
      <c r="H556" s="246">
        <v>20.149999999999999</v>
      </c>
      <c r="I556" s="247"/>
      <c r="J556" s="242"/>
      <c r="K556" s="242"/>
      <c r="L556" s="248"/>
      <c r="M556" s="249"/>
      <c r="N556" s="250"/>
      <c r="O556" s="250"/>
      <c r="P556" s="250"/>
      <c r="Q556" s="250"/>
      <c r="R556" s="250"/>
      <c r="S556" s="250"/>
      <c r="T556" s="251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2" t="s">
        <v>230</v>
      </c>
      <c r="AU556" s="252" t="s">
        <v>88</v>
      </c>
      <c r="AV556" s="13" t="s">
        <v>88</v>
      </c>
      <c r="AW556" s="13" t="s">
        <v>34</v>
      </c>
      <c r="AX556" s="13" t="s">
        <v>79</v>
      </c>
      <c r="AY556" s="252" t="s">
        <v>216</v>
      </c>
    </row>
    <row r="557" s="13" customFormat="1">
      <c r="A557" s="13"/>
      <c r="B557" s="241"/>
      <c r="C557" s="242"/>
      <c r="D557" s="243" t="s">
        <v>230</v>
      </c>
      <c r="E557" s="244" t="s">
        <v>1</v>
      </c>
      <c r="F557" s="245" t="s">
        <v>5259</v>
      </c>
      <c r="G557" s="242"/>
      <c r="H557" s="246">
        <v>15.65</v>
      </c>
      <c r="I557" s="247"/>
      <c r="J557" s="242"/>
      <c r="K557" s="242"/>
      <c r="L557" s="248"/>
      <c r="M557" s="249"/>
      <c r="N557" s="250"/>
      <c r="O557" s="250"/>
      <c r="P557" s="250"/>
      <c r="Q557" s="250"/>
      <c r="R557" s="250"/>
      <c r="S557" s="250"/>
      <c r="T557" s="25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2" t="s">
        <v>230</v>
      </c>
      <c r="AU557" s="252" t="s">
        <v>88</v>
      </c>
      <c r="AV557" s="13" t="s">
        <v>88</v>
      </c>
      <c r="AW557" s="13" t="s">
        <v>34</v>
      </c>
      <c r="AX557" s="13" t="s">
        <v>79</v>
      </c>
      <c r="AY557" s="252" t="s">
        <v>216</v>
      </c>
    </row>
    <row r="558" s="13" customFormat="1">
      <c r="A558" s="13"/>
      <c r="B558" s="241"/>
      <c r="C558" s="242"/>
      <c r="D558" s="243" t="s">
        <v>230</v>
      </c>
      <c r="E558" s="244" t="s">
        <v>1</v>
      </c>
      <c r="F558" s="245" t="s">
        <v>5260</v>
      </c>
      <c r="G558" s="242"/>
      <c r="H558" s="246">
        <v>10.199999999999999</v>
      </c>
      <c r="I558" s="247"/>
      <c r="J558" s="242"/>
      <c r="K558" s="242"/>
      <c r="L558" s="248"/>
      <c r="M558" s="249"/>
      <c r="N558" s="250"/>
      <c r="O558" s="250"/>
      <c r="P558" s="250"/>
      <c r="Q558" s="250"/>
      <c r="R558" s="250"/>
      <c r="S558" s="250"/>
      <c r="T558" s="25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2" t="s">
        <v>230</v>
      </c>
      <c r="AU558" s="252" t="s">
        <v>88</v>
      </c>
      <c r="AV558" s="13" t="s">
        <v>88</v>
      </c>
      <c r="AW558" s="13" t="s">
        <v>34</v>
      </c>
      <c r="AX558" s="13" t="s">
        <v>79</v>
      </c>
      <c r="AY558" s="252" t="s">
        <v>216</v>
      </c>
    </row>
    <row r="559" s="13" customFormat="1">
      <c r="A559" s="13"/>
      <c r="B559" s="241"/>
      <c r="C559" s="242"/>
      <c r="D559" s="243" t="s">
        <v>230</v>
      </c>
      <c r="E559" s="244" t="s">
        <v>1</v>
      </c>
      <c r="F559" s="245" t="s">
        <v>5261</v>
      </c>
      <c r="G559" s="242"/>
      <c r="H559" s="246">
        <v>0.5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230</v>
      </c>
      <c r="AU559" s="252" t="s">
        <v>88</v>
      </c>
      <c r="AV559" s="13" t="s">
        <v>88</v>
      </c>
      <c r="AW559" s="13" t="s">
        <v>34</v>
      </c>
      <c r="AX559" s="13" t="s">
        <v>79</v>
      </c>
      <c r="AY559" s="252" t="s">
        <v>216</v>
      </c>
    </row>
    <row r="560" s="13" customFormat="1">
      <c r="A560" s="13"/>
      <c r="B560" s="241"/>
      <c r="C560" s="242"/>
      <c r="D560" s="243" t="s">
        <v>230</v>
      </c>
      <c r="E560" s="244" t="s">
        <v>1</v>
      </c>
      <c r="F560" s="245" t="s">
        <v>5262</v>
      </c>
      <c r="G560" s="242"/>
      <c r="H560" s="246">
        <v>39.200000000000003</v>
      </c>
      <c r="I560" s="247"/>
      <c r="J560" s="242"/>
      <c r="K560" s="242"/>
      <c r="L560" s="248"/>
      <c r="M560" s="249"/>
      <c r="N560" s="250"/>
      <c r="O560" s="250"/>
      <c r="P560" s="250"/>
      <c r="Q560" s="250"/>
      <c r="R560" s="250"/>
      <c r="S560" s="250"/>
      <c r="T560" s="251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2" t="s">
        <v>230</v>
      </c>
      <c r="AU560" s="252" t="s">
        <v>88</v>
      </c>
      <c r="AV560" s="13" t="s">
        <v>88</v>
      </c>
      <c r="AW560" s="13" t="s">
        <v>34</v>
      </c>
      <c r="AX560" s="13" t="s">
        <v>79</v>
      </c>
      <c r="AY560" s="252" t="s">
        <v>216</v>
      </c>
    </row>
    <row r="561" s="14" customFormat="1">
      <c r="A561" s="14"/>
      <c r="B561" s="253"/>
      <c r="C561" s="254"/>
      <c r="D561" s="243" t="s">
        <v>230</v>
      </c>
      <c r="E561" s="255" t="s">
        <v>1</v>
      </c>
      <c r="F561" s="256" t="s">
        <v>5263</v>
      </c>
      <c r="G561" s="254"/>
      <c r="H561" s="257">
        <v>85.700000000000003</v>
      </c>
      <c r="I561" s="258"/>
      <c r="J561" s="254"/>
      <c r="K561" s="254"/>
      <c r="L561" s="259"/>
      <c r="M561" s="260"/>
      <c r="N561" s="261"/>
      <c r="O561" s="261"/>
      <c r="P561" s="261"/>
      <c r="Q561" s="261"/>
      <c r="R561" s="261"/>
      <c r="S561" s="261"/>
      <c r="T561" s="262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3" t="s">
        <v>230</v>
      </c>
      <c r="AU561" s="263" t="s">
        <v>88</v>
      </c>
      <c r="AV561" s="14" t="s">
        <v>121</v>
      </c>
      <c r="AW561" s="14" t="s">
        <v>34</v>
      </c>
      <c r="AX561" s="14" t="s">
        <v>86</v>
      </c>
      <c r="AY561" s="263" t="s">
        <v>216</v>
      </c>
    </row>
    <row r="562" s="2" customFormat="1" ht="16.5" customHeight="1">
      <c r="A562" s="39"/>
      <c r="B562" s="40"/>
      <c r="C562" s="228" t="s">
        <v>1030</v>
      </c>
      <c r="D562" s="228" t="s">
        <v>218</v>
      </c>
      <c r="E562" s="229" t="s">
        <v>5264</v>
      </c>
      <c r="F562" s="230" t="s">
        <v>5265</v>
      </c>
      <c r="G562" s="231" t="s">
        <v>221</v>
      </c>
      <c r="H562" s="232">
        <v>4</v>
      </c>
      <c r="I562" s="233"/>
      <c r="J562" s="234">
        <f>ROUND(I562*H562,2)</f>
        <v>0</v>
      </c>
      <c r="K562" s="230" t="s">
        <v>222</v>
      </c>
      <c r="L562" s="45"/>
      <c r="M562" s="235" t="s">
        <v>1</v>
      </c>
      <c r="N562" s="236" t="s">
        <v>44</v>
      </c>
      <c r="O562" s="92"/>
      <c r="P562" s="237">
        <f>O562*H562</f>
        <v>0</v>
      </c>
      <c r="Q562" s="237">
        <v>0.017770000000000001</v>
      </c>
      <c r="R562" s="237">
        <f>Q562*H562</f>
        <v>0.071080000000000004</v>
      </c>
      <c r="S562" s="237">
        <v>0</v>
      </c>
      <c r="T562" s="238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39" t="s">
        <v>121</v>
      </c>
      <c r="AT562" s="239" t="s">
        <v>218</v>
      </c>
      <c r="AU562" s="239" t="s">
        <v>88</v>
      </c>
      <c r="AY562" s="18" t="s">
        <v>216</v>
      </c>
      <c r="BE562" s="240">
        <f>IF(N562="základní",J562,0)</f>
        <v>0</v>
      </c>
      <c r="BF562" s="240">
        <f>IF(N562="snížená",J562,0)</f>
        <v>0</v>
      </c>
      <c r="BG562" s="240">
        <f>IF(N562="zákl. přenesená",J562,0)</f>
        <v>0</v>
      </c>
      <c r="BH562" s="240">
        <f>IF(N562="sníž. přenesená",J562,0)</f>
        <v>0</v>
      </c>
      <c r="BI562" s="240">
        <f>IF(N562="nulová",J562,0)</f>
        <v>0</v>
      </c>
      <c r="BJ562" s="18" t="s">
        <v>86</v>
      </c>
      <c r="BK562" s="240">
        <f>ROUND(I562*H562,2)</f>
        <v>0</v>
      </c>
      <c r="BL562" s="18" t="s">
        <v>121</v>
      </c>
      <c r="BM562" s="239" t="s">
        <v>5266</v>
      </c>
    </row>
    <row r="563" s="13" customFormat="1">
      <c r="A563" s="13"/>
      <c r="B563" s="241"/>
      <c r="C563" s="242"/>
      <c r="D563" s="243" t="s">
        <v>230</v>
      </c>
      <c r="E563" s="244" t="s">
        <v>1</v>
      </c>
      <c r="F563" s="245" t="s">
        <v>121</v>
      </c>
      <c r="G563" s="242"/>
      <c r="H563" s="246">
        <v>4</v>
      </c>
      <c r="I563" s="247"/>
      <c r="J563" s="242"/>
      <c r="K563" s="242"/>
      <c r="L563" s="248"/>
      <c r="M563" s="249"/>
      <c r="N563" s="250"/>
      <c r="O563" s="250"/>
      <c r="P563" s="250"/>
      <c r="Q563" s="250"/>
      <c r="R563" s="250"/>
      <c r="S563" s="250"/>
      <c r="T563" s="25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2" t="s">
        <v>230</v>
      </c>
      <c r="AU563" s="252" t="s">
        <v>88</v>
      </c>
      <c r="AV563" s="13" t="s">
        <v>88</v>
      </c>
      <c r="AW563" s="13" t="s">
        <v>34</v>
      </c>
      <c r="AX563" s="13" t="s">
        <v>86</v>
      </c>
      <c r="AY563" s="252" t="s">
        <v>216</v>
      </c>
    </row>
    <row r="564" s="2" customFormat="1" ht="16.5" customHeight="1">
      <c r="A564" s="39"/>
      <c r="B564" s="40"/>
      <c r="C564" s="264" t="s">
        <v>1061</v>
      </c>
      <c r="D564" s="264" t="s">
        <v>372</v>
      </c>
      <c r="E564" s="265" t="s">
        <v>1636</v>
      </c>
      <c r="F564" s="266" t="s">
        <v>1637</v>
      </c>
      <c r="G564" s="267" t="s">
        <v>221</v>
      </c>
      <c r="H564" s="268">
        <v>2</v>
      </c>
      <c r="I564" s="269"/>
      <c r="J564" s="270">
        <f>ROUND(I564*H564,2)</f>
        <v>0</v>
      </c>
      <c r="K564" s="266" t="s">
        <v>222</v>
      </c>
      <c r="L564" s="271"/>
      <c r="M564" s="272" t="s">
        <v>1</v>
      </c>
      <c r="N564" s="273" t="s">
        <v>44</v>
      </c>
      <c r="O564" s="92"/>
      <c r="P564" s="237">
        <f>O564*H564</f>
        <v>0</v>
      </c>
      <c r="Q564" s="237">
        <v>0.01521</v>
      </c>
      <c r="R564" s="237">
        <f>Q564*H564</f>
        <v>0.030419999999999999</v>
      </c>
      <c r="S564" s="237">
        <v>0</v>
      </c>
      <c r="T564" s="238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39" t="s">
        <v>250</v>
      </c>
      <c r="AT564" s="239" t="s">
        <v>372</v>
      </c>
      <c r="AU564" s="239" t="s">
        <v>88</v>
      </c>
      <c r="AY564" s="18" t="s">
        <v>216</v>
      </c>
      <c r="BE564" s="240">
        <f>IF(N564="základní",J564,0)</f>
        <v>0</v>
      </c>
      <c r="BF564" s="240">
        <f>IF(N564="snížená",J564,0)</f>
        <v>0</v>
      </c>
      <c r="BG564" s="240">
        <f>IF(N564="zákl. přenesená",J564,0)</f>
        <v>0</v>
      </c>
      <c r="BH564" s="240">
        <f>IF(N564="sníž. přenesená",J564,0)</f>
        <v>0</v>
      </c>
      <c r="BI564" s="240">
        <f>IF(N564="nulová",J564,0)</f>
        <v>0</v>
      </c>
      <c r="BJ564" s="18" t="s">
        <v>86</v>
      </c>
      <c r="BK564" s="240">
        <f>ROUND(I564*H564,2)</f>
        <v>0</v>
      </c>
      <c r="BL564" s="18" t="s">
        <v>121</v>
      </c>
      <c r="BM564" s="239" t="s">
        <v>5267</v>
      </c>
    </row>
    <row r="565" s="2" customFormat="1">
      <c r="A565" s="39"/>
      <c r="B565" s="40"/>
      <c r="C565" s="41"/>
      <c r="D565" s="243" t="s">
        <v>1639</v>
      </c>
      <c r="E565" s="41"/>
      <c r="F565" s="291" t="s">
        <v>1640</v>
      </c>
      <c r="G565" s="41"/>
      <c r="H565" s="41"/>
      <c r="I565" s="292"/>
      <c r="J565" s="41"/>
      <c r="K565" s="41"/>
      <c r="L565" s="45"/>
      <c r="M565" s="293"/>
      <c r="N565" s="294"/>
      <c r="O565" s="92"/>
      <c r="P565" s="92"/>
      <c r="Q565" s="92"/>
      <c r="R565" s="92"/>
      <c r="S565" s="92"/>
      <c r="T565" s="93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T565" s="18" t="s">
        <v>1639</v>
      </c>
      <c r="AU565" s="18" t="s">
        <v>88</v>
      </c>
    </row>
    <row r="566" s="13" customFormat="1">
      <c r="A566" s="13"/>
      <c r="B566" s="241"/>
      <c r="C566" s="242"/>
      <c r="D566" s="243" t="s">
        <v>230</v>
      </c>
      <c r="E566" s="244" t="s">
        <v>1</v>
      </c>
      <c r="F566" s="245" t="s">
        <v>5268</v>
      </c>
      <c r="G566" s="242"/>
      <c r="H566" s="246">
        <v>1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230</v>
      </c>
      <c r="AU566" s="252" t="s">
        <v>88</v>
      </c>
      <c r="AV566" s="13" t="s">
        <v>88</v>
      </c>
      <c r="AW566" s="13" t="s">
        <v>34</v>
      </c>
      <c r="AX566" s="13" t="s">
        <v>79</v>
      </c>
      <c r="AY566" s="252" t="s">
        <v>216</v>
      </c>
    </row>
    <row r="567" s="13" customFormat="1">
      <c r="A567" s="13"/>
      <c r="B567" s="241"/>
      <c r="C567" s="242"/>
      <c r="D567" s="243" t="s">
        <v>230</v>
      </c>
      <c r="E567" s="244" t="s">
        <v>1</v>
      </c>
      <c r="F567" s="245" t="s">
        <v>5269</v>
      </c>
      <c r="G567" s="242"/>
      <c r="H567" s="246">
        <v>1</v>
      </c>
      <c r="I567" s="247"/>
      <c r="J567" s="242"/>
      <c r="K567" s="242"/>
      <c r="L567" s="248"/>
      <c r="M567" s="249"/>
      <c r="N567" s="250"/>
      <c r="O567" s="250"/>
      <c r="P567" s="250"/>
      <c r="Q567" s="250"/>
      <c r="R567" s="250"/>
      <c r="S567" s="250"/>
      <c r="T567" s="251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2" t="s">
        <v>230</v>
      </c>
      <c r="AU567" s="252" t="s">
        <v>88</v>
      </c>
      <c r="AV567" s="13" t="s">
        <v>88</v>
      </c>
      <c r="AW567" s="13" t="s">
        <v>34</v>
      </c>
      <c r="AX567" s="13" t="s">
        <v>79</v>
      </c>
      <c r="AY567" s="252" t="s">
        <v>216</v>
      </c>
    </row>
    <row r="568" s="14" customFormat="1">
      <c r="A568" s="14"/>
      <c r="B568" s="253"/>
      <c r="C568" s="254"/>
      <c r="D568" s="243" t="s">
        <v>230</v>
      </c>
      <c r="E568" s="255" t="s">
        <v>1</v>
      </c>
      <c r="F568" s="256" t="s">
        <v>285</v>
      </c>
      <c r="G568" s="254"/>
      <c r="H568" s="257">
        <v>2</v>
      </c>
      <c r="I568" s="258"/>
      <c r="J568" s="254"/>
      <c r="K568" s="254"/>
      <c r="L568" s="259"/>
      <c r="M568" s="260"/>
      <c r="N568" s="261"/>
      <c r="O568" s="261"/>
      <c r="P568" s="261"/>
      <c r="Q568" s="261"/>
      <c r="R568" s="261"/>
      <c r="S568" s="261"/>
      <c r="T568" s="262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63" t="s">
        <v>230</v>
      </c>
      <c r="AU568" s="263" t="s">
        <v>88</v>
      </c>
      <c r="AV568" s="14" t="s">
        <v>121</v>
      </c>
      <c r="AW568" s="14" t="s">
        <v>34</v>
      </c>
      <c r="AX568" s="14" t="s">
        <v>86</v>
      </c>
      <c r="AY568" s="263" t="s">
        <v>216</v>
      </c>
    </row>
    <row r="569" s="2" customFormat="1" ht="16.5" customHeight="1">
      <c r="A569" s="39"/>
      <c r="B569" s="40"/>
      <c r="C569" s="264" t="s">
        <v>1078</v>
      </c>
      <c r="D569" s="264" t="s">
        <v>372</v>
      </c>
      <c r="E569" s="265" t="s">
        <v>1642</v>
      </c>
      <c r="F569" s="266" t="s">
        <v>1643</v>
      </c>
      <c r="G569" s="267" t="s">
        <v>221</v>
      </c>
      <c r="H569" s="268">
        <v>1</v>
      </c>
      <c r="I569" s="269"/>
      <c r="J569" s="270">
        <f>ROUND(I569*H569,2)</f>
        <v>0</v>
      </c>
      <c r="K569" s="266" t="s">
        <v>222</v>
      </c>
      <c r="L569" s="271"/>
      <c r="M569" s="272" t="s">
        <v>1</v>
      </c>
      <c r="N569" s="273" t="s">
        <v>44</v>
      </c>
      <c r="O569" s="92"/>
      <c r="P569" s="237">
        <f>O569*H569</f>
        <v>0</v>
      </c>
      <c r="Q569" s="237">
        <v>0.014890000000000001</v>
      </c>
      <c r="R569" s="237">
        <f>Q569*H569</f>
        <v>0.014890000000000001</v>
      </c>
      <c r="S569" s="237">
        <v>0</v>
      </c>
      <c r="T569" s="238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39" t="s">
        <v>250</v>
      </c>
      <c r="AT569" s="239" t="s">
        <v>372</v>
      </c>
      <c r="AU569" s="239" t="s">
        <v>88</v>
      </c>
      <c r="AY569" s="18" t="s">
        <v>216</v>
      </c>
      <c r="BE569" s="240">
        <f>IF(N569="základní",J569,0)</f>
        <v>0</v>
      </c>
      <c r="BF569" s="240">
        <f>IF(N569="snížená",J569,0)</f>
        <v>0</v>
      </c>
      <c r="BG569" s="240">
        <f>IF(N569="zákl. přenesená",J569,0)</f>
        <v>0</v>
      </c>
      <c r="BH569" s="240">
        <f>IF(N569="sníž. přenesená",J569,0)</f>
        <v>0</v>
      </c>
      <c r="BI569" s="240">
        <f>IF(N569="nulová",J569,0)</f>
        <v>0</v>
      </c>
      <c r="BJ569" s="18" t="s">
        <v>86</v>
      </c>
      <c r="BK569" s="240">
        <f>ROUND(I569*H569,2)</f>
        <v>0</v>
      </c>
      <c r="BL569" s="18" t="s">
        <v>121</v>
      </c>
      <c r="BM569" s="239" t="s">
        <v>5270</v>
      </c>
    </row>
    <row r="570" s="2" customFormat="1">
      <c r="A570" s="39"/>
      <c r="B570" s="40"/>
      <c r="C570" s="41"/>
      <c r="D570" s="243" t="s">
        <v>1639</v>
      </c>
      <c r="E570" s="41"/>
      <c r="F570" s="291" t="s">
        <v>1640</v>
      </c>
      <c r="G570" s="41"/>
      <c r="H570" s="41"/>
      <c r="I570" s="292"/>
      <c r="J570" s="41"/>
      <c r="K570" s="41"/>
      <c r="L570" s="45"/>
      <c r="M570" s="293"/>
      <c r="N570" s="294"/>
      <c r="O570" s="92"/>
      <c r="P570" s="92"/>
      <c r="Q570" s="92"/>
      <c r="R570" s="92"/>
      <c r="S570" s="92"/>
      <c r="T570" s="93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1639</v>
      </c>
      <c r="AU570" s="18" t="s">
        <v>88</v>
      </c>
    </row>
    <row r="571" s="13" customFormat="1">
      <c r="A571" s="13"/>
      <c r="B571" s="241"/>
      <c r="C571" s="242"/>
      <c r="D571" s="243" t="s">
        <v>230</v>
      </c>
      <c r="E571" s="244" t="s">
        <v>1</v>
      </c>
      <c r="F571" s="245" t="s">
        <v>5271</v>
      </c>
      <c r="G571" s="242"/>
      <c r="H571" s="246">
        <v>1</v>
      </c>
      <c r="I571" s="247"/>
      <c r="J571" s="242"/>
      <c r="K571" s="242"/>
      <c r="L571" s="248"/>
      <c r="M571" s="249"/>
      <c r="N571" s="250"/>
      <c r="O571" s="250"/>
      <c r="P571" s="250"/>
      <c r="Q571" s="250"/>
      <c r="R571" s="250"/>
      <c r="S571" s="250"/>
      <c r="T571" s="25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2" t="s">
        <v>230</v>
      </c>
      <c r="AU571" s="252" t="s">
        <v>88</v>
      </c>
      <c r="AV571" s="13" t="s">
        <v>88</v>
      </c>
      <c r="AW571" s="13" t="s">
        <v>34</v>
      </c>
      <c r="AX571" s="13" t="s">
        <v>86</v>
      </c>
      <c r="AY571" s="252" t="s">
        <v>216</v>
      </c>
    </row>
    <row r="572" s="2" customFormat="1" ht="16.5" customHeight="1">
      <c r="A572" s="39"/>
      <c r="B572" s="40"/>
      <c r="C572" s="264" t="s">
        <v>1082</v>
      </c>
      <c r="D572" s="264" t="s">
        <v>372</v>
      </c>
      <c r="E572" s="265" t="s">
        <v>1646</v>
      </c>
      <c r="F572" s="266" t="s">
        <v>1647</v>
      </c>
      <c r="G572" s="267" t="s">
        <v>221</v>
      </c>
      <c r="H572" s="268">
        <v>1</v>
      </c>
      <c r="I572" s="269"/>
      <c r="J572" s="270">
        <f>ROUND(I572*H572,2)</f>
        <v>0</v>
      </c>
      <c r="K572" s="266" t="s">
        <v>222</v>
      </c>
      <c r="L572" s="271"/>
      <c r="M572" s="272" t="s">
        <v>1</v>
      </c>
      <c r="N572" s="273" t="s">
        <v>44</v>
      </c>
      <c r="O572" s="92"/>
      <c r="P572" s="237">
        <f>O572*H572</f>
        <v>0</v>
      </c>
      <c r="Q572" s="237">
        <v>0.01553</v>
      </c>
      <c r="R572" s="237">
        <f>Q572*H572</f>
        <v>0.01553</v>
      </c>
      <c r="S572" s="237">
        <v>0</v>
      </c>
      <c r="T572" s="238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39" t="s">
        <v>250</v>
      </c>
      <c r="AT572" s="239" t="s">
        <v>372</v>
      </c>
      <c r="AU572" s="239" t="s">
        <v>88</v>
      </c>
      <c r="AY572" s="18" t="s">
        <v>216</v>
      </c>
      <c r="BE572" s="240">
        <f>IF(N572="základní",J572,0)</f>
        <v>0</v>
      </c>
      <c r="BF572" s="240">
        <f>IF(N572="snížená",J572,0)</f>
        <v>0</v>
      </c>
      <c r="BG572" s="240">
        <f>IF(N572="zákl. přenesená",J572,0)</f>
        <v>0</v>
      </c>
      <c r="BH572" s="240">
        <f>IF(N572="sníž. přenesená",J572,0)</f>
        <v>0</v>
      </c>
      <c r="BI572" s="240">
        <f>IF(N572="nulová",J572,0)</f>
        <v>0</v>
      </c>
      <c r="BJ572" s="18" t="s">
        <v>86</v>
      </c>
      <c r="BK572" s="240">
        <f>ROUND(I572*H572,2)</f>
        <v>0</v>
      </c>
      <c r="BL572" s="18" t="s">
        <v>121</v>
      </c>
      <c r="BM572" s="239" t="s">
        <v>5272</v>
      </c>
    </row>
    <row r="573" s="2" customFormat="1">
      <c r="A573" s="39"/>
      <c r="B573" s="40"/>
      <c r="C573" s="41"/>
      <c r="D573" s="243" t="s">
        <v>1639</v>
      </c>
      <c r="E573" s="41"/>
      <c r="F573" s="291" t="s">
        <v>1640</v>
      </c>
      <c r="G573" s="41"/>
      <c r="H573" s="41"/>
      <c r="I573" s="292"/>
      <c r="J573" s="41"/>
      <c r="K573" s="41"/>
      <c r="L573" s="45"/>
      <c r="M573" s="293"/>
      <c r="N573" s="294"/>
      <c r="O573" s="92"/>
      <c r="P573" s="92"/>
      <c r="Q573" s="92"/>
      <c r="R573" s="92"/>
      <c r="S573" s="92"/>
      <c r="T573" s="93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1639</v>
      </c>
      <c r="AU573" s="18" t="s">
        <v>88</v>
      </c>
    </row>
    <row r="574" s="13" customFormat="1">
      <c r="A574" s="13"/>
      <c r="B574" s="241"/>
      <c r="C574" s="242"/>
      <c r="D574" s="243" t="s">
        <v>230</v>
      </c>
      <c r="E574" s="244" t="s">
        <v>1</v>
      </c>
      <c r="F574" s="245" t="s">
        <v>5273</v>
      </c>
      <c r="G574" s="242"/>
      <c r="H574" s="246">
        <v>1</v>
      </c>
      <c r="I574" s="247"/>
      <c r="J574" s="242"/>
      <c r="K574" s="242"/>
      <c r="L574" s="248"/>
      <c r="M574" s="249"/>
      <c r="N574" s="250"/>
      <c r="O574" s="250"/>
      <c r="P574" s="250"/>
      <c r="Q574" s="250"/>
      <c r="R574" s="250"/>
      <c r="S574" s="250"/>
      <c r="T574" s="25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2" t="s">
        <v>230</v>
      </c>
      <c r="AU574" s="252" t="s">
        <v>88</v>
      </c>
      <c r="AV574" s="13" t="s">
        <v>88</v>
      </c>
      <c r="AW574" s="13" t="s">
        <v>34</v>
      </c>
      <c r="AX574" s="13" t="s">
        <v>86</v>
      </c>
      <c r="AY574" s="252" t="s">
        <v>216</v>
      </c>
    </row>
    <row r="575" s="2" customFormat="1" ht="16.5" customHeight="1">
      <c r="A575" s="39"/>
      <c r="B575" s="40"/>
      <c r="C575" s="228" t="s">
        <v>1091</v>
      </c>
      <c r="D575" s="228" t="s">
        <v>218</v>
      </c>
      <c r="E575" s="229" t="s">
        <v>1632</v>
      </c>
      <c r="F575" s="230" t="s">
        <v>1633</v>
      </c>
      <c r="G575" s="231" t="s">
        <v>221</v>
      </c>
      <c r="H575" s="232">
        <v>71</v>
      </c>
      <c r="I575" s="233"/>
      <c r="J575" s="234">
        <f>ROUND(I575*H575,2)</f>
        <v>0</v>
      </c>
      <c r="K575" s="230" t="s">
        <v>222</v>
      </c>
      <c r="L575" s="45"/>
      <c r="M575" s="235" t="s">
        <v>1</v>
      </c>
      <c r="N575" s="236" t="s">
        <v>44</v>
      </c>
      <c r="O575" s="92"/>
      <c r="P575" s="237">
        <f>O575*H575</f>
        <v>0</v>
      </c>
      <c r="Q575" s="237">
        <v>0.04684</v>
      </c>
      <c r="R575" s="237">
        <f>Q575*H575</f>
        <v>3.3256399999999999</v>
      </c>
      <c r="S575" s="237">
        <v>0</v>
      </c>
      <c r="T575" s="238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39" t="s">
        <v>121</v>
      </c>
      <c r="AT575" s="239" t="s">
        <v>218</v>
      </c>
      <c r="AU575" s="239" t="s">
        <v>88</v>
      </c>
      <c r="AY575" s="18" t="s">
        <v>216</v>
      </c>
      <c r="BE575" s="240">
        <f>IF(N575="základní",J575,0)</f>
        <v>0</v>
      </c>
      <c r="BF575" s="240">
        <f>IF(N575="snížená",J575,0)</f>
        <v>0</v>
      </c>
      <c r="BG575" s="240">
        <f>IF(N575="zákl. přenesená",J575,0)</f>
        <v>0</v>
      </c>
      <c r="BH575" s="240">
        <f>IF(N575="sníž. přenesená",J575,0)</f>
        <v>0</v>
      </c>
      <c r="BI575" s="240">
        <f>IF(N575="nulová",J575,0)</f>
        <v>0</v>
      </c>
      <c r="BJ575" s="18" t="s">
        <v>86</v>
      </c>
      <c r="BK575" s="240">
        <f>ROUND(I575*H575,2)</f>
        <v>0</v>
      </c>
      <c r="BL575" s="18" t="s">
        <v>121</v>
      </c>
      <c r="BM575" s="239" t="s">
        <v>5274</v>
      </c>
    </row>
    <row r="576" s="13" customFormat="1">
      <c r="A576" s="13"/>
      <c r="B576" s="241"/>
      <c r="C576" s="242"/>
      <c r="D576" s="243" t="s">
        <v>230</v>
      </c>
      <c r="E576" s="244" t="s">
        <v>1</v>
      </c>
      <c r="F576" s="245" t="s">
        <v>5275</v>
      </c>
      <c r="G576" s="242"/>
      <c r="H576" s="246">
        <v>71</v>
      </c>
      <c r="I576" s="247"/>
      <c r="J576" s="242"/>
      <c r="K576" s="242"/>
      <c r="L576" s="248"/>
      <c r="M576" s="249"/>
      <c r="N576" s="250"/>
      <c r="O576" s="250"/>
      <c r="P576" s="250"/>
      <c r="Q576" s="250"/>
      <c r="R576" s="250"/>
      <c r="S576" s="250"/>
      <c r="T576" s="25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2" t="s">
        <v>230</v>
      </c>
      <c r="AU576" s="252" t="s">
        <v>88</v>
      </c>
      <c r="AV576" s="13" t="s">
        <v>88</v>
      </c>
      <c r="AW576" s="13" t="s">
        <v>34</v>
      </c>
      <c r="AX576" s="13" t="s">
        <v>86</v>
      </c>
      <c r="AY576" s="252" t="s">
        <v>216</v>
      </c>
    </row>
    <row r="577" s="2" customFormat="1" ht="21.75" customHeight="1">
      <c r="A577" s="39"/>
      <c r="B577" s="40"/>
      <c r="C577" s="264" t="s">
        <v>1097</v>
      </c>
      <c r="D577" s="264" t="s">
        <v>372</v>
      </c>
      <c r="E577" s="265" t="s">
        <v>5276</v>
      </c>
      <c r="F577" s="266" t="s">
        <v>5277</v>
      </c>
      <c r="G577" s="267" t="s">
        <v>221</v>
      </c>
      <c r="H577" s="268">
        <v>1</v>
      </c>
      <c r="I577" s="269"/>
      <c r="J577" s="270">
        <f>ROUND(I577*H577,2)</f>
        <v>0</v>
      </c>
      <c r="K577" s="266" t="s">
        <v>222</v>
      </c>
      <c r="L577" s="271"/>
      <c r="M577" s="272" t="s">
        <v>1</v>
      </c>
      <c r="N577" s="273" t="s">
        <v>44</v>
      </c>
      <c r="O577" s="92"/>
      <c r="P577" s="237">
        <f>O577*H577</f>
        <v>0</v>
      </c>
      <c r="Q577" s="237">
        <v>0.01201</v>
      </c>
      <c r="R577" s="237">
        <f>Q577*H577</f>
        <v>0.01201</v>
      </c>
      <c r="S577" s="237">
        <v>0</v>
      </c>
      <c r="T577" s="238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39" t="s">
        <v>250</v>
      </c>
      <c r="AT577" s="239" t="s">
        <v>372</v>
      </c>
      <c r="AU577" s="239" t="s">
        <v>88</v>
      </c>
      <c r="AY577" s="18" t="s">
        <v>216</v>
      </c>
      <c r="BE577" s="240">
        <f>IF(N577="základní",J577,0)</f>
        <v>0</v>
      </c>
      <c r="BF577" s="240">
        <f>IF(N577="snížená",J577,0)</f>
        <v>0</v>
      </c>
      <c r="BG577" s="240">
        <f>IF(N577="zákl. přenesená",J577,0)</f>
        <v>0</v>
      </c>
      <c r="BH577" s="240">
        <f>IF(N577="sníž. přenesená",J577,0)</f>
        <v>0</v>
      </c>
      <c r="BI577" s="240">
        <f>IF(N577="nulová",J577,0)</f>
        <v>0</v>
      </c>
      <c r="BJ577" s="18" t="s">
        <v>86</v>
      </c>
      <c r="BK577" s="240">
        <f>ROUND(I577*H577,2)</f>
        <v>0</v>
      </c>
      <c r="BL577" s="18" t="s">
        <v>121</v>
      </c>
      <c r="BM577" s="239" t="s">
        <v>5278</v>
      </c>
    </row>
    <row r="578" s="2" customFormat="1">
      <c r="A578" s="39"/>
      <c r="B578" s="40"/>
      <c r="C578" s="41"/>
      <c r="D578" s="243" t="s">
        <v>1639</v>
      </c>
      <c r="E578" s="41"/>
      <c r="F578" s="291" t="s">
        <v>5279</v>
      </c>
      <c r="G578" s="41"/>
      <c r="H578" s="41"/>
      <c r="I578" s="292"/>
      <c r="J578" s="41"/>
      <c r="K578" s="41"/>
      <c r="L578" s="45"/>
      <c r="M578" s="293"/>
      <c r="N578" s="294"/>
      <c r="O578" s="92"/>
      <c r="P578" s="92"/>
      <c r="Q578" s="92"/>
      <c r="R578" s="92"/>
      <c r="S578" s="92"/>
      <c r="T578" s="93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1639</v>
      </c>
      <c r="AU578" s="18" t="s">
        <v>88</v>
      </c>
    </row>
    <row r="579" s="13" customFormat="1">
      <c r="A579" s="13"/>
      <c r="B579" s="241"/>
      <c r="C579" s="242"/>
      <c r="D579" s="243" t="s">
        <v>230</v>
      </c>
      <c r="E579" s="244" t="s">
        <v>1</v>
      </c>
      <c r="F579" s="245" t="s">
        <v>5280</v>
      </c>
      <c r="G579" s="242"/>
      <c r="H579" s="246">
        <v>1</v>
      </c>
      <c r="I579" s="247"/>
      <c r="J579" s="242"/>
      <c r="K579" s="242"/>
      <c r="L579" s="248"/>
      <c r="M579" s="249"/>
      <c r="N579" s="250"/>
      <c r="O579" s="250"/>
      <c r="P579" s="250"/>
      <c r="Q579" s="250"/>
      <c r="R579" s="250"/>
      <c r="S579" s="250"/>
      <c r="T579" s="251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2" t="s">
        <v>230</v>
      </c>
      <c r="AU579" s="252" t="s">
        <v>88</v>
      </c>
      <c r="AV579" s="13" t="s">
        <v>88</v>
      </c>
      <c r="AW579" s="13" t="s">
        <v>34</v>
      </c>
      <c r="AX579" s="13" t="s">
        <v>86</v>
      </c>
      <c r="AY579" s="252" t="s">
        <v>216</v>
      </c>
    </row>
    <row r="580" s="2" customFormat="1" ht="21.75" customHeight="1">
      <c r="A580" s="39"/>
      <c r="B580" s="40"/>
      <c r="C580" s="264" t="s">
        <v>1103</v>
      </c>
      <c r="D580" s="264" t="s">
        <v>372</v>
      </c>
      <c r="E580" s="265" t="s">
        <v>5281</v>
      </c>
      <c r="F580" s="266" t="s">
        <v>5282</v>
      </c>
      <c r="G580" s="267" t="s">
        <v>221</v>
      </c>
      <c r="H580" s="268">
        <v>6</v>
      </c>
      <c r="I580" s="269"/>
      <c r="J580" s="270">
        <f>ROUND(I580*H580,2)</f>
        <v>0</v>
      </c>
      <c r="K580" s="266" t="s">
        <v>222</v>
      </c>
      <c r="L580" s="271"/>
      <c r="M580" s="272" t="s">
        <v>1</v>
      </c>
      <c r="N580" s="273" t="s">
        <v>44</v>
      </c>
      <c r="O580" s="92"/>
      <c r="P580" s="237">
        <f>O580*H580</f>
        <v>0</v>
      </c>
      <c r="Q580" s="237">
        <v>0.012250000000000001</v>
      </c>
      <c r="R580" s="237">
        <f>Q580*H580</f>
        <v>0.07350000000000001</v>
      </c>
      <c r="S580" s="237">
        <v>0</v>
      </c>
      <c r="T580" s="238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39" t="s">
        <v>250</v>
      </c>
      <c r="AT580" s="239" t="s">
        <v>372</v>
      </c>
      <c r="AU580" s="239" t="s">
        <v>88</v>
      </c>
      <c r="AY580" s="18" t="s">
        <v>216</v>
      </c>
      <c r="BE580" s="240">
        <f>IF(N580="základní",J580,0)</f>
        <v>0</v>
      </c>
      <c r="BF580" s="240">
        <f>IF(N580="snížená",J580,0)</f>
        <v>0</v>
      </c>
      <c r="BG580" s="240">
        <f>IF(N580="zákl. přenesená",J580,0)</f>
        <v>0</v>
      </c>
      <c r="BH580" s="240">
        <f>IF(N580="sníž. přenesená",J580,0)</f>
        <v>0</v>
      </c>
      <c r="BI580" s="240">
        <f>IF(N580="nulová",J580,0)</f>
        <v>0</v>
      </c>
      <c r="BJ580" s="18" t="s">
        <v>86</v>
      </c>
      <c r="BK580" s="240">
        <f>ROUND(I580*H580,2)</f>
        <v>0</v>
      </c>
      <c r="BL580" s="18" t="s">
        <v>121</v>
      </c>
      <c r="BM580" s="239" t="s">
        <v>5283</v>
      </c>
    </row>
    <row r="581" s="2" customFormat="1">
      <c r="A581" s="39"/>
      <c r="B581" s="40"/>
      <c r="C581" s="41"/>
      <c r="D581" s="243" t="s">
        <v>1639</v>
      </c>
      <c r="E581" s="41"/>
      <c r="F581" s="291" t="s">
        <v>5279</v>
      </c>
      <c r="G581" s="41"/>
      <c r="H581" s="41"/>
      <c r="I581" s="292"/>
      <c r="J581" s="41"/>
      <c r="K581" s="41"/>
      <c r="L581" s="45"/>
      <c r="M581" s="293"/>
      <c r="N581" s="294"/>
      <c r="O581" s="92"/>
      <c r="P581" s="92"/>
      <c r="Q581" s="92"/>
      <c r="R581" s="92"/>
      <c r="S581" s="92"/>
      <c r="T581" s="93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T581" s="18" t="s">
        <v>1639</v>
      </c>
      <c r="AU581" s="18" t="s">
        <v>88</v>
      </c>
    </row>
    <row r="582" s="13" customFormat="1">
      <c r="A582" s="13"/>
      <c r="B582" s="241"/>
      <c r="C582" s="242"/>
      <c r="D582" s="243" t="s">
        <v>230</v>
      </c>
      <c r="E582" s="244" t="s">
        <v>1</v>
      </c>
      <c r="F582" s="245" t="s">
        <v>5284</v>
      </c>
      <c r="G582" s="242"/>
      <c r="H582" s="246">
        <v>1</v>
      </c>
      <c r="I582" s="247"/>
      <c r="J582" s="242"/>
      <c r="K582" s="242"/>
      <c r="L582" s="248"/>
      <c r="M582" s="249"/>
      <c r="N582" s="250"/>
      <c r="O582" s="250"/>
      <c r="P582" s="250"/>
      <c r="Q582" s="250"/>
      <c r="R582" s="250"/>
      <c r="S582" s="250"/>
      <c r="T582" s="25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2" t="s">
        <v>230</v>
      </c>
      <c r="AU582" s="252" t="s">
        <v>88</v>
      </c>
      <c r="AV582" s="13" t="s">
        <v>88</v>
      </c>
      <c r="AW582" s="13" t="s">
        <v>34</v>
      </c>
      <c r="AX582" s="13" t="s">
        <v>79</v>
      </c>
      <c r="AY582" s="252" t="s">
        <v>216</v>
      </c>
    </row>
    <row r="583" s="13" customFormat="1">
      <c r="A583" s="13"/>
      <c r="B583" s="241"/>
      <c r="C583" s="242"/>
      <c r="D583" s="243" t="s">
        <v>230</v>
      </c>
      <c r="E583" s="244" t="s">
        <v>1</v>
      </c>
      <c r="F583" s="245" t="s">
        <v>5285</v>
      </c>
      <c r="G583" s="242"/>
      <c r="H583" s="246">
        <v>1</v>
      </c>
      <c r="I583" s="247"/>
      <c r="J583" s="242"/>
      <c r="K583" s="242"/>
      <c r="L583" s="248"/>
      <c r="M583" s="249"/>
      <c r="N583" s="250"/>
      <c r="O583" s="250"/>
      <c r="P583" s="250"/>
      <c r="Q583" s="250"/>
      <c r="R583" s="250"/>
      <c r="S583" s="250"/>
      <c r="T583" s="251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2" t="s">
        <v>230</v>
      </c>
      <c r="AU583" s="252" t="s">
        <v>88</v>
      </c>
      <c r="AV583" s="13" t="s">
        <v>88</v>
      </c>
      <c r="AW583" s="13" t="s">
        <v>34</v>
      </c>
      <c r="AX583" s="13" t="s">
        <v>79</v>
      </c>
      <c r="AY583" s="252" t="s">
        <v>216</v>
      </c>
    </row>
    <row r="584" s="13" customFormat="1">
      <c r="A584" s="13"/>
      <c r="B584" s="241"/>
      <c r="C584" s="242"/>
      <c r="D584" s="243" t="s">
        <v>230</v>
      </c>
      <c r="E584" s="244" t="s">
        <v>1</v>
      </c>
      <c r="F584" s="245" t="s">
        <v>5286</v>
      </c>
      <c r="G584" s="242"/>
      <c r="H584" s="246">
        <v>1</v>
      </c>
      <c r="I584" s="247"/>
      <c r="J584" s="242"/>
      <c r="K584" s="242"/>
      <c r="L584" s="248"/>
      <c r="M584" s="249"/>
      <c r="N584" s="250"/>
      <c r="O584" s="250"/>
      <c r="P584" s="250"/>
      <c r="Q584" s="250"/>
      <c r="R584" s="250"/>
      <c r="S584" s="250"/>
      <c r="T584" s="25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2" t="s">
        <v>230</v>
      </c>
      <c r="AU584" s="252" t="s">
        <v>88</v>
      </c>
      <c r="AV584" s="13" t="s">
        <v>88</v>
      </c>
      <c r="AW584" s="13" t="s">
        <v>34</v>
      </c>
      <c r="AX584" s="13" t="s">
        <v>79</v>
      </c>
      <c r="AY584" s="252" t="s">
        <v>216</v>
      </c>
    </row>
    <row r="585" s="13" customFormat="1">
      <c r="A585" s="13"/>
      <c r="B585" s="241"/>
      <c r="C585" s="242"/>
      <c r="D585" s="243" t="s">
        <v>230</v>
      </c>
      <c r="E585" s="244" t="s">
        <v>1</v>
      </c>
      <c r="F585" s="245" t="s">
        <v>5287</v>
      </c>
      <c r="G585" s="242"/>
      <c r="H585" s="246">
        <v>1</v>
      </c>
      <c r="I585" s="247"/>
      <c r="J585" s="242"/>
      <c r="K585" s="242"/>
      <c r="L585" s="248"/>
      <c r="M585" s="249"/>
      <c r="N585" s="250"/>
      <c r="O585" s="250"/>
      <c r="P585" s="250"/>
      <c r="Q585" s="250"/>
      <c r="R585" s="250"/>
      <c r="S585" s="250"/>
      <c r="T585" s="25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2" t="s">
        <v>230</v>
      </c>
      <c r="AU585" s="252" t="s">
        <v>88</v>
      </c>
      <c r="AV585" s="13" t="s">
        <v>88</v>
      </c>
      <c r="AW585" s="13" t="s">
        <v>34</v>
      </c>
      <c r="AX585" s="13" t="s">
        <v>79</v>
      </c>
      <c r="AY585" s="252" t="s">
        <v>216</v>
      </c>
    </row>
    <row r="586" s="13" customFormat="1">
      <c r="A586" s="13"/>
      <c r="B586" s="241"/>
      <c r="C586" s="242"/>
      <c r="D586" s="243" t="s">
        <v>230</v>
      </c>
      <c r="E586" s="244" t="s">
        <v>1</v>
      </c>
      <c r="F586" s="245" t="s">
        <v>5288</v>
      </c>
      <c r="G586" s="242"/>
      <c r="H586" s="246">
        <v>1</v>
      </c>
      <c r="I586" s="247"/>
      <c r="J586" s="242"/>
      <c r="K586" s="242"/>
      <c r="L586" s="248"/>
      <c r="M586" s="249"/>
      <c r="N586" s="250"/>
      <c r="O586" s="250"/>
      <c r="P586" s="250"/>
      <c r="Q586" s="250"/>
      <c r="R586" s="250"/>
      <c r="S586" s="250"/>
      <c r="T586" s="251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2" t="s">
        <v>230</v>
      </c>
      <c r="AU586" s="252" t="s">
        <v>88</v>
      </c>
      <c r="AV586" s="13" t="s">
        <v>88</v>
      </c>
      <c r="AW586" s="13" t="s">
        <v>34</v>
      </c>
      <c r="AX586" s="13" t="s">
        <v>79</v>
      </c>
      <c r="AY586" s="252" t="s">
        <v>216</v>
      </c>
    </row>
    <row r="587" s="13" customFormat="1">
      <c r="A587" s="13"/>
      <c r="B587" s="241"/>
      <c r="C587" s="242"/>
      <c r="D587" s="243" t="s">
        <v>230</v>
      </c>
      <c r="E587" s="244" t="s">
        <v>1</v>
      </c>
      <c r="F587" s="245" t="s">
        <v>5289</v>
      </c>
      <c r="G587" s="242"/>
      <c r="H587" s="246">
        <v>1</v>
      </c>
      <c r="I587" s="247"/>
      <c r="J587" s="242"/>
      <c r="K587" s="242"/>
      <c r="L587" s="248"/>
      <c r="M587" s="249"/>
      <c r="N587" s="250"/>
      <c r="O587" s="250"/>
      <c r="P587" s="250"/>
      <c r="Q587" s="250"/>
      <c r="R587" s="250"/>
      <c r="S587" s="250"/>
      <c r="T587" s="25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2" t="s">
        <v>230</v>
      </c>
      <c r="AU587" s="252" t="s">
        <v>88</v>
      </c>
      <c r="AV587" s="13" t="s">
        <v>88</v>
      </c>
      <c r="AW587" s="13" t="s">
        <v>34</v>
      </c>
      <c r="AX587" s="13" t="s">
        <v>79</v>
      </c>
      <c r="AY587" s="252" t="s">
        <v>216</v>
      </c>
    </row>
    <row r="588" s="14" customFormat="1">
      <c r="A588" s="14"/>
      <c r="B588" s="253"/>
      <c r="C588" s="254"/>
      <c r="D588" s="243" t="s">
        <v>230</v>
      </c>
      <c r="E588" s="255" t="s">
        <v>1</v>
      </c>
      <c r="F588" s="256" t="s">
        <v>285</v>
      </c>
      <c r="G588" s="254"/>
      <c r="H588" s="257">
        <v>6</v>
      </c>
      <c r="I588" s="258"/>
      <c r="J588" s="254"/>
      <c r="K588" s="254"/>
      <c r="L588" s="259"/>
      <c r="M588" s="260"/>
      <c r="N588" s="261"/>
      <c r="O588" s="261"/>
      <c r="P588" s="261"/>
      <c r="Q588" s="261"/>
      <c r="R588" s="261"/>
      <c r="S588" s="261"/>
      <c r="T588" s="262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63" t="s">
        <v>230</v>
      </c>
      <c r="AU588" s="263" t="s">
        <v>88</v>
      </c>
      <c r="AV588" s="14" t="s">
        <v>121</v>
      </c>
      <c r="AW588" s="14" t="s">
        <v>34</v>
      </c>
      <c r="AX588" s="14" t="s">
        <v>86</v>
      </c>
      <c r="AY588" s="263" t="s">
        <v>216</v>
      </c>
    </row>
    <row r="589" s="2" customFormat="1" ht="21.75" customHeight="1">
      <c r="A589" s="39"/>
      <c r="B589" s="40"/>
      <c r="C589" s="264" t="s">
        <v>1109</v>
      </c>
      <c r="D589" s="264" t="s">
        <v>372</v>
      </c>
      <c r="E589" s="265" t="s">
        <v>5290</v>
      </c>
      <c r="F589" s="266" t="s">
        <v>5291</v>
      </c>
      <c r="G589" s="267" t="s">
        <v>221</v>
      </c>
      <c r="H589" s="268">
        <v>26</v>
      </c>
      <c r="I589" s="269"/>
      <c r="J589" s="270">
        <f>ROUND(I589*H589,2)</f>
        <v>0</v>
      </c>
      <c r="K589" s="266" t="s">
        <v>222</v>
      </c>
      <c r="L589" s="271"/>
      <c r="M589" s="272" t="s">
        <v>1</v>
      </c>
      <c r="N589" s="273" t="s">
        <v>44</v>
      </c>
      <c r="O589" s="92"/>
      <c r="P589" s="237">
        <f>O589*H589</f>
        <v>0</v>
      </c>
      <c r="Q589" s="237">
        <v>0.012489999999999999</v>
      </c>
      <c r="R589" s="237">
        <f>Q589*H589</f>
        <v>0.32473999999999997</v>
      </c>
      <c r="S589" s="237">
        <v>0</v>
      </c>
      <c r="T589" s="238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39" t="s">
        <v>250</v>
      </c>
      <c r="AT589" s="239" t="s">
        <v>372</v>
      </c>
      <c r="AU589" s="239" t="s">
        <v>88</v>
      </c>
      <c r="AY589" s="18" t="s">
        <v>216</v>
      </c>
      <c r="BE589" s="240">
        <f>IF(N589="základní",J589,0)</f>
        <v>0</v>
      </c>
      <c r="BF589" s="240">
        <f>IF(N589="snížená",J589,0)</f>
        <v>0</v>
      </c>
      <c r="BG589" s="240">
        <f>IF(N589="zákl. přenesená",J589,0)</f>
        <v>0</v>
      </c>
      <c r="BH589" s="240">
        <f>IF(N589="sníž. přenesená",J589,0)</f>
        <v>0</v>
      </c>
      <c r="BI589" s="240">
        <f>IF(N589="nulová",J589,0)</f>
        <v>0</v>
      </c>
      <c r="BJ589" s="18" t="s">
        <v>86</v>
      </c>
      <c r="BK589" s="240">
        <f>ROUND(I589*H589,2)</f>
        <v>0</v>
      </c>
      <c r="BL589" s="18" t="s">
        <v>121</v>
      </c>
      <c r="BM589" s="239" t="s">
        <v>5292</v>
      </c>
    </row>
    <row r="590" s="2" customFormat="1">
      <c r="A590" s="39"/>
      <c r="B590" s="40"/>
      <c r="C590" s="41"/>
      <c r="D590" s="243" t="s">
        <v>1639</v>
      </c>
      <c r="E590" s="41"/>
      <c r="F590" s="291" t="s">
        <v>5279</v>
      </c>
      <c r="G590" s="41"/>
      <c r="H590" s="41"/>
      <c r="I590" s="292"/>
      <c r="J590" s="41"/>
      <c r="K590" s="41"/>
      <c r="L590" s="45"/>
      <c r="M590" s="293"/>
      <c r="N590" s="294"/>
      <c r="O590" s="92"/>
      <c r="P590" s="92"/>
      <c r="Q590" s="92"/>
      <c r="R590" s="92"/>
      <c r="S590" s="92"/>
      <c r="T590" s="93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T590" s="18" t="s">
        <v>1639</v>
      </c>
      <c r="AU590" s="18" t="s">
        <v>88</v>
      </c>
    </row>
    <row r="591" s="13" customFormat="1">
      <c r="A591" s="13"/>
      <c r="B591" s="241"/>
      <c r="C591" s="242"/>
      <c r="D591" s="243" t="s">
        <v>230</v>
      </c>
      <c r="E591" s="244" t="s">
        <v>1</v>
      </c>
      <c r="F591" s="245" t="s">
        <v>5293</v>
      </c>
      <c r="G591" s="242"/>
      <c r="H591" s="246">
        <v>1</v>
      </c>
      <c r="I591" s="247"/>
      <c r="J591" s="242"/>
      <c r="K591" s="242"/>
      <c r="L591" s="248"/>
      <c r="M591" s="249"/>
      <c r="N591" s="250"/>
      <c r="O591" s="250"/>
      <c r="P591" s="250"/>
      <c r="Q591" s="250"/>
      <c r="R591" s="250"/>
      <c r="S591" s="250"/>
      <c r="T591" s="251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2" t="s">
        <v>230</v>
      </c>
      <c r="AU591" s="252" t="s">
        <v>88</v>
      </c>
      <c r="AV591" s="13" t="s">
        <v>88</v>
      </c>
      <c r="AW591" s="13" t="s">
        <v>34</v>
      </c>
      <c r="AX591" s="13" t="s">
        <v>79</v>
      </c>
      <c r="AY591" s="252" t="s">
        <v>216</v>
      </c>
    </row>
    <row r="592" s="13" customFormat="1">
      <c r="A592" s="13"/>
      <c r="B592" s="241"/>
      <c r="C592" s="242"/>
      <c r="D592" s="243" t="s">
        <v>230</v>
      </c>
      <c r="E592" s="244" t="s">
        <v>1</v>
      </c>
      <c r="F592" s="245" t="s">
        <v>5294</v>
      </c>
      <c r="G592" s="242"/>
      <c r="H592" s="246">
        <v>1</v>
      </c>
      <c r="I592" s="247"/>
      <c r="J592" s="242"/>
      <c r="K592" s="242"/>
      <c r="L592" s="248"/>
      <c r="M592" s="249"/>
      <c r="N592" s="250"/>
      <c r="O592" s="250"/>
      <c r="P592" s="250"/>
      <c r="Q592" s="250"/>
      <c r="R592" s="250"/>
      <c r="S592" s="250"/>
      <c r="T592" s="251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2" t="s">
        <v>230</v>
      </c>
      <c r="AU592" s="252" t="s">
        <v>88</v>
      </c>
      <c r="AV592" s="13" t="s">
        <v>88</v>
      </c>
      <c r="AW592" s="13" t="s">
        <v>34</v>
      </c>
      <c r="AX592" s="13" t="s">
        <v>79</v>
      </c>
      <c r="AY592" s="252" t="s">
        <v>216</v>
      </c>
    </row>
    <row r="593" s="13" customFormat="1">
      <c r="A593" s="13"/>
      <c r="B593" s="241"/>
      <c r="C593" s="242"/>
      <c r="D593" s="243" t="s">
        <v>230</v>
      </c>
      <c r="E593" s="244" t="s">
        <v>1</v>
      </c>
      <c r="F593" s="245" t="s">
        <v>5295</v>
      </c>
      <c r="G593" s="242"/>
      <c r="H593" s="246">
        <v>1</v>
      </c>
      <c r="I593" s="247"/>
      <c r="J593" s="242"/>
      <c r="K593" s="242"/>
      <c r="L593" s="248"/>
      <c r="M593" s="249"/>
      <c r="N593" s="250"/>
      <c r="O593" s="250"/>
      <c r="P593" s="250"/>
      <c r="Q593" s="250"/>
      <c r="R593" s="250"/>
      <c r="S593" s="250"/>
      <c r="T593" s="251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2" t="s">
        <v>230</v>
      </c>
      <c r="AU593" s="252" t="s">
        <v>88</v>
      </c>
      <c r="AV593" s="13" t="s">
        <v>88</v>
      </c>
      <c r="AW593" s="13" t="s">
        <v>34</v>
      </c>
      <c r="AX593" s="13" t="s">
        <v>79</v>
      </c>
      <c r="AY593" s="252" t="s">
        <v>216</v>
      </c>
    </row>
    <row r="594" s="13" customFormat="1">
      <c r="A594" s="13"/>
      <c r="B594" s="241"/>
      <c r="C594" s="242"/>
      <c r="D594" s="243" t="s">
        <v>230</v>
      </c>
      <c r="E594" s="244" t="s">
        <v>1</v>
      </c>
      <c r="F594" s="245" t="s">
        <v>5296</v>
      </c>
      <c r="G594" s="242"/>
      <c r="H594" s="246">
        <v>1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230</v>
      </c>
      <c r="AU594" s="252" t="s">
        <v>88</v>
      </c>
      <c r="AV594" s="13" t="s">
        <v>88</v>
      </c>
      <c r="AW594" s="13" t="s">
        <v>34</v>
      </c>
      <c r="AX594" s="13" t="s">
        <v>79</v>
      </c>
      <c r="AY594" s="252" t="s">
        <v>216</v>
      </c>
    </row>
    <row r="595" s="13" customFormat="1">
      <c r="A595" s="13"/>
      <c r="B595" s="241"/>
      <c r="C595" s="242"/>
      <c r="D595" s="243" t="s">
        <v>230</v>
      </c>
      <c r="E595" s="244" t="s">
        <v>1</v>
      </c>
      <c r="F595" s="245" t="s">
        <v>5297</v>
      </c>
      <c r="G595" s="242"/>
      <c r="H595" s="246">
        <v>1</v>
      </c>
      <c r="I595" s="247"/>
      <c r="J595" s="242"/>
      <c r="K595" s="242"/>
      <c r="L595" s="248"/>
      <c r="M595" s="249"/>
      <c r="N595" s="250"/>
      <c r="O595" s="250"/>
      <c r="P595" s="250"/>
      <c r="Q595" s="250"/>
      <c r="R595" s="250"/>
      <c r="S595" s="250"/>
      <c r="T595" s="25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2" t="s">
        <v>230</v>
      </c>
      <c r="AU595" s="252" t="s">
        <v>88</v>
      </c>
      <c r="AV595" s="13" t="s">
        <v>88</v>
      </c>
      <c r="AW595" s="13" t="s">
        <v>34</v>
      </c>
      <c r="AX595" s="13" t="s">
        <v>79</v>
      </c>
      <c r="AY595" s="252" t="s">
        <v>216</v>
      </c>
    </row>
    <row r="596" s="13" customFormat="1">
      <c r="A596" s="13"/>
      <c r="B596" s="241"/>
      <c r="C596" s="242"/>
      <c r="D596" s="243" t="s">
        <v>230</v>
      </c>
      <c r="E596" s="244" t="s">
        <v>1</v>
      </c>
      <c r="F596" s="245" t="s">
        <v>5298</v>
      </c>
      <c r="G596" s="242"/>
      <c r="H596" s="246">
        <v>1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230</v>
      </c>
      <c r="AU596" s="252" t="s">
        <v>88</v>
      </c>
      <c r="AV596" s="13" t="s">
        <v>88</v>
      </c>
      <c r="AW596" s="13" t="s">
        <v>34</v>
      </c>
      <c r="AX596" s="13" t="s">
        <v>79</v>
      </c>
      <c r="AY596" s="252" t="s">
        <v>216</v>
      </c>
    </row>
    <row r="597" s="13" customFormat="1">
      <c r="A597" s="13"/>
      <c r="B597" s="241"/>
      <c r="C597" s="242"/>
      <c r="D597" s="243" t="s">
        <v>230</v>
      </c>
      <c r="E597" s="244" t="s">
        <v>1</v>
      </c>
      <c r="F597" s="245" t="s">
        <v>5299</v>
      </c>
      <c r="G597" s="242"/>
      <c r="H597" s="246">
        <v>1</v>
      </c>
      <c r="I597" s="247"/>
      <c r="J597" s="242"/>
      <c r="K597" s="242"/>
      <c r="L597" s="248"/>
      <c r="M597" s="249"/>
      <c r="N597" s="250"/>
      <c r="O597" s="250"/>
      <c r="P597" s="250"/>
      <c r="Q597" s="250"/>
      <c r="R597" s="250"/>
      <c r="S597" s="250"/>
      <c r="T597" s="25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2" t="s">
        <v>230</v>
      </c>
      <c r="AU597" s="252" t="s">
        <v>88</v>
      </c>
      <c r="AV597" s="13" t="s">
        <v>88</v>
      </c>
      <c r="AW597" s="13" t="s">
        <v>34</v>
      </c>
      <c r="AX597" s="13" t="s">
        <v>79</v>
      </c>
      <c r="AY597" s="252" t="s">
        <v>216</v>
      </c>
    </row>
    <row r="598" s="13" customFormat="1">
      <c r="A598" s="13"/>
      <c r="B598" s="241"/>
      <c r="C598" s="242"/>
      <c r="D598" s="243" t="s">
        <v>230</v>
      </c>
      <c r="E598" s="244" t="s">
        <v>1</v>
      </c>
      <c r="F598" s="245" t="s">
        <v>5300</v>
      </c>
      <c r="G598" s="242"/>
      <c r="H598" s="246">
        <v>1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230</v>
      </c>
      <c r="AU598" s="252" t="s">
        <v>88</v>
      </c>
      <c r="AV598" s="13" t="s">
        <v>88</v>
      </c>
      <c r="AW598" s="13" t="s">
        <v>34</v>
      </c>
      <c r="AX598" s="13" t="s">
        <v>79</v>
      </c>
      <c r="AY598" s="252" t="s">
        <v>216</v>
      </c>
    </row>
    <row r="599" s="13" customFormat="1">
      <c r="A599" s="13"/>
      <c r="B599" s="241"/>
      <c r="C599" s="242"/>
      <c r="D599" s="243" t="s">
        <v>230</v>
      </c>
      <c r="E599" s="244" t="s">
        <v>1</v>
      </c>
      <c r="F599" s="245" t="s">
        <v>5301</v>
      </c>
      <c r="G599" s="242"/>
      <c r="H599" s="246">
        <v>1</v>
      </c>
      <c r="I599" s="247"/>
      <c r="J599" s="242"/>
      <c r="K599" s="242"/>
      <c r="L599" s="248"/>
      <c r="M599" s="249"/>
      <c r="N599" s="250"/>
      <c r="O599" s="250"/>
      <c r="P599" s="250"/>
      <c r="Q599" s="250"/>
      <c r="R599" s="250"/>
      <c r="S599" s="250"/>
      <c r="T599" s="25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2" t="s">
        <v>230</v>
      </c>
      <c r="AU599" s="252" t="s">
        <v>88</v>
      </c>
      <c r="AV599" s="13" t="s">
        <v>88</v>
      </c>
      <c r="AW599" s="13" t="s">
        <v>34</v>
      </c>
      <c r="AX599" s="13" t="s">
        <v>79</v>
      </c>
      <c r="AY599" s="252" t="s">
        <v>216</v>
      </c>
    </row>
    <row r="600" s="13" customFormat="1">
      <c r="A600" s="13"/>
      <c r="B600" s="241"/>
      <c r="C600" s="242"/>
      <c r="D600" s="243" t="s">
        <v>230</v>
      </c>
      <c r="E600" s="244" t="s">
        <v>1</v>
      </c>
      <c r="F600" s="245" t="s">
        <v>5302</v>
      </c>
      <c r="G600" s="242"/>
      <c r="H600" s="246">
        <v>1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230</v>
      </c>
      <c r="AU600" s="252" t="s">
        <v>88</v>
      </c>
      <c r="AV600" s="13" t="s">
        <v>88</v>
      </c>
      <c r="AW600" s="13" t="s">
        <v>34</v>
      </c>
      <c r="AX600" s="13" t="s">
        <v>79</v>
      </c>
      <c r="AY600" s="252" t="s">
        <v>216</v>
      </c>
    </row>
    <row r="601" s="13" customFormat="1">
      <c r="A601" s="13"/>
      <c r="B601" s="241"/>
      <c r="C601" s="242"/>
      <c r="D601" s="243" t="s">
        <v>230</v>
      </c>
      <c r="E601" s="244" t="s">
        <v>1</v>
      </c>
      <c r="F601" s="245" t="s">
        <v>5303</v>
      </c>
      <c r="G601" s="242"/>
      <c r="H601" s="246">
        <v>1</v>
      </c>
      <c r="I601" s="247"/>
      <c r="J601" s="242"/>
      <c r="K601" s="242"/>
      <c r="L601" s="248"/>
      <c r="M601" s="249"/>
      <c r="N601" s="250"/>
      <c r="O601" s="250"/>
      <c r="P601" s="250"/>
      <c r="Q601" s="250"/>
      <c r="R601" s="250"/>
      <c r="S601" s="250"/>
      <c r="T601" s="251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2" t="s">
        <v>230</v>
      </c>
      <c r="AU601" s="252" t="s">
        <v>88</v>
      </c>
      <c r="AV601" s="13" t="s">
        <v>88</v>
      </c>
      <c r="AW601" s="13" t="s">
        <v>34</v>
      </c>
      <c r="AX601" s="13" t="s">
        <v>79</v>
      </c>
      <c r="AY601" s="252" t="s">
        <v>216</v>
      </c>
    </row>
    <row r="602" s="13" customFormat="1">
      <c r="A602" s="13"/>
      <c r="B602" s="241"/>
      <c r="C602" s="242"/>
      <c r="D602" s="243" t="s">
        <v>230</v>
      </c>
      <c r="E602" s="244" t="s">
        <v>1</v>
      </c>
      <c r="F602" s="245" t="s">
        <v>5304</v>
      </c>
      <c r="G602" s="242"/>
      <c r="H602" s="246">
        <v>1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230</v>
      </c>
      <c r="AU602" s="252" t="s">
        <v>88</v>
      </c>
      <c r="AV602" s="13" t="s">
        <v>88</v>
      </c>
      <c r="AW602" s="13" t="s">
        <v>34</v>
      </c>
      <c r="AX602" s="13" t="s">
        <v>79</v>
      </c>
      <c r="AY602" s="252" t="s">
        <v>216</v>
      </c>
    </row>
    <row r="603" s="13" customFormat="1">
      <c r="A603" s="13"/>
      <c r="B603" s="241"/>
      <c r="C603" s="242"/>
      <c r="D603" s="243" t="s">
        <v>230</v>
      </c>
      <c r="E603" s="244" t="s">
        <v>1</v>
      </c>
      <c r="F603" s="245" t="s">
        <v>5305</v>
      </c>
      <c r="G603" s="242"/>
      <c r="H603" s="246">
        <v>1</v>
      </c>
      <c r="I603" s="247"/>
      <c r="J603" s="242"/>
      <c r="K603" s="242"/>
      <c r="L603" s="248"/>
      <c r="M603" s="249"/>
      <c r="N603" s="250"/>
      <c r="O603" s="250"/>
      <c r="P603" s="250"/>
      <c r="Q603" s="250"/>
      <c r="R603" s="250"/>
      <c r="S603" s="250"/>
      <c r="T603" s="251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2" t="s">
        <v>230</v>
      </c>
      <c r="AU603" s="252" t="s">
        <v>88</v>
      </c>
      <c r="AV603" s="13" t="s">
        <v>88</v>
      </c>
      <c r="AW603" s="13" t="s">
        <v>34</v>
      </c>
      <c r="AX603" s="13" t="s">
        <v>79</v>
      </c>
      <c r="AY603" s="252" t="s">
        <v>216</v>
      </c>
    </row>
    <row r="604" s="13" customFormat="1">
      <c r="A604" s="13"/>
      <c r="B604" s="241"/>
      <c r="C604" s="242"/>
      <c r="D604" s="243" t="s">
        <v>230</v>
      </c>
      <c r="E604" s="244" t="s">
        <v>1</v>
      </c>
      <c r="F604" s="245" t="s">
        <v>5306</v>
      </c>
      <c r="G604" s="242"/>
      <c r="H604" s="246">
        <v>1</v>
      </c>
      <c r="I604" s="247"/>
      <c r="J604" s="242"/>
      <c r="K604" s="242"/>
      <c r="L604" s="248"/>
      <c r="M604" s="249"/>
      <c r="N604" s="250"/>
      <c r="O604" s="250"/>
      <c r="P604" s="250"/>
      <c r="Q604" s="250"/>
      <c r="R604" s="250"/>
      <c r="S604" s="250"/>
      <c r="T604" s="25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2" t="s">
        <v>230</v>
      </c>
      <c r="AU604" s="252" t="s">
        <v>88</v>
      </c>
      <c r="AV604" s="13" t="s">
        <v>88</v>
      </c>
      <c r="AW604" s="13" t="s">
        <v>34</v>
      </c>
      <c r="AX604" s="13" t="s">
        <v>79</v>
      </c>
      <c r="AY604" s="252" t="s">
        <v>216</v>
      </c>
    </row>
    <row r="605" s="13" customFormat="1">
      <c r="A605" s="13"/>
      <c r="B605" s="241"/>
      <c r="C605" s="242"/>
      <c r="D605" s="243" t="s">
        <v>230</v>
      </c>
      <c r="E605" s="244" t="s">
        <v>1</v>
      </c>
      <c r="F605" s="245" t="s">
        <v>5307</v>
      </c>
      <c r="G605" s="242"/>
      <c r="H605" s="246">
        <v>1</v>
      </c>
      <c r="I605" s="247"/>
      <c r="J605" s="242"/>
      <c r="K605" s="242"/>
      <c r="L605" s="248"/>
      <c r="M605" s="249"/>
      <c r="N605" s="250"/>
      <c r="O605" s="250"/>
      <c r="P605" s="250"/>
      <c r="Q605" s="250"/>
      <c r="R605" s="250"/>
      <c r="S605" s="250"/>
      <c r="T605" s="251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2" t="s">
        <v>230</v>
      </c>
      <c r="AU605" s="252" t="s">
        <v>88</v>
      </c>
      <c r="AV605" s="13" t="s">
        <v>88</v>
      </c>
      <c r="AW605" s="13" t="s">
        <v>34</v>
      </c>
      <c r="AX605" s="13" t="s">
        <v>79</v>
      </c>
      <c r="AY605" s="252" t="s">
        <v>216</v>
      </c>
    </row>
    <row r="606" s="13" customFormat="1">
      <c r="A606" s="13"/>
      <c r="B606" s="241"/>
      <c r="C606" s="242"/>
      <c r="D606" s="243" t="s">
        <v>230</v>
      </c>
      <c r="E606" s="244" t="s">
        <v>1</v>
      </c>
      <c r="F606" s="245" t="s">
        <v>5308</v>
      </c>
      <c r="G606" s="242"/>
      <c r="H606" s="246">
        <v>1</v>
      </c>
      <c r="I606" s="247"/>
      <c r="J606" s="242"/>
      <c r="K606" s="242"/>
      <c r="L606" s="248"/>
      <c r="M606" s="249"/>
      <c r="N606" s="250"/>
      <c r="O606" s="250"/>
      <c r="P606" s="250"/>
      <c r="Q606" s="250"/>
      <c r="R606" s="250"/>
      <c r="S606" s="250"/>
      <c r="T606" s="251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2" t="s">
        <v>230</v>
      </c>
      <c r="AU606" s="252" t="s">
        <v>88</v>
      </c>
      <c r="AV606" s="13" t="s">
        <v>88</v>
      </c>
      <c r="AW606" s="13" t="s">
        <v>34</v>
      </c>
      <c r="AX606" s="13" t="s">
        <v>79</v>
      </c>
      <c r="AY606" s="252" t="s">
        <v>216</v>
      </c>
    </row>
    <row r="607" s="13" customFormat="1">
      <c r="A607" s="13"/>
      <c r="B607" s="241"/>
      <c r="C607" s="242"/>
      <c r="D607" s="243" t="s">
        <v>230</v>
      </c>
      <c r="E607" s="244" t="s">
        <v>1</v>
      </c>
      <c r="F607" s="245" t="s">
        <v>5309</v>
      </c>
      <c r="G607" s="242"/>
      <c r="H607" s="246">
        <v>1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230</v>
      </c>
      <c r="AU607" s="252" t="s">
        <v>88</v>
      </c>
      <c r="AV607" s="13" t="s">
        <v>88</v>
      </c>
      <c r="AW607" s="13" t="s">
        <v>34</v>
      </c>
      <c r="AX607" s="13" t="s">
        <v>79</v>
      </c>
      <c r="AY607" s="252" t="s">
        <v>216</v>
      </c>
    </row>
    <row r="608" s="13" customFormat="1">
      <c r="A608" s="13"/>
      <c r="B608" s="241"/>
      <c r="C608" s="242"/>
      <c r="D608" s="243" t="s">
        <v>230</v>
      </c>
      <c r="E608" s="244" t="s">
        <v>1</v>
      </c>
      <c r="F608" s="245" t="s">
        <v>5310</v>
      </c>
      <c r="G608" s="242"/>
      <c r="H608" s="246">
        <v>1</v>
      </c>
      <c r="I608" s="247"/>
      <c r="J608" s="242"/>
      <c r="K608" s="242"/>
      <c r="L608" s="248"/>
      <c r="M608" s="249"/>
      <c r="N608" s="250"/>
      <c r="O608" s="250"/>
      <c r="P608" s="250"/>
      <c r="Q608" s="250"/>
      <c r="R608" s="250"/>
      <c r="S608" s="250"/>
      <c r="T608" s="251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2" t="s">
        <v>230</v>
      </c>
      <c r="AU608" s="252" t="s">
        <v>88</v>
      </c>
      <c r="AV608" s="13" t="s">
        <v>88</v>
      </c>
      <c r="AW608" s="13" t="s">
        <v>34</v>
      </c>
      <c r="AX608" s="13" t="s">
        <v>79</v>
      </c>
      <c r="AY608" s="252" t="s">
        <v>216</v>
      </c>
    </row>
    <row r="609" s="13" customFormat="1">
      <c r="A609" s="13"/>
      <c r="B609" s="241"/>
      <c r="C609" s="242"/>
      <c r="D609" s="243" t="s">
        <v>230</v>
      </c>
      <c r="E609" s="244" t="s">
        <v>1</v>
      </c>
      <c r="F609" s="245" t="s">
        <v>5311</v>
      </c>
      <c r="G609" s="242"/>
      <c r="H609" s="246">
        <v>1</v>
      </c>
      <c r="I609" s="247"/>
      <c r="J609" s="242"/>
      <c r="K609" s="242"/>
      <c r="L609" s="248"/>
      <c r="M609" s="249"/>
      <c r="N609" s="250"/>
      <c r="O609" s="250"/>
      <c r="P609" s="250"/>
      <c r="Q609" s="250"/>
      <c r="R609" s="250"/>
      <c r="S609" s="250"/>
      <c r="T609" s="251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2" t="s">
        <v>230</v>
      </c>
      <c r="AU609" s="252" t="s">
        <v>88</v>
      </c>
      <c r="AV609" s="13" t="s">
        <v>88</v>
      </c>
      <c r="AW609" s="13" t="s">
        <v>34</v>
      </c>
      <c r="AX609" s="13" t="s">
        <v>79</v>
      </c>
      <c r="AY609" s="252" t="s">
        <v>216</v>
      </c>
    </row>
    <row r="610" s="13" customFormat="1">
      <c r="A610" s="13"/>
      <c r="B610" s="241"/>
      <c r="C610" s="242"/>
      <c r="D610" s="243" t="s">
        <v>230</v>
      </c>
      <c r="E610" s="244" t="s">
        <v>1</v>
      </c>
      <c r="F610" s="245" t="s">
        <v>5312</v>
      </c>
      <c r="G610" s="242"/>
      <c r="H610" s="246">
        <v>1</v>
      </c>
      <c r="I610" s="247"/>
      <c r="J610" s="242"/>
      <c r="K610" s="242"/>
      <c r="L610" s="248"/>
      <c r="M610" s="249"/>
      <c r="N610" s="250"/>
      <c r="O610" s="250"/>
      <c r="P610" s="250"/>
      <c r="Q610" s="250"/>
      <c r="R610" s="250"/>
      <c r="S610" s="250"/>
      <c r="T610" s="251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2" t="s">
        <v>230</v>
      </c>
      <c r="AU610" s="252" t="s">
        <v>88</v>
      </c>
      <c r="AV610" s="13" t="s">
        <v>88</v>
      </c>
      <c r="AW610" s="13" t="s">
        <v>34</v>
      </c>
      <c r="AX610" s="13" t="s">
        <v>79</v>
      </c>
      <c r="AY610" s="252" t="s">
        <v>216</v>
      </c>
    </row>
    <row r="611" s="13" customFormat="1">
      <c r="A611" s="13"/>
      <c r="B611" s="241"/>
      <c r="C611" s="242"/>
      <c r="D611" s="243" t="s">
        <v>230</v>
      </c>
      <c r="E611" s="244" t="s">
        <v>1</v>
      </c>
      <c r="F611" s="245" t="s">
        <v>5313</v>
      </c>
      <c r="G611" s="242"/>
      <c r="H611" s="246">
        <v>1</v>
      </c>
      <c r="I611" s="247"/>
      <c r="J611" s="242"/>
      <c r="K611" s="242"/>
      <c r="L611" s="248"/>
      <c r="M611" s="249"/>
      <c r="N611" s="250"/>
      <c r="O611" s="250"/>
      <c r="P611" s="250"/>
      <c r="Q611" s="250"/>
      <c r="R611" s="250"/>
      <c r="S611" s="250"/>
      <c r="T611" s="25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2" t="s">
        <v>230</v>
      </c>
      <c r="AU611" s="252" t="s">
        <v>88</v>
      </c>
      <c r="AV611" s="13" t="s">
        <v>88</v>
      </c>
      <c r="AW611" s="13" t="s">
        <v>34</v>
      </c>
      <c r="AX611" s="13" t="s">
        <v>79</v>
      </c>
      <c r="AY611" s="252" t="s">
        <v>216</v>
      </c>
    </row>
    <row r="612" s="13" customFormat="1">
      <c r="A612" s="13"/>
      <c r="B612" s="241"/>
      <c r="C612" s="242"/>
      <c r="D612" s="243" t="s">
        <v>230</v>
      </c>
      <c r="E612" s="244" t="s">
        <v>1</v>
      </c>
      <c r="F612" s="245" t="s">
        <v>5314</v>
      </c>
      <c r="G612" s="242"/>
      <c r="H612" s="246">
        <v>1</v>
      </c>
      <c r="I612" s="247"/>
      <c r="J612" s="242"/>
      <c r="K612" s="242"/>
      <c r="L612" s="248"/>
      <c r="M612" s="249"/>
      <c r="N612" s="250"/>
      <c r="O612" s="250"/>
      <c r="P612" s="250"/>
      <c r="Q612" s="250"/>
      <c r="R612" s="250"/>
      <c r="S612" s="250"/>
      <c r="T612" s="25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2" t="s">
        <v>230</v>
      </c>
      <c r="AU612" s="252" t="s">
        <v>88</v>
      </c>
      <c r="AV612" s="13" t="s">
        <v>88</v>
      </c>
      <c r="AW612" s="13" t="s">
        <v>34</v>
      </c>
      <c r="AX612" s="13" t="s">
        <v>79</v>
      </c>
      <c r="AY612" s="252" t="s">
        <v>216</v>
      </c>
    </row>
    <row r="613" s="13" customFormat="1">
      <c r="A613" s="13"/>
      <c r="B613" s="241"/>
      <c r="C613" s="242"/>
      <c r="D613" s="243" t="s">
        <v>230</v>
      </c>
      <c r="E613" s="244" t="s">
        <v>1</v>
      </c>
      <c r="F613" s="245" t="s">
        <v>5315</v>
      </c>
      <c r="G613" s="242"/>
      <c r="H613" s="246">
        <v>1</v>
      </c>
      <c r="I613" s="247"/>
      <c r="J613" s="242"/>
      <c r="K613" s="242"/>
      <c r="L613" s="248"/>
      <c r="M613" s="249"/>
      <c r="N613" s="250"/>
      <c r="O613" s="250"/>
      <c r="P613" s="250"/>
      <c r="Q613" s="250"/>
      <c r="R613" s="250"/>
      <c r="S613" s="250"/>
      <c r="T613" s="25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2" t="s">
        <v>230</v>
      </c>
      <c r="AU613" s="252" t="s">
        <v>88</v>
      </c>
      <c r="AV613" s="13" t="s">
        <v>88</v>
      </c>
      <c r="AW613" s="13" t="s">
        <v>34</v>
      </c>
      <c r="AX613" s="13" t="s">
        <v>79</v>
      </c>
      <c r="AY613" s="252" t="s">
        <v>216</v>
      </c>
    </row>
    <row r="614" s="13" customFormat="1">
      <c r="A614" s="13"/>
      <c r="B614" s="241"/>
      <c r="C614" s="242"/>
      <c r="D614" s="243" t="s">
        <v>230</v>
      </c>
      <c r="E614" s="244" t="s">
        <v>1</v>
      </c>
      <c r="F614" s="245" t="s">
        <v>5316</v>
      </c>
      <c r="G614" s="242"/>
      <c r="H614" s="246">
        <v>1</v>
      </c>
      <c r="I614" s="247"/>
      <c r="J614" s="242"/>
      <c r="K614" s="242"/>
      <c r="L614" s="248"/>
      <c r="M614" s="249"/>
      <c r="N614" s="250"/>
      <c r="O614" s="250"/>
      <c r="P614" s="250"/>
      <c r="Q614" s="250"/>
      <c r="R614" s="250"/>
      <c r="S614" s="250"/>
      <c r="T614" s="251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2" t="s">
        <v>230</v>
      </c>
      <c r="AU614" s="252" t="s">
        <v>88</v>
      </c>
      <c r="AV614" s="13" t="s">
        <v>88</v>
      </c>
      <c r="AW614" s="13" t="s">
        <v>34</v>
      </c>
      <c r="AX614" s="13" t="s">
        <v>79</v>
      </c>
      <c r="AY614" s="252" t="s">
        <v>216</v>
      </c>
    </row>
    <row r="615" s="13" customFormat="1">
      <c r="A615" s="13"/>
      <c r="B615" s="241"/>
      <c r="C615" s="242"/>
      <c r="D615" s="243" t="s">
        <v>230</v>
      </c>
      <c r="E615" s="244" t="s">
        <v>1</v>
      </c>
      <c r="F615" s="245" t="s">
        <v>5317</v>
      </c>
      <c r="G615" s="242"/>
      <c r="H615" s="246">
        <v>1</v>
      </c>
      <c r="I615" s="247"/>
      <c r="J615" s="242"/>
      <c r="K615" s="242"/>
      <c r="L615" s="248"/>
      <c r="M615" s="249"/>
      <c r="N615" s="250"/>
      <c r="O615" s="250"/>
      <c r="P615" s="250"/>
      <c r="Q615" s="250"/>
      <c r="R615" s="250"/>
      <c r="S615" s="250"/>
      <c r="T615" s="251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2" t="s">
        <v>230</v>
      </c>
      <c r="AU615" s="252" t="s">
        <v>88</v>
      </c>
      <c r="AV615" s="13" t="s">
        <v>88</v>
      </c>
      <c r="AW615" s="13" t="s">
        <v>34</v>
      </c>
      <c r="AX615" s="13" t="s">
        <v>79</v>
      </c>
      <c r="AY615" s="252" t="s">
        <v>216</v>
      </c>
    </row>
    <row r="616" s="13" customFormat="1">
      <c r="A616" s="13"/>
      <c r="B616" s="241"/>
      <c r="C616" s="242"/>
      <c r="D616" s="243" t="s">
        <v>230</v>
      </c>
      <c r="E616" s="244" t="s">
        <v>1</v>
      </c>
      <c r="F616" s="245" t="s">
        <v>5318</v>
      </c>
      <c r="G616" s="242"/>
      <c r="H616" s="246">
        <v>1</v>
      </c>
      <c r="I616" s="247"/>
      <c r="J616" s="242"/>
      <c r="K616" s="242"/>
      <c r="L616" s="248"/>
      <c r="M616" s="249"/>
      <c r="N616" s="250"/>
      <c r="O616" s="250"/>
      <c r="P616" s="250"/>
      <c r="Q616" s="250"/>
      <c r="R616" s="250"/>
      <c r="S616" s="250"/>
      <c r="T616" s="25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2" t="s">
        <v>230</v>
      </c>
      <c r="AU616" s="252" t="s">
        <v>88</v>
      </c>
      <c r="AV616" s="13" t="s">
        <v>88</v>
      </c>
      <c r="AW616" s="13" t="s">
        <v>34</v>
      </c>
      <c r="AX616" s="13" t="s">
        <v>79</v>
      </c>
      <c r="AY616" s="252" t="s">
        <v>216</v>
      </c>
    </row>
    <row r="617" s="14" customFormat="1">
      <c r="A617" s="14"/>
      <c r="B617" s="253"/>
      <c r="C617" s="254"/>
      <c r="D617" s="243" t="s">
        <v>230</v>
      </c>
      <c r="E617" s="255" t="s">
        <v>1</v>
      </c>
      <c r="F617" s="256" t="s">
        <v>285</v>
      </c>
      <c r="G617" s="254"/>
      <c r="H617" s="257">
        <v>26</v>
      </c>
      <c r="I617" s="258"/>
      <c r="J617" s="254"/>
      <c r="K617" s="254"/>
      <c r="L617" s="259"/>
      <c r="M617" s="260"/>
      <c r="N617" s="261"/>
      <c r="O617" s="261"/>
      <c r="P617" s="261"/>
      <c r="Q617" s="261"/>
      <c r="R617" s="261"/>
      <c r="S617" s="261"/>
      <c r="T617" s="262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3" t="s">
        <v>230</v>
      </c>
      <c r="AU617" s="263" t="s">
        <v>88</v>
      </c>
      <c r="AV617" s="14" t="s">
        <v>121</v>
      </c>
      <c r="AW617" s="14" t="s">
        <v>34</v>
      </c>
      <c r="AX617" s="14" t="s">
        <v>86</v>
      </c>
      <c r="AY617" s="263" t="s">
        <v>216</v>
      </c>
    </row>
    <row r="618" s="2" customFormat="1" ht="21.75" customHeight="1">
      <c r="A618" s="39"/>
      <c r="B618" s="40"/>
      <c r="C618" s="264" t="s">
        <v>1113</v>
      </c>
      <c r="D618" s="264" t="s">
        <v>372</v>
      </c>
      <c r="E618" s="265" t="s">
        <v>5319</v>
      </c>
      <c r="F618" s="266" t="s">
        <v>5320</v>
      </c>
      <c r="G618" s="267" t="s">
        <v>221</v>
      </c>
      <c r="H618" s="268">
        <v>7</v>
      </c>
      <c r="I618" s="269"/>
      <c r="J618" s="270">
        <f>ROUND(I618*H618,2)</f>
        <v>0</v>
      </c>
      <c r="K618" s="266" t="s">
        <v>222</v>
      </c>
      <c r="L618" s="271"/>
      <c r="M618" s="272" t="s">
        <v>1</v>
      </c>
      <c r="N618" s="273" t="s">
        <v>44</v>
      </c>
      <c r="O618" s="92"/>
      <c r="P618" s="237">
        <f>O618*H618</f>
        <v>0</v>
      </c>
      <c r="Q618" s="237">
        <v>0.01272</v>
      </c>
      <c r="R618" s="237">
        <f>Q618*H618</f>
        <v>0.089040000000000008</v>
      </c>
      <c r="S618" s="237">
        <v>0</v>
      </c>
      <c r="T618" s="238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39" t="s">
        <v>250</v>
      </c>
      <c r="AT618" s="239" t="s">
        <v>372</v>
      </c>
      <c r="AU618" s="239" t="s">
        <v>88</v>
      </c>
      <c r="AY618" s="18" t="s">
        <v>216</v>
      </c>
      <c r="BE618" s="240">
        <f>IF(N618="základní",J618,0)</f>
        <v>0</v>
      </c>
      <c r="BF618" s="240">
        <f>IF(N618="snížená",J618,0)</f>
        <v>0</v>
      </c>
      <c r="BG618" s="240">
        <f>IF(N618="zákl. přenesená",J618,0)</f>
        <v>0</v>
      </c>
      <c r="BH618" s="240">
        <f>IF(N618="sníž. přenesená",J618,0)</f>
        <v>0</v>
      </c>
      <c r="BI618" s="240">
        <f>IF(N618="nulová",J618,0)</f>
        <v>0</v>
      </c>
      <c r="BJ618" s="18" t="s">
        <v>86</v>
      </c>
      <c r="BK618" s="240">
        <f>ROUND(I618*H618,2)</f>
        <v>0</v>
      </c>
      <c r="BL618" s="18" t="s">
        <v>121</v>
      </c>
      <c r="BM618" s="239" t="s">
        <v>5321</v>
      </c>
    </row>
    <row r="619" s="2" customFormat="1">
      <c r="A619" s="39"/>
      <c r="B619" s="40"/>
      <c r="C619" s="41"/>
      <c r="D619" s="243" t="s">
        <v>1639</v>
      </c>
      <c r="E619" s="41"/>
      <c r="F619" s="291" t="s">
        <v>5279</v>
      </c>
      <c r="G619" s="41"/>
      <c r="H619" s="41"/>
      <c r="I619" s="292"/>
      <c r="J619" s="41"/>
      <c r="K619" s="41"/>
      <c r="L619" s="45"/>
      <c r="M619" s="293"/>
      <c r="N619" s="294"/>
      <c r="O619" s="92"/>
      <c r="P619" s="92"/>
      <c r="Q619" s="92"/>
      <c r="R619" s="92"/>
      <c r="S619" s="92"/>
      <c r="T619" s="93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1639</v>
      </c>
      <c r="AU619" s="18" t="s">
        <v>88</v>
      </c>
    </row>
    <row r="620" s="13" customFormat="1">
      <c r="A620" s="13"/>
      <c r="B620" s="241"/>
      <c r="C620" s="242"/>
      <c r="D620" s="243" t="s">
        <v>230</v>
      </c>
      <c r="E620" s="244" t="s">
        <v>1</v>
      </c>
      <c r="F620" s="245" t="s">
        <v>5322</v>
      </c>
      <c r="G620" s="242"/>
      <c r="H620" s="246">
        <v>1</v>
      </c>
      <c r="I620" s="247"/>
      <c r="J620" s="242"/>
      <c r="K620" s="242"/>
      <c r="L620" s="248"/>
      <c r="M620" s="249"/>
      <c r="N620" s="250"/>
      <c r="O620" s="250"/>
      <c r="P620" s="250"/>
      <c r="Q620" s="250"/>
      <c r="R620" s="250"/>
      <c r="S620" s="250"/>
      <c r="T620" s="25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2" t="s">
        <v>230</v>
      </c>
      <c r="AU620" s="252" t="s">
        <v>88</v>
      </c>
      <c r="AV620" s="13" t="s">
        <v>88</v>
      </c>
      <c r="AW620" s="13" t="s">
        <v>34</v>
      </c>
      <c r="AX620" s="13" t="s">
        <v>79</v>
      </c>
      <c r="AY620" s="252" t="s">
        <v>216</v>
      </c>
    </row>
    <row r="621" s="13" customFormat="1">
      <c r="A621" s="13"/>
      <c r="B621" s="241"/>
      <c r="C621" s="242"/>
      <c r="D621" s="243" t="s">
        <v>230</v>
      </c>
      <c r="E621" s="244" t="s">
        <v>1</v>
      </c>
      <c r="F621" s="245" t="s">
        <v>5323</v>
      </c>
      <c r="G621" s="242"/>
      <c r="H621" s="246">
        <v>1</v>
      </c>
      <c r="I621" s="247"/>
      <c r="J621" s="242"/>
      <c r="K621" s="242"/>
      <c r="L621" s="248"/>
      <c r="M621" s="249"/>
      <c r="N621" s="250"/>
      <c r="O621" s="250"/>
      <c r="P621" s="250"/>
      <c r="Q621" s="250"/>
      <c r="R621" s="250"/>
      <c r="S621" s="250"/>
      <c r="T621" s="251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2" t="s">
        <v>230</v>
      </c>
      <c r="AU621" s="252" t="s">
        <v>88</v>
      </c>
      <c r="AV621" s="13" t="s">
        <v>88</v>
      </c>
      <c r="AW621" s="13" t="s">
        <v>34</v>
      </c>
      <c r="AX621" s="13" t="s">
        <v>79</v>
      </c>
      <c r="AY621" s="252" t="s">
        <v>216</v>
      </c>
    </row>
    <row r="622" s="13" customFormat="1">
      <c r="A622" s="13"/>
      <c r="B622" s="241"/>
      <c r="C622" s="242"/>
      <c r="D622" s="243" t="s">
        <v>230</v>
      </c>
      <c r="E622" s="244" t="s">
        <v>1</v>
      </c>
      <c r="F622" s="245" t="s">
        <v>5324</v>
      </c>
      <c r="G622" s="242"/>
      <c r="H622" s="246">
        <v>1</v>
      </c>
      <c r="I622" s="247"/>
      <c r="J622" s="242"/>
      <c r="K622" s="242"/>
      <c r="L622" s="248"/>
      <c r="M622" s="249"/>
      <c r="N622" s="250"/>
      <c r="O622" s="250"/>
      <c r="P622" s="250"/>
      <c r="Q622" s="250"/>
      <c r="R622" s="250"/>
      <c r="S622" s="250"/>
      <c r="T622" s="251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2" t="s">
        <v>230</v>
      </c>
      <c r="AU622" s="252" t="s">
        <v>88</v>
      </c>
      <c r="AV622" s="13" t="s">
        <v>88</v>
      </c>
      <c r="AW622" s="13" t="s">
        <v>34</v>
      </c>
      <c r="AX622" s="13" t="s">
        <v>79</v>
      </c>
      <c r="AY622" s="252" t="s">
        <v>216</v>
      </c>
    </row>
    <row r="623" s="13" customFormat="1">
      <c r="A623" s="13"/>
      <c r="B623" s="241"/>
      <c r="C623" s="242"/>
      <c r="D623" s="243" t="s">
        <v>230</v>
      </c>
      <c r="E623" s="244" t="s">
        <v>1</v>
      </c>
      <c r="F623" s="245" t="s">
        <v>5325</v>
      </c>
      <c r="G623" s="242"/>
      <c r="H623" s="246">
        <v>1</v>
      </c>
      <c r="I623" s="247"/>
      <c r="J623" s="242"/>
      <c r="K623" s="242"/>
      <c r="L623" s="248"/>
      <c r="M623" s="249"/>
      <c r="N623" s="250"/>
      <c r="O623" s="250"/>
      <c r="P623" s="250"/>
      <c r="Q623" s="250"/>
      <c r="R623" s="250"/>
      <c r="S623" s="250"/>
      <c r="T623" s="251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2" t="s">
        <v>230</v>
      </c>
      <c r="AU623" s="252" t="s">
        <v>88</v>
      </c>
      <c r="AV623" s="13" t="s">
        <v>88</v>
      </c>
      <c r="AW623" s="13" t="s">
        <v>34</v>
      </c>
      <c r="AX623" s="13" t="s">
        <v>79</v>
      </c>
      <c r="AY623" s="252" t="s">
        <v>216</v>
      </c>
    </row>
    <row r="624" s="13" customFormat="1">
      <c r="A624" s="13"/>
      <c r="B624" s="241"/>
      <c r="C624" s="242"/>
      <c r="D624" s="243" t="s">
        <v>230</v>
      </c>
      <c r="E624" s="244" t="s">
        <v>1</v>
      </c>
      <c r="F624" s="245" t="s">
        <v>5326</v>
      </c>
      <c r="G624" s="242"/>
      <c r="H624" s="246">
        <v>1</v>
      </c>
      <c r="I624" s="247"/>
      <c r="J624" s="242"/>
      <c r="K624" s="242"/>
      <c r="L624" s="248"/>
      <c r="M624" s="249"/>
      <c r="N624" s="250"/>
      <c r="O624" s="250"/>
      <c r="P624" s="250"/>
      <c r="Q624" s="250"/>
      <c r="R624" s="250"/>
      <c r="S624" s="250"/>
      <c r="T624" s="25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2" t="s">
        <v>230</v>
      </c>
      <c r="AU624" s="252" t="s">
        <v>88</v>
      </c>
      <c r="AV624" s="13" t="s">
        <v>88</v>
      </c>
      <c r="AW624" s="13" t="s">
        <v>34</v>
      </c>
      <c r="AX624" s="13" t="s">
        <v>79</v>
      </c>
      <c r="AY624" s="252" t="s">
        <v>216</v>
      </c>
    </row>
    <row r="625" s="13" customFormat="1">
      <c r="A625" s="13"/>
      <c r="B625" s="241"/>
      <c r="C625" s="242"/>
      <c r="D625" s="243" t="s">
        <v>230</v>
      </c>
      <c r="E625" s="244" t="s">
        <v>1</v>
      </c>
      <c r="F625" s="245" t="s">
        <v>5327</v>
      </c>
      <c r="G625" s="242"/>
      <c r="H625" s="246">
        <v>1</v>
      </c>
      <c r="I625" s="247"/>
      <c r="J625" s="242"/>
      <c r="K625" s="242"/>
      <c r="L625" s="248"/>
      <c r="M625" s="249"/>
      <c r="N625" s="250"/>
      <c r="O625" s="250"/>
      <c r="P625" s="250"/>
      <c r="Q625" s="250"/>
      <c r="R625" s="250"/>
      <c r="S625" s="250"/>
      <c r="T625" s="251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2" t="s">
        <v>230</v>
      </c>
      <c r="AU625" s="252" t="s">
        <v>88</v>
      </c>
      <c r="AV625" s="13" t="s">
        <v>88</v>
      </c>
      <c r="AW625" s="13" t="s">
        <v>34</v>
      </c>
      <c r="AX625" s="13" t="s">
        <v>79</v>
      </c>
      <c r="AY625" s="252" t="s">
        <v>216</v>
      </c>
    </row>
    <row r="626" s="13" customFormat="1">
      <c r="A626" s="13"/>
      <c r="B626" s="241"/>
      <c r="C626" s="242"/>
      <c r="D626" s="243" t="s">
        <v>230</v>
      </c>
      <c r="E626" s="244" t="s">
        <v>1</v>
      </c>
      <c r="F626" s="245" t="s">
        <v>5328</v>
      </c>
      <c r="G626" s="242"/>
      <c r="H626" s="246">
        <v>1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230</v>
      </c>
      <c r="AU626" s="252" t="s">
        <v>88</v>
      </c>
      <c r="AV626" s="13" t="s">
        <v>88</v>
      </c>
      <c r="AW626" s="13" t="s">
        <v>34</v>
      </c>
      <c r="AX626" s="13" t="s">
        <v>79</v>
      </c>
      <c r="AY626" s="252" t="s">
        <v>216</v>
      </c>
    </row>
    <row r="627" s="14" customFormat="1">
      <c r="A627" s="14"/>
      <c r="B627" s="253"/>
      <c r="C627" s="254"/>
      <c r="D627" s="243" t="s">
        <v>230</v>
      </c>
      <c r="E627" s="255" t="s">
        <v>1</v>
      </c>
      <c r="F627" s="256" t="s">
        <v>285</v>
      </c>
      <c r="G627" s="254"/>
      <c r="H627" s="257">
        <v>7</v>
      </c>
      <c r="I627" s="258"/>
      <c r="J627" s="254"/>
      <c r="K627" s="254"/>
      <c r="L627" s="259"/>
      <c r="M627" s="260"/>
      <c r="N627" s="261"/>
      <c r="O627" s="261"/>
      <c r="P627" s="261"/>
      <c r="Q627" s="261"/>
      <c r="R627" s="261"/>
      <c r="S627" s="261"/>
      <c r="T627" s="262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63" t="s">
        <v>230</v>
      </c>
      <c r="AU627" s="263" t="s">
        <v>88</v>
      </c>
      <c r="AV627" s="14" t="s">
        <v>121</v>
      </c>
      <c r="AW627" s="14" t="s">
        <v>34</v>
      </c>
      <c r="AX627" s="14" t="s">
        <v>86</v>
      </c>
      <c r="AY627" s="263" t="s">
        <v>216</v>
      </c>
    </row>
    <row r="628" s="2" customFormat="1" ht="21.75" customHeight="1">
      <c r="A628" s="39"/>
      <c r="B628" s="40"/>
      <c r="C628" s="264" t="s">
        <v>1117</v>
      </c>
      <c r="D628" s="264" t="s">
        <v>372</v>
      </c>
      <c r="E628" s="265" t="s">
        <v>5329</v>
      </c>
      <c r="F628" s="266" t="s">
        <v>5330</v>
      </c>
      <c r="G628" s="267" t="s">
        <v>221</v>
      </c>
      <c r="H628" s="268">
        <v>24</v>
      </c>
      <c r="I628" s="269"/>
      <c r="J628" s="270">
        <f>ROUND(I628*H628,2)</f>
        <v>0</v>
      </c>
      <c r="K628" s="266" t="s">
        <v>222</v>
      </c>
      <c r="L628" s="271"/>
      <c r="M628" s="272" t="s">
        <v>1</v>
      </c>
      <c r="N628" s="273" t="s">
        <v>44</v>
      </c>
      <c r="O628" s="92"/>
      <c r="P628" s="237">
        <f>O628*H628</f>
        <v>0</v>
      </c>
      <c r="Q628" s="237">
        <v>0.01521</v>
      </c>
      <c r="R628" s="237">
        <f>Q628*H628</f>
        <v>0.36503999999999998</v>
      </c>
      <c r="S628" s="237">
        <v>0</v>
      </c>
      <c r="T628" s="238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39" t="s">
        <v>250</v>
      </c>
      <c r="AT628" s="239" t="s">
        <v>372</v>
      </c>
      <c r="AU628" s="239" t="s">
        <v>88</v>
      </c>
      <c r="AY628" s="18" t="s">
        <v>216</v>
      </c>
      <c r="BE628" s="240">
        <f>IF(N628="základní",J628,0)</f>
        <v>0</v>
      </c>
      <c r="BF628" s="240">
        <f>IF(N628="snížená",J628,0)</f>
        <v>0</v>
      </c>
      <c r="BG628" s="240">
        <f>IF(N628="zákl. přenesená",J628,0)</f>
        <v>0</v>
      </c>
      <c r="BH628" s="240">
        <f>IF(N628="sníž. přenesená",J628,0)</f>
        <v>0</v>
      </c>
      <c r="BI628" s="240">
        <f>IF(N628="nulová",J628,0)</f>
        <v>0</v>
      </c>
      <c r="BJ628" s="18" t="s">
        <v>86</v>
      </c>
      <c r="BK628" s="240">
        <f>ROUND(I628*H628,2)</f>
        <v>0</v>
      </c>
      <c r="BL628" s="18" t="s">
        <v>121</v>
      </c>
      <c r="BM628" s="239" t="s">
        <v>5331</v>
      </c>
    </row>
    <row r="629" s="2" customFormat="1">
      <c r="A629" s="39"/>
      <c r="B629" s="40"/>
      <c r="C629" s="41"/>
      <c r="D629" s="243" t="s">
        <v>1639</v>
      </c>
      <c r="E629" s="41"/>
      <c r="F629" s="291" t="s">
        <v>5279</v>
      </c>
      <c r="G629" s="41"/>
      <c r="H629" s="41"/>
      <c r="I629" s="292"/>
      <c r="J629" s="41"/>
      <c r="K629" s="41"/>
      <c r="L629" s="45"/>
      <c r="M629" s="293"/>
      <c r="N629" s="294"/>
      <c r="O629" s="92"/>
      <c r="P629" s="92"/>
      <c r="Q629" s="92"/>
      <c r="R629" s="92"/>
      <c r="S629" s="92"/>
      <c r="T629" s="93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T629" s="18" t="s">
        <v>1639</v>
      </c>
      <c r="AU629" s="18" t="s">
        <v>88</v>
      </c>
    </row>
    <row r="630" s="13" customFormat="1">
      <c r="A630" s="13"/>
      <c r="B630" s="241"/>
      <c r="C630" s="242"/>
      <c r="D630" s="243" t="s">
        <v>230</v>
      </c>
      <c r="E630" s="244" t="s">
        <v>1</v>
      </c>
      <c r="F630" s="245" t="s">
        <v>5332</v>
      </c>
      <c r="G630" s="242"/>
      <c r="H630" s="246">
        <v>1</v>
      </c>
      <c r="I630" s="247"/>
      <c r="J630" s="242"/>
      <c r="K630" s="242"/>
      <c r="L630" s="248"/>
      <c r="M630" s="249"/>
      <c r="N630" s="250"/>
      <c r="O630" s="250"/>
      <c r="P630" s="250"/>
      <c r="Q630" s="250"/>
      <c r="R630" s="250"/>
      <c r="S630" s="250"/>
      <c r="T630" s="25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2" t="s">
        <v>230</v>
      </c>
      <c r="AU630" s="252" t="s">
        <v>88</v>
      </c>
      <c r="AV630" s="13" t="s">
        <v>88</v>
      </c>
      <c r="AW630" s="13" t="s">
        <v>34</v>
      </c>
      <c r="AX630" s="13" t="s">
        <v>79</v>
      </c>
      <c r="AY630" s="252" t="s">
        <v>216</v>
      </c>
    </row>
    <row r="631" s="13" customFormat="1">
      <c r="A631" s="13"/>
      <c r="B631" s="241"/>
      <c r="C631" s="242"/>
      <c r="D631" s="243" t="s">
        <v>230</v>
      </c>
      <c r="E631" s="244" t="s">
        <v>1</v>
      </c>
      <c r="F631" s="245" t="s">
        <v>5333</v>
      </c>
      <c r="G631" s="242"/>
      <c r="H631" s="246">
        <v>1</v>
      </c>
      <c r="I631" s="247"/>
      <c r="J631" s="242"/>
      <c r="K631" s="242"/>
      <c r="L631" s="248"/>
      <c r="M631" s="249"/>
      <c r="N631" s="250"/>
      <c r="O631" s="250"/>
      <c r="P631" s="250"/>
      <c r="Q631" s="250"/>
      <c r="R631" s="250"/>
      <c r="S631" s="250"/>
      <c r="T631" s="251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2" t="s">
        <v>230</v>
      </c>
      <c r="AU631" s="252" t="s">
        <v>88</v>
      </c>
      <c r="AV631" s="13" t="s">
        <v>88</v>
      </c>
      <c r="AW631" s="13" t="s">
        <v>34</v>
      </c>
      <c r="AX631" s="13" t="s">
        <v>79</v>
      </c>
      <c r="AY631" s="252" t="s">
        <v>216</v>
      </c>
    </row>
    <row r="632" s="13" customFormat="1">
      <c r="A632" s="13"/>
      <c r="B632" s="241"/>
      <c r="C632" s="242"/>
      <c r="D632" s="243" t="s">
        <v>230</v>
      </c>
      <c r="E632" s="244" t="s">
        <v>1</v>
      </c>
      <c r="F632" s="245" t="s">
        <v>5334</v>
      </c>
      <c r="G632" s="242"/>
      <c r="H632" s="246">
        <v>1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230</v>
      </c>
      <c r="AU632" s="252" t="s">
        <v>88</v>
      </c>
      <c r="AV632" s="13" t="s">
        <v>88</v>
      </c>
      <c r="AW632" s="13" t="s">
        <v>34</v>
      </c>
      <c r="AX632" s="13" t="s">
        <v>79</v>
      </c>
      <c r="AY632" s="252" t="s">
        <v>216</v>
      </c>
    </row>
    <row r="633" s="13" customFormat="1">
      <c r="A633" s="13"/>
      <c r="B633" s="241"/>
      <c r="C633" s="242"/>
      <c r="D633" s="243" t="s">
        <v>230</v>
      </c>
      <c r="E633" s="244" t="s">
        <v>1</v>
      </c>
      <c r="F633" s="245" t="s">
        <v>5335</v>
      </c>
      <c r="G633" s="242"/>
      <c r="H633" s="246">
        <v>1</v>
      </c>
      <c r="I633" s="247"/>
      <c r="J633" s="242"/>
      <c r="K633" s="242"/>
      <c r="L633" s="248"/>
      <c r="M633" s="249"/>
      <c r="N633" s="250"/>
      <c r="O633" s="250"/>
      <c r="P633" s="250"/>
      <c r="Q633" s="250"/>
      <c r="R633" s="250"/>
      <c r="S633" s="250"/>
      <c r="T633" s="251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2" t="s">
        <v>230</v>
      </c>
      <c r="AU633" s="252" t="s">
        <v>88</v>
      </c>
      <c r="AV633" s="13" t="s">
        <v>88</v>
      </c>
      <c r="AW633" s="13" t="s">
        <v>34</v>
      </c>
      <c r="AX633" s="13" t="s">
        <v>79</v>
      </c>
      <c r="AY633" s="252" t="s">
        <v>216</v>
      </c>
    </row>
    <row r="634" s="13" customFormat="1">
      <c r="A634" s="13"/>
      <c r="B634" s="241"/>
      <c r="C634" s="242"/>
      <c r="D634" s="243" t="s">
        <v>230</v>
      </c>
      <c r="E634" s="244" t="s">
        <v>1</v>
      </c>
      <c r="F634" s="245" t="s">
        <v>5336</v>
      </c>
      <c r="G634" s="242"/>
      <c r="H634" s="246">
        <v>1</v>
      </c>
      <c r="I634" s="247"/>
      <c r="J634" s="242"/>
      <c r="K634" s="242"/>
      <c r="L634" s="248"/>
      <c r="M634" s="249"/>
      <c r="N634" s="250"/>
      <c r="O634" s="250"/>
      <c r="P634" s="250"/>
      <c r="Q634" s="250"/>
      <c r="R634" s="250"/>
      <c r="S634" s="250"/>
      <c r="T634" s="25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2" t="s">
        <v>230</v>
      </c>
      <c r="AU634" s="252" t="s">
        <v>88</v>
      </c>
      <c r="AV634" s="13" t="s">
        <v>88</v>
      </c>
      <c r="AW634" s="13" t="s">
        <v>34</v>
      </c>
      <c r="AX634" s="13" t="s">
        <v>79</v>
      </c>
      <c r="AY634" s="252" t="s">
        <v>216</v>
      </c>
    </row>
    <row r="635" s="13" customFormat="1">
      <c r="A635" s="13"/>
      <c r="B635" s="241"/>
      <c r="C635" s="242"/>
      <c r="D635" s="243" t="s">
        <v>230</v>
      </c>
      <c r="E635" s="244" t="s">
        <v>1</v>
      </c>
      <c r="F635" s="245" t="s">
        <v>5337</v>
      </c>
      <c r="G635" s="242"/>
      <c r="H635" s="246">
        <v>1</v>
      </c>
      <c r="I635" s="247"/>
      <c r="J635" s="242"/>
      <c r="K635" s="242"/>
      <c r="L635" s="248"/>
      <c r="M635" s="249"/>
      <c r="N635" s="250"/>
      <c r="O635" s="250"/>
      <c r="P635" s="250"/>
      <c r="Q635" s="250"/>
      <c r="R635" s="250"/>
      <c r="S635" s="250"/>
      <c r="T635" s="251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2" t="s">
        <v>230</v>
      </c>
      <c r="AU635" s="252" t="s">
        <v>88</v>
      </c>
      <c r="AV635" s="13" t="s">
        <v>88</v>
      </c>
      <c r="AW635" s="13" t="s">
        <v>34</v>
      </c>
      <c r="AX635" s="13" t="s">
        <v>79</v>
      </c>
      <c r="AY635" s="252" t="s">
        <v>216</v>
      </c>
    </row>
    <row r="636" s="13" customFormat="1">
      <c r="A636" s="13"/>
      <c r="B636" s="241"/>
      <c r="C636" s="242"/>
      <c r="D636" s="243" t="s">
        <v>230</v>
      </c>
      <c r="E636" s="244" t="s">
        <v>1</v>
      </c>
      <c r="F636" s="245" t="s">
        <v>5338</v>
      </c>
      <c r="G636" s="242"/>
      <c r="H636" s="246">
        <v>1</v>
      </c>
      <c r="I636" s="247"/>
      <c r="J636" s="242"/>
      <c r="K636" s="242"/>
      <c r="L636" s="248"/>
      <c r="M636" s="249"/>
      <c r="N636" s="250"/>
      <c r="O636" s="250"/>
      <c r="P636" s="250"/>
      <c r="Q636" s="250"/>
      <c r="R636" s="250"/>
      <c r="S636" s="250"/>
      <c r="T636" s="25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2" t="s">
        <v>230</v>
      </c>
      <c r="AU636" s="252" t="s">
        <v>88</v>
      </c>
      <c r="AV636" s="13" t="s">
        <v>88</v>
      </c>
      <c r="AW636" s="13" t="s">
        <v>34</v>
      </c>
      <c r="AX636" s="13" t="s">
        <v>79</v>
      </c>
      <c r="AY636" s="252" t="s">
        <v>216</v>
      </c>
    </row>
    <row r="637" s="13" customFormat="1">
      <c r="A637" s="13"/>
      <c r="B637" s="241"/>
      <c r="C637" s="242"/>
      <c r="D637" s="243" t="s">
        <v>230</v>
      </c>
      <c r="E637" s="244" t="s">
        <v>1</v>
      </c>
      <c r="F637" s="245" t="s">
        <v>5339</v>
      </c>
      <c r="G637" s="242"/>
      <c r="H637" s="246">
        <v>1</v>
      </c>
      <c r="I637" s="247"/>
      <c r="J637" s="242"/>
      <c r="K637" s="242"/>
      <c r="L637" s="248"/>
      <c r="M637" s="249"/>
      <c r="N637" s="250"/>
      <c r="O637" s="250"/>
      <c r="P637" s="250"/>
      <c r="Q637" s="250"/>
      <c r="R637" s="250"/>
      <c r="S637" s="250"/>
      <c r="T637" s="251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2" t="s">
        <v>230</v>
      </c>
      <c r="AU637" s="252" t="s">
        <v>88</v>
      </c>
      <c r="AV637" s="13" t="s">
        <v>88</v>
      </c>
      <c r="AW637" s="13" t="s">
        <v>34</v>
      </c>
      <c r="AX637" s="13" t="s">
        <v>79</v>
      </c>
      <c r="AY637" s="252" t="s">
        <v>216</v>
      </c>
    </row>
    <row r="638" s="13" customFormat="1">
      <c r="A638" s="13"/>
      <c r="B638" s="241"/>
      <c r="C638" s="242"/>
      <c r="D638" s="243" t="s">
        <v>230</v>
      </c>
      <c r="E638" s="244" t="s">
        <v>1</v>
      </c>
      <c r="F638" s="245" t="s">
        <v>5340</v>
      </c>
      <c r="G638" s="242"/>
      <c r="H638" s="246">
        <v>1</v>
      </c>
      <c r="I638" s="247"/>
      <c r="J638" s="242"/>
      <c r="K638" s="242"/>
      <c r="L638" s="248"/>
      <c r="M638" s="249"/>
      <c r="N638" s="250"/>
      <c r="O638" s="250"/>
      <c r="P638" s="250"/>
      <c r="Q638" s="250"/>
      <c r="R638" s="250"/>
      <c r="S638" s="250"/>
      <c r="T638" s="25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2" t="s">
        <v>230</v>
      </c>
      <c r="AU638" s="252" t="s">
        <v>88</v>
      </c>
      <c r="AV638" s="13" t="s">
        <v>88</v>
      </c>
      <c r="AW638" s="13" t="s">
        <v>34</v>
      </c>
      <c r="AX638" s="13" t="s">
        <v>79</v>
      </c>
      <c r="AY638" s="252" t="s">
        <v>216</v>
      </c>
    </row>
    <row r="639" s="13" customFormat="1">
      <c r="A639" s="13"/>
      <c r="B639" s="241"/>
      <c r="C639" s="242"/>
      <c r="D639" s="243" t="s">
        <v>230</v>
      </c>
      <c r="E639" s="244" t="s">
        <v>1</v>
      </c>
      <c r="F639" s="245" t="s">
        <v>5341</v>
      </c>
      <c r="G639" s="242"/>
      <c r="H639" s="246">
        <v>1</v>
      </c>
      <c r="I639" s="247"/>
      <c r="J639" s="242"/>
      <c r="K639" s="242"/>
      <c r="L639" s="248"/>
      <c r="M639" s="249"/>
      <c r="N639" s="250"/>
      <c r="O639" s="250"/>
      <c r="P639" s="250"/>
      <c r="Q639" s="250"/>
      <c r="R639" s="250"/>
      <c r="S639" s="250"/>
      <c r="T639" s="251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2" t="s">
        <v>230</v>
      </c>
      <c r="AU639" s="252" t="s">
        <v>88</v>
      </c>
      <c r="AV639" s="13" t="s">
        <v>88</v>
      </c>
      <c r="AW639" s="13" t="s">
        <v>34</v>
      </c>
      <c r="AX639" s="13" t="s">
        <v>79</v>
      </c>
      <c r="AY639" s="252" t="s">
        <v>216</v>
      </c>
    </row>
    <row r="640" s="13" customFormat="1">
      <c r="A640" s="13"/>
      <c r="B640" s="241"/>
      <c r="C640" s="242"/>
      <c r="D640" s="243" t="s">
        <v>230</v>
      </c>
      <c r="E640" s="244" t="s">
        <v>1</v>
      </c>
      <c r="F640" s="245" t="s">
        <v>5342</v>
      </c>
      <c r="G640" s="242"/>
      <c r="H640" s="246">
        <v>1</v>
      </c>
      <c r="I640" s="247"/>
      <c r="J640" s="242"/>
      <c r="K640" s="242"/>
      <c r="L640" s="248"/>
      <c r="M640" s="249"/>
      <c r="N640" s="250"/>
      <c r="O640" s="250"/>
      <c r="P640" s="250"/>
      <c r="Q640" s="250"/>
      <c r="R640" s="250"/>
      <c r="S640" s="250"/>
      <c r="T640" s="251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2" t="s">
        <v>230</v>
      </c>
      <c r="AU640" s="252" t="s">
        <v>88</v>
      </c>
      <c r="AV640" s="13" t="s">
        <v>88</v>
      </c>
      <c r="AW640" s="13" t="s">
        <v>34</v>
      </c>
      <c r="AX640" s="13" t="s">
        <v>79</v>
      </c>
      <c r="AY640" s="252" t="s">
        <v>216</v>
      </c>
    </row>
    <row r="641" s="13" customFormat="1">
      <c r="A641" s="13"/>
      <c r="B641" s="241"/>
      <c r="C641" s="242"/>
      <c r="D641" s="243" t="s">
        <v>230</v>
      </c>
      <c r="E641" s="244" t="s">
        <v>1</v>
      </c>
      <c r="F641" s="245" t="s">
        <v>5343</v>
      </c>
      <c r="G641" s="242"/>
      <c r="H641" s="246">
        <v>1</v>
      </c>
      <c r="I641" s="247"/>
      <c r="J641" s="242"/>
      <c r="K641" s="242"/>
      <c r="L641" s="248"/>
      <c r="M641" s="249"/>
      <c r="N641" s="250"/>
      <c r="O641" s="250"/>
      <c r="P641" s="250"/>
      <c r="Q641" s="250"/>
      <c r="R641" s="250"/>
      <c r="S641" s="250"/>
      <c r="T641" s="251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2" t="s">
        <v>230</v>
      </c>
      <c r="AU641" s="252" t="s">
        <v>88</v>
      </c>
      <c r="AV641" s="13" t="s">
        <v>88</v>
      </c>
      <c r="AW641" s="13" t="s">
        <v>34</v>
      </c>
      <c r="AX641" s="13" t="s">
        <v>79</v>
      </c>
      <c r="AY641" s="252" t="s">
        <v>216</v>
      </c>
    </row>
    <row r="642" s="13" customFormat="1">
      <c r="A642" s="13"/>
      <c r="B642" s="241"/>
      <c r="C642" s="242"/>
      <c r="D642" s="243" t="s">
        <v>230</v>
      </c>
      <c r="E642" s="244" t="s">
        <v>1</v>
      </c>
      <c r="F642" s="245" t="s">
        <v>5344</v>
      </c>
      <c r="G642" s="242"/>
      <c r="H642" s="246">
        <v>1</v>
      </c>
      <c r="I642" s="247"/>
      <c r="J642" s="242"/>
      <c r="K642" s="242"/>
      <c r="L642" s="248"/>
      <c r="M642" s="249"/>
      <c r="N642" s="250"/>
      <c r="O642" s="250"/>
      <c r="P642" s="250"/>
      <c r="Q642" s="250"/>
      <c r="R642" s="250"/>
      <c r="S642" s="250"/>
      <c r="T642" s="25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2" t="s">
        <v>230</v>
      </c>
      <c r="AU642" s="252" t="s">
        <v>88</v>
      </c>
      <c r="AV642" s="13" t="s">
        <v>88</v>
      </c>
      <c r="AW642" s="13" t="s">
        <v>34</v>
      </c>
      <c r="AX642" s="13" t="s">
        <v>79</v>
      </c>
      <c r="AY642" s="252" t="s">
        <v>216</v>
      </c>
    </row>
    <row r="643" s="13" customFormat="1">
      <c r="A643" s="13"/>
      <c r="B643" s="241"/>
      <c r="C643" s="242"/>
      <c r="D643" s="243" t="s">
        <v>230</v>
      </c>
      <c r="E643" s="244" t="s">
        <v>1</v>
      </c>
      <c r="F643" s="245" t="s">
        <v>5345</v>
      </c>
      <c r="G643" s="242"/>
      <c r="H643" s="246">
        <v>1</v>
      </c>
      <c r="I643" s="247"/>
      <c r="J643" s="242"/>
      <c r="K643" s="242"/>
      <c r="L643" s="248"/>
      <c r="M643" s="249"/>
      <c r="N643" s="250"/>
      <c r="O643" s="250"/>
      <c r="P643" s="250"/>
      <c r="Q643" s="250"/>
      <c r="R643" s="250"/>
      <c r="S643" s="250"/>
      <c r="T643" s="251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2" t="s">
        <v>230</v>
      </c>
      <c r="AU643" s="252" t="s">
        <v>88</v>
      </c>
      <c r="AV643" s="13" t="s">
        <v>88</v>
      </c>
      <c r="AW643" s="13" t="s">
        <v>34</v>
      </c>
      <c r="AX643" s="13" t="s">
        <v>79</v>
      </c>
      <c r="AY643" s="252" t="s">
        <v>216</v>
      </c>
    </row>
    <row r="644" s="13" customFormat="1">
      <c r="A644" s="13"/>
      <c r="B644" s="241"/>
      <c r="C644" s="242"/>
      <c r="D644" s="243" t="s">
        <v>230</v>
      </c>
      <c r="E644" s="244" t="s">
        <v>1</v>
      </c>
      <c r="F644" s="245" t="s">
        <v>5346</v>
      </c>
      <c r="G644" s="242"/>
      <c r="H644" s="246">
        <v>1</v>
      </c>
      <c r="I644" s="247"/>
      <c r="J644" s="242"/>
      <c r="K644" s="242"/>
      <c r="L644" s="248"/>
      <c r="M644" s="249"/>
      <c r="N644" s="250"/>
      <c r="O644" s="250"/>
      <c r="P644" s="250"/>
      <c r="Q644" s="250"/>
      <c r="R644" s="250"/>
      <c r="S644" s="250"/>
      <c r="T644" s="25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2" t="s">
        <v>230</v>
      </c>
      <c r="AU644" s="252" t="s">
        <v>88</v>
      </c>
      <c r="AV644" s="13" t="s">
        <v>88</v>
      </c>
      <c r="AW644" s="13" t="s">
        <v>34</v>
      </c>
      <c r="AX644" s="13" t="s">
        <v>79</v>
      </c>
      <c r="AY644" s="252" t="s">
        <v>216</v>
      </c>
    </row>
    <row r="645" s="13" customFormat="1">
      <c r="A645" s="13"/>
      <c r="B645" s="241"/>
      <c r="C645" s="242"/>
      <c r="D645" s="243" t="s">
        <v>230</v>
      </c>
      <c r="E645" s="244" t="s">
        <v>1</v>
      </c>
      <c r="F645" s="245" t="s">
        <v>5347</v>
      </c>
      <c r="G645" s="242"/>
      <c r="H645" s="246">
        <v>1</v>
      </c>
      <c r="I645" s="247"/>
      <c r="J645" s="242"/>
      <c r="K645" s="242"/>
      <c r="L645" s="248"/>
      <c r="M645" s="249"/>
      <c r="N645" s="250"/>
      <c r="O645" s="250"/>
      <c r="P645" s="250"/>
      <c r="Q645" s="250"/>
      <c r="R645" s="250"/>
      <c r="S645" s="250"/>
      <c r="T645" s="251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2" t="s">
        <v>230</v>
      </c>
      <c r="AU645" s="252" t="s">
        <v>88</v>
      </c>
      <c r="AV645" s="13" t="s">
        <v>88</v>
      </c>
      <c r="AW645" s="13" t="s">
        <v>34</v>
      </c>
      <c r="AX645" s="13" t="s">
        <v>79</v>
      </c>
      <c r="AY645" s="252" t="s">
        <v>216</v>
      </c>
    </row>
    <row r="646" s="13" customFormat="1">
      <c r="A646" s="13"/>
      <c r="B646" s="241"/>
      <c r="C646" s="242"/>
      <c r="D646" s="243" t="s">
        <v>230</v>
      </c>
      <c r="E646" s="244" t="s">
        <v>1</v>
      </c>
      <c r="F646" s="245" t="s">
        <v>5348</v>
      </c>
      <c r="G646" s="242"/>
      <c r="H646" s="246">
        <v>1</v>
      </c>
      <c r="I646" s="247"/>
      <c r="J646" s="242"/>
      <c r="K646" s="242"/>
      <c r="L646" s="248"/>
      <c r="M646" s="249"/>
      <c r="N646" s="250"/>
      <c r="O646" s="250"/>
      <c r="P646" s="250"/>
      <c r="Q646" s="250"/>
      <c r="R646" s="250"/>
      <c r="S646" s="250"/>
      <c r="T646" s="251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2" t="s">
        <v>230</v>
      </c>
      <c r="AU646" s="252" t="s">
        <v>88</v>
      </c>
      <c r="AV646" s="13" t="s">
        <v>88</v>
      </c>
      <c r="AW646" s="13" t="s">
        <v>34</v>
      </c>
      <c r="AX646" s="13" t="s">
        <v>79</v>
      </c>
      <c r="AY646" s="252" t="s">
        <v>216</v>
      </c>
    </row>
    <row r="647" s="13" customFormat="1">
      <c r="A647" s="13"/>
      <c r="B647" s="241"/>
      <c r="C647" s="242"/>
      <c r="D647" s="243" t="s">
        <v>230</v>
      </c>
      <c r="E647" s="244" t="s">
        <v>1</v>
      </c>
      <c r="F647" s="245" t="s">
        <v>5349</v>
      </c>
      <c r="G647" s="242"/>
      <c r="H647" s="246">
        <v>1</v>
      </c>
      <c r="I647" s="247"/>
      <c r="J647" s="242"/>
      <c r="K647" s="242"/>
      <c r="L647" s="248"/>
      <c r="M647" s="249"/>
      <c r="N647" s="250"/>
      <c r="O647" s="250"/>
      <c r="P647" s="250"/>
      <c r="Q647" s="250"/>
      <c r="R647" s="250"/>
      <c r="S647" s="250"/>
      <c r="T647" s="251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2" t="s">
        <v>230</v>
      </c>
      <c r="AU647" s="252" t="s">
        <v>88</v>
      </c>
      <c r="AV647" s="13" t="s">
        <v>88</v>
      </c>
      <c r="AW647" s="13" t="s">
        <v>34</v>
      </c>
      <c r="AX647" s="13" t="s">
        <v>79</v>
      </c>
      <c r="AY647" s="252" t="s">
        <v>216</v>
      </c>
    </row>
    <row r="648" s="13" customFormat="1">
      <c r="A648" s="13"/>
      <c r="B648" s="241"/>
      <c r="C648" s="242"/>
      <c r="D648" s="243" t="s">
        <v>230</v>
      </c>
      <c r="E648" s="244" t="s">
        <v>1</v>
      </c>
      <c r="F648" s="245" t="s">
        <v>5350</v>
      </c>
      <c r="G648" s="242"/>
      <c r="H648" s="246">
        <v>1</v>
      </c>
      <c r="I648" s="247"/>
      <c r="J648" s="242"/>
      <c r="K648" s="242"/>
      <c r="L648" s="248"/>
      <c r="M648" s="249"/>
      <c r="N648" s="250"/>
      <c r="O648" s="250"/>
      <c r="P648" s="250"/>
      <c r="Q648" s="250"/>
      <c r="R648" s="250"/>
      <c r="S648" s="250"/>
      <c r="T648" s="25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2" t="s">
        <v>230</v>
      </c>
      <c r="AU648" s="252" t="s">
        <v>88</v>
      </c>
      <c r="AV648" s="13" t="s">
        <v>88</v>
      </c>
      <c r="AW648" s="13" t="s">
        <v>34</v>
      </c>
      <c r="AX648" s="13" t="s">
        <v>79</v>
      </c>
      <c r="AY648" s="252" t="s">
        <v>216</v>
      </c>
    </row>
    <row r="649" s="13" customFormat="1">
      <c r="A649" s="13"/>
      <c r="B649" s="241"/>
      <c r="C649" s="242"/>
      <c r="D649" s="243" t="s">
        <v>230</v>
      </c>
      <c r="E649" s="244" t="s">
        <v>1</v>
      </c>
      <c r="F649" s="245" t="s">
        <v>5351</v>
      </c>
      <c r="G649" s="242"/>
      <c r="H649" s="246">
        <v>1</v>
      </c>
      <c r="I649" s="247"/>
      <c r="J649" s="242"/>
      <c r="K649" s="242"/>
      <c r="L649" s="248"/>
      <c r="M649" s="249"/>
      <c r="N649" s="250"/>
      <c r="O649" s="250"/>
      <c r="P649" s="250"/>
      <c r="Q649" s="250"/>
      <c r="R649" s="250"/>
      <c r="S649" s="250"/>
      <c r="T649" s="251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2" t="s">
        <v>230</v>
      </c>
      <c r="AU649" s="252" t="s">
        <v>88</v>
      </c>
      <c r="AV649" s="13" t="s">
        <v>88</v>
      </c>
      <c r="AW649" s="13" t="s">
        <v>34</v>
      </c>
      <c r="AX649" s="13" t="s">
        <v>79</v>
      </c>
      <c r="AY649" s="252" t="s">
        <v>216</v>
      </c>
    </row>
    <row r="650" s="13" customFormat="1">
      <c r="A650" s="13"/>
      <c r="B650" s="241"/>
      <c r="C650" s="242"/>
      <c r="D650" s="243" t="s">
        <v>230</v>
      </c>
      <c r="E650" s="244" t="s">
        <v>1</v>
      </c>
      <c r="F650" s="245" t="s">
        <v>5352</v>
      </c>
      <c r="G650" s="242"/>
      <c r="H650" s="246">
        <v>1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230</v>
      </c>
      <c r="AU650" s="252" t="s">
        <v>88</v>
      </c>
      <c r="AV650" s="13" t="s">
        <v>88</v>
      </c>
      <c r="AW650" s="13" t="s">
        <v>34</v>
      </c>
      <c r="AX650" s="13" t="s">
        <v>79</v>
      </c>
      <c r="AY650" s="252" t="s">
        <v>216</v>
      </c>
    </row>
    <row r="651" s="13" customFormat="1">
      <c r="A651" s="13"/>
      <c r="B651" s="241"/>
      <c r="C651" s="242"/>
      <c r="D651" s="243" t="s">
        <v>230</v>
      </c>
      <c r="E651" s="244" t="s">
        <v>1</v>
      </c>
      <c r="F651" s="245" t="s">
        <v>5353</v>
      </c>
      <c r="G651" s="242"/>
      <c r="H651" s="246">
        <v>1</v>
      </c>
      <c r="I651" s="247"/>
      <c r="J651" s="242"/>
      <c r="K651" s="242"/>
      <c r="L651" s="248"/>
      <c r="M651" s="249"/>
      <c r="N651" s="250"/>
      <c r="O651" s="250"/>
      <c r="P651" s="250"/>
      <c r="Q651" s="250"/>
      <c r="R651" s="250"/>
      <c r="S651" s="250"/>
      <c r="T651" s="251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2" t="s">
        <v>230</v>
      </c>
      <c r="AU651" s="252" t="s">
        <v>88</v>
      </c>
      <c r="AV651" s="13" t="s">
        <v>88</v>
      </c>
      <c r="AW651" s="13" t="s">
        <v>34</v>
      </c>
      <c r="AX651" s="13" t="s">
        <v>79</v>
      </c>
      <c r="AY651" s="252" t="s">
        <v>216</v>
      </c>
    </row>
    <row r="652" s="13" customFormat="1">
      <c r="A652" s="13"/>
      <c r="B652" s="241"/>
      <c r="C652" s="242"/>
      <c r="D652" s="243" t="s">
        <v>230</v>
      </c>
      <c r="E652" s="244" t="s">
        <v>1</v>
      </c>
      <c r="F652" s="245" t="s">
        <v>5354</v>
      </c>
      <c r="G652" s="242"/>
      <c r="H652" s="246">
        <v>1</v>
      </c>
      <c r="I652" s="247"/>
      <c r="J652" s="242"/>
      <c r="K652" s="242"/>
      <c r="L652" s="248"/>
      <c r="M652" s="249"/>
      <c r="N652" s="250"/>
      <c r="O652" s="250"/>
      <c r="P652" s="250"/>
      <c r="Q652" s="250"/>
      <c r="R652" s="250"/>
      <c r="S652" s="250"/>
      <c r="T652" s="251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2" t="s">
        <v>230</v>
      </c>
      <c r="AU652" s="252" t="s">
        <v>88</v>
      </c>
      <c r="AV652" s="13" t="s">
        <v>88</v>
      </c>
      <c r="AW652" s="13" t="s">
        <v>34</v>
      </c>
      <c r="AX652" s="13" t="s">
        <v>79</v>
      </c>
      <c r="AY652" s="252" t="s">
        <v>216</v>
      </c>
    </row>
    <row r="653" s="13" customFormat="1">
      <c r="A653" s="13"/>
      <c r="B653" s="241"/>
      <c r="C653" s="242"/>
      <c r="D653" s="243" t="s">
        <v>230</v>
      </c>
      <c r="E653" s="244" t="s">
        <v>1</v>
      </c>
      <c r="F653" s="245" t="s">
        <v>5355</v>
      </c>
      <c r="G653" s="242"/>
      <c r="H653" s="246">
        <v>1</v>
      </c>
      <c r="I653" s="247"/>
      <c r="J653" s="242"/>
      <c r="K653" s="242"/>
      <c r="L653" s="248"/>
      <c r="M653" s="249"/>
      <c r="N653" s="250"/>
      <c r="O653" s="250"/>
      <c r="P653" s="250"/>
      <c r="Q653" s="250"/>
      <c r="R653" s="250"/>
      <c r="S653" s="250"/>
      <c r="T653" s="251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2" t="s">
        <v>230</v>
      </c>
      <c r="AU653" s="252" t="s">
        <v>88</v>
      </c>
      <c r="AV653" s="13" t="s">
        <v>88</v>
      </c>
      <c r="AW653" s="13" t="s">
        <v>34</v>
      </c>
      <c r="AX653" s="13" t="s">
        <v>79</v>
      </c>
      <c r="AY653" s="252" t="s">
        <v>216</v>
      </c>
    </row>
    <row r="654" s="14" customFormat="1">
      <c r="A654" s="14"/>
      <c r="B654" s="253"/>
      <c r="C654" s="254"/>
      <c r="D654" s="243" t="s">
        <v>230</v>
      </c>
      <c r="E654" s="255" t="s">
        <v>1</v>
      </c>
      <c r="F654" s="256" t="s">
        <v>285</v>
      </c>
      <c r="G654" s="254"/>
      <c r="H654" s="257">
        <v>24</v>
      </c>
      <c r="I654" s="258"/>
      <c r="J654" s="254"/>
      <c r="K654" s="254"/>
      <c r="L654" s="259"/>
      <c r="M654" s="260"/>
      <c r="N654" s="261"/>
      <c r="O654" s="261"/>
      <c r="P654" s="261"/>
      <c r="Q654" s="261"/>
      <c r="R654" s="261"/>
      <c r="S654" s="261"/>
      <c r="T654" s="262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63" t="s">
        <v>230</v>
      </c>
      <c r="AU654" s="263" t="s">
        <v>88</v>
      </c>
      <c r="AV654" s="14" t="s">
        <v>121</v>
      </c>
      <c r="AW654" s="14" t="s">
        <v>34</v>
      </c>
      <c r="AX654" s="14" t="s">
        <v>86</v>
      </c>
      <c r="AY654" s="263" t="s">
        <v>216</v>
      </c>
    </row>
    <row r="655" s="2" customFormat="1" ht="21.75" customHeight="1">
      <c r="A655" s="39"/>
      <c r="B655" s="40"/>
      <c r="C655" s="264" t="s">
        <v>1123</v>
      </c>
      <c r="D655" s="264" t="s">
        <v>372</v>
      </c>
      <c r="E655" s="265" t="s">
        <v>5356</v>
      </c>
      <c r="F655" s="266" t="s">
        <v>5357</v>
      </c>
      <c r="G655" s="267" t="s">
        <v>221</v>
      </c>
      <c r="H655" s="268">
        <v>7</v>
      </c>
      <c r="I655" s="269"/>
      <c r="J655" s="270">
        <f>ROUND(I655*H655,2)</f>
        <v>0</v>
      </c>
      <c r="K655" s="266" t="s">
        <v>222</v>
      </c>
      <c r="L655" s="271"/>
      <c r="M655" s="272" t="s">
        <v>1</v>
      </c>
      <c r="N655" s="273" t="s">
        <v>44</v>
      </c>
      <c r="O655" s="92"/>
      <c r="P655" s="237">
        <f>O655*H655</f>
        <v>0</v>
      </c>
      <c r="Q655" s="237">
        <v>0.01553</v>
      </c>
      <c r="R655" s="237">
        <f>Q655*H655</f>
        <v>0.10871</v>
      </c>
      <c r="S655" s="237">
        <v>0</v>
      </c>
      <c r="T655" s="238">
        <f>S655*H655</f>
        <v>0</v>
      </c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R655" s="239" t="s">
        <v>250</v>
      </c>
      <c r="AT655" s="239" t="s">
        <v>372</v>
      </c>
      <c r="AU655" s="239" t="s">
        <v>88</v>
      </c>
      <c r="AY655" s="18" t="s">
        <v>216</v>
      </c>
      <c r="BE655" s="240">
        <f>IF(N655="základní",J655,0)</f>
        <v>0</v>
      </c>
      <c r="BF655" s="240">
        <f>IF(N655="snížená",J655,0)</f>
        <v>0</v>
      </c>
      <c r="BG655" s="240">
        <f>IF(N655="zákl. přenesená",J655,0)</f>
        <v>0</v>
      </c>
      <c r="BH655" s="240">
        <f>IF(N655="sníž. přenesená",J655,0)</f>
        <v>0</v>
      </c>
      <c r="BI655" s="240">
        <f>IF(N655="nulová",J655,0)</f>
        <v>0</v>
      </c>
      <c r="BJ655" s="18" t="s">
        <v>86</v>
      </c>
      <c r="BK655" s="240">
        <f>ROUND(I655*H655,2)</f>
        <v>0</v>
      </c>
      <c r="BL655" s="18" t="s">
        <v>121</v>
      </c>
      <c r="BM655" s="239" t="s">
        <v>5358</v>
      </c>
    </row>
    <row r="656" s="2" customFormat="1">
      <c r="A656" s="39"/>
      <c r="B656" s="40"/>
      <c r="C656" s="41"/>
      <c r="D656" s="243" t="s">
        <v>1639</v>
      </c>
      <c r="E656" s="41"/>
      <c r="F656" s="291" t="s">
        <v>5279</v>
      </c>
      <c r="G656" s="41"/>
      <c r="H656" s="41"/>
      <c r="I656" s="292"/>
      <c r="J656" s="41"/>
      <c r="K656" s="41"/>
      <c r="L656" s="45"/>
      <c r="M656" s="293"/>
      <c r="N656" s="294"/>
      <c r="O656" s="92"/>
      <c r="P656" s="92"/>
      <c r="Q656" s="92"/>
      <c r="R656" s="92"/>
      <c r="S656" s="92"/>
      <c r="T656" s="93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T656" s="18" t="s">
        <v>1639</v>
      </c>
      <c r="AU656" s="18" t="s">
        <v>88</v>
      </c>
    </row>
    <row r="657" s="13" customFormat="1">
      <c r="A657" s="13"/>
      <c r="B657" s="241"/>
      <c r="C657" s="242"/>
      <c r="D657" s="243" t="s">
        <v>230</v>
      </c>
      <c r="E657" s="244" t="s">
        <v>1</v>
      </c>
      <c r="F657" s="245" t="s">
        <v>5359</v>
      </c>
      <c r="G657" s="242"/>
      <c r="H657" s="246">
        <v>1</v>
      </c>
      <c r="I657" s="247"/>
      <c r="J657" s="242"/>
      <c r="K657" s="242"/>
      <c r="L657" s="248"/>
      <c r="M657" s="249"/>
      <c r="N657" s="250"/>
      <c r="O657" s="250"/>
      <c r="P657" s="250"/>
      <c r="Q657" s="250"/>
      <c r="R657" s="250"/>
      <c r="S657" s="250"/>
      <c r="T657" s="251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2" t="s">
        <v>230</v>
      </c>
      <c r="AU657" s="252" t="s">
        <v>88</v>
      </c>
      <c r="AV657" s="13" t="s">
        <v>88</v>
      </c>
      <c r="AW657" s="13" t="s">
        <v>34</v>
      </c>
      <c r="AX657" s="13" t="s">
        <v>79</v>
      </c>
      <c r="AY657" s="252" t="s">
        <v>216</v>
      </c>
    </row>
    <row r="658" s="13" customFormat="1">
      <c r="A658" s="13"/>
      <c r="B658" s="241"/>
      <c r="C658" s="242"/>
      <c r="D658" s="243" t="s">
        <v>230</v>
      </c>
      <c r="E658" s="244" t="s">
        <v>1</v>
      </c>
      <c r="F658" s="245" t="s">
        <v>5360</v>
      </c>
      <c r="G658" s="242"/>
      <c r="H658" s="246">
        <v>1</v>
      </c>
      <c r="I658" s="247"/>
      <c r="J658" s="242"/>
      <c r="K658" s="242"/>
      <c r="L658" s="248"/>
      <c r="M658" s="249"/>
      <c r="N658" s="250"/>
      <c r="O658" s="250"/>
      <c r="P658" s="250"/>
      <c r="Q658" s="250"/>
      <c r="R658" s="250"/>
      <c r="S658" s="250"/>
      <c r="T658" s="25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2" t="s">
        <v>230</v>
      </c>
      <c r="AU658" s="252" t="s">
        <v>88</v>
      </c>
      <c r="AV658" s="13" t="s">
        <v>88</v>
      </c>
      <c r="AW658" s="13" t="s">
        <v>34</v>
      </c>
      <c r="AX658" s="13" t="s">
        <v>79</v>
      </c>
      <c r="AY658" s="252" t="s">
        <v>216</v>
      </c>
    </row>
    <row r="659" s="13" customFormat="1">
      <c r="A659" s="13"/>
      <c r="B659" s="241"/>
      <c r="C659" s="242"/>
      <c r="D659" s="243" t="s">
        <v>230</v>
      </c>
      <c r="E659" s="244" t="s">
        <v>1</v>
      </c>
      <c r="F659" s="245" t="s">
        <v>5361</v>
      </c>
      <c r="G659" s="242"/>
      <c r="H659" s="246">
        <v>1</v>
      </c>
      <c r="I659" s="247"/>
      <c r="J659" s="242"/>
      <c r="K659" s="242"/>
      <c r="L659" s="248"/>
      <c r="M659" s="249"/>
      <c r="N659" s="250"/>
      <c r="O659" s="250"/>
      <c r="P659" s="250"/>
      <c r="Q659" s="250"/>
      <c r="R659" s="250"/>
      <c r="S659" s="250"/>
      <c r="T659" s="251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2" t="s">
        <v>230</v>
      </c>
      <c r="AU659" s="252" t="s">
        <v>88</v>
      </c>
      <c r="AV659" s="13" t="s">
        <v>88</v>
      </c>
      <c r="AW659" s="13" t="s">
        <v>34</v>
      </c>
      <c r="AX659" s="13" t="s">
        <v>79</v>
      </c>
      <c r="AY659" s="252" t="s">
        <v>216</v>
      </c>
    </row>
    <row r="660" s="13" customFormat="1">
      <c r="A660" s="13"/>
      <c r="B660" s="241"/>
      <c r="C660" s="242"/>
      <c r="D660" s="243" t="s">
        <v>230</v>
      </c>
      <c r="E660" s="244" t="s">
        <v>1</v>
      </c>
      <c r="F660" s="245" t="s">
        <v>5362</v>
      </c>
      <c r="G660" s="242"/>
      <c r="H660" s="246">
        <v>1</v>
      </c>
      <c r="I660" s="247"/>
      <c r="J660" s="242"/>
      <c r="K660" s="242"/>
      <c r="L660" s="248"/>
      <c r="M660" s="249"/>
      <c r="N660" s="250"/>
      <c r="O660" s="250"/>
      <c r="P660" s="250"/>
      <c r="Q660" s="250"/>
      <c r="R660" s="250"/>
      <c r="S660" s="250"/>
      <c r="T660" s="25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2" t="s">
        <v>230</v>
      </c>
      <c r="AU660" s="252" t="s">
        <v>88</v>
      </c>
      <c r="AV660" s="13" t="s">
        <v>88</v>
      </c>
      <c r="AW660" s="13" t="s">
        <v>34</v>
      </c>
      <c r="AX660" s="13" t="s">
        <v>79</v>
      </c>
      <c r="AY660" s="252" t="s">
        <v>216</v>
      </c>
    </row>
    <row r="661" s="13" customFormat="1">
      <c r="A661" s="13"/>
      <c r="B661" s="241"/>
      <c r="C661" s="242"/>
      <c r="D661" s="243" t="s">
        <v>230</v>
      </c>
      <c r="E661" s="244" t="s">
        <v>1</v>
      </c>
      <c r="F661" s="245" t="s">
        <v>5363</v>
      </c>
      <c r="G661" s="242"/>
      <c r="H661" s="246">
        <v>1</v>
      </c>
      <c r="I661" s="247"/>
      <c r="J661" s="242"/>
      <c r="K661" s="242"/>
      <c r="L661" s="248"/>
      <c r="M661" s="249"/>
      <c r="N661" s="250"/>
      <c r="O661" s="250"/>
      <c r="P661" s="250"/>
      <c r="Q661" s="250"/>
      <c r="R661" s="250"/>
      <c r="S661" s="250"/>
      <c r="T661" s="251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2" t="s">
        <v>230</v>
      </c>
      <c r="AU661" s="252" t="s">
        <v>88</v>
      </c>
      <c r="AV661" s="13" t="s">
        <v>88</v>
      </c>
      <c r="AW661" s="13" t="s">
        <v>34</v>
      </c>
      <c r="AX661" s="13" t="s">
        <v>79</v>
      </c>
      <c r="AY661" s="252" t="s">
        <v>216</v>
      </c>
    </row>
    <row r="662" s="13" customFormat="1">
      <c r="A662" s="13"/>
      <c r="B662" s="241"/>
      <c r="C662" s="242"/>
      <c r="D662" s="243" t="s">
        <v>230</v>
      </c>
      <c r="E662" s="244" t="s">
        <v>1</v>
      </c>
      <c r="F662" s="245" t="s">
        <v>5364</v>
      </c>
      <c r="G662" s="242"/>
      <c r="H662" s="246">
        <v>1</v>
      </c>
      <c r="I662" s="247"/>
      <c r="J662" s="242"/>
      <c r="K662" s="242"/>
      <c r="L662" s="248"/>
      <c r="M662" s="249"/>
      <c r="N662" s="250"/>
      <c r="O662" s="250"/>
      <c r="P662" s="250"/>
      <c r="Q662" s="250"/>
      <c r="R662" s="250"/>
      <c r="S662" s="250"/>
      <c r="T662" s="25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2" t="s">
        <v>230</v>
      </c>
      <c r="AU662" s="252" t="s">
        <v>88</v>
      </c>
      <c r="AV662" s="13" t="s">
        <v>88</v>
      </c>
      <c r="AW662" s="13" t="s">
        <v>34</v>
      </c>
      <c r="AX662" s="13" t="s">
        <v>79</v>
      </c>
      <c r="AY662" s="252" t="s">
        <v>216</v>
      </c>
    </row>
    <row r="663" s="13" customFormat="1">
      <c r="A663" s="13"/>
      <c r="B663" s="241"/>
      <c r="C663" s="242"/>
      <c r="D663" s="243" t="s">
        <v>230</v>
      </c>
      <c r="E663" s="244" t="s">
        <v>1</v>
      </c>
      <c r="F663" s="245" t="s">
        <v>5365</v>
      </c>
      <c r="G663" s="242"/>
      <c r="H663" s="246">
        <v>1</v>
      </c>
      <c r="I663" s="247"/>
      <c r="J663" s="242"/>
      <c r="K663" s="242"/>
      <c r="L663" s="248"/>
      <c r="M663" s="249"/>
      <c r="N663" s="250"/>
      <c r="O663" s="250"/>
      <c r="P663" s="250"/>
      <c r="Q663" s="250"/>
      <c r="R663" s="250"/>
      <c r="S663" s="250"/>
      <c r="T663" s="251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2" t="s">
        <v>230</v>
      </c>
      <c r="AU663" s="252" t="s">
        <v>88</v>
      </c>
      <c r="AV663" s="13" t="s">
        <v>88</v>
      </c>
      <c r="AW663" s="13" t="s">
        <v>34</v>
      </c>
      <c r="AX663" s="13" t="s">
        <v>79</v>
      </c>
      <c r="AY663" s="252" t="s">
        <v>216</v>
      </c>
    </row>
    <row r="664" s="14" customFormat="1">
      <c r="A664" s="14"/>
      <c r="B664" s="253"/>
      <c r="C664" s="254"/>
      <c r="D664" s="243" t="s">
        <v>230</v>
      </c>
      <c r="E664" s="255" t="s">
        <v>1</v>
      </c>
      <c r="F664" s="256" t="s">
        <v>285</v>
      </c>
      <c r="G664" s="254"/>
      <c r="H664" s="257">
        <v>7</v>
      </c>
      <c r="I664" s="258"/>
      <c r="J664" s="254"/>
      <c r="K664" s="254"/>
      <c r="L664" s="259"/>
      <c r="M664" s="260"/>
      <c r="N664" s="261"/>
      <c r="O664" s="261"/>
      <c r="P664" s="261"/>
      <c r="Q664" s="261"/>
      <c r="R664" s="261"/>
      <c r="S664" s="261"/>
      <c r="T664" s="262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63" t="s">
        <v>230</v>
      </c>
      <c r="AU664" s="263" t="s">
        <v>88</v>
      </c>
      <c r="AV664" s="14" t="s">
        <v>121</v>
      </c>
      <c r="AW664" s="14" t="s">
        <v>34</v>
      </c>
      <c r="AX664" s="14" t="s">
        <v>86</v>
      </c>
      <c r="AY664" s="263" t="s">
        <v>216</v>
      </c>
    </row>
    <row r="665" s="12" customFormat="1" ht="22.8" customHeight="1">
      <c r="A665" s="12"/>
      <c r="B665" s="212"/>
      <c r="C665" s="213"/>
      <c r="D665" s="214" t="s">
        <v>78</v>
      </c>
      <c r="E665" s="226" t="s">
        <v>255</v>
      </c>
      <c r="F665" s="226" t="s">
        <v>458</v>
      </c>
      <c r="G665" s="213"/>
      <c r="H665" s="213"/>
      <c r="I665" s="216"/>
      <c r="J665" s="227">
        <f>BK665</f>
        <v>0</v>
      </c>
      <c r="K665" s="213"/>
      <c r="L665" s="218"/>
      <c r="M665" s="219"/>
      <c r="N665" s="220"/>
      <c r="O665" s="220"/>
      <c r="P665" s="221">
        <f>SUM(P666:P936)</f>
        <v>0</v>
      </c>
      <c r="Q665" s="220"/>
      <c r="R665" s="221">
        <f>SUM(R666:R936)</f>
        <v>26.250043040000001</v>
      </c>
      <c r="S665" s="220"/>
      <c r="T665" s="222">
        <f>SUM(T666:T936)</f>
        <v>133.44290699999996</v>
      </c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R665" s="223" t="s">
        <v>86</v>
      </c>
      <c r="AT665" s="224" t="s">
        <v>78</v>
      </c>
      <c r="AU665" s="224" t="s">
        <v>86</v>
      </c>
      <c r="AY665" s="223" t="s">
        <v>216</v>
      </c>
      <c r="BK665" s="225">
        <f>SUM(BK666:BK936)</f>
        <v>0</v>
      </c>
    </row>
    <row r="666" s="2" customFormat="1" ht="16.5" customHeight="1">
      <c r="A666" s="39"/>
      <c r="B666" s="40"/>
      <c r="C666" s="228" t="s">
        <v>1128</v>
      </c>
      <c r="D666" s="228" t="s">
        <v>218</v>
      </c>
      <c r="E666" s="229" t="s">
        <v>1667</v>
      </c>
      <c r="F666" s="230" t="s">
        <v>1668</v>
      </c>
      <c r="G666" s="231" t="s">
        <v>293</v>
      </c>
      <c r="H666" s="232">
        <v>40</v>
      </c>
      <c r="I666" s="233"/>
      <c r="J666" s="234">
        <f>ROUND(I666*H666,2)</f>
        <v>0</v>
      </c>
      <c r="K666" s="230" t="s">
        <v>222</v>
      </c>
      <c r="L666" s="45"/>
      <c r="M666" s="235" t="s">
        <v>1</v>
      </c>
      <c r="N666" s="236" t="s">
        <v>44</v>
      </c>
      <c r="O666" s="92"/>
      <c r="P666" s="237">
        <f>O666*H666</f>
        <v>0</v>
      </c>
      <c r="Q666" s="237">
        <v>0.1295</v>
      </c>
      <c r="R666" s="237">
        <f>Q666*H666</f>
        <v>5.1799999999999997</v>
      </c>
      <c r="S666" s="237">
        <v>0</v>
      </c>
      <c r="T666" s="238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39" t="s">
        <v>121</v>
      </c>
      <c r="AT666" s="239" t="s">
        <v>218</v>
      </c>
      <c r="AU666" s="239" t="s">
        <v>88</v>
      </c>
      <c r="AY666" s="18" t="s">
        <v>216</v>
      </c>
      <c r="BE666" s="240">
        <f>IF(N666="základní",J666,0)</f>
        <v>0</v>
      </c>
      <c r="BF666" s="240">
        <f>IF(N666="snížená",J666,0)</f>
        <v>0</v>
      </c>
      <c r="BG666" s="240">
        <f>IF(N666="zákl. přenesená",J666,0)</f>
        <v>0</v>
      </c>
      <c r="BH666" s="240">
        <f>IF(N666="sníž. přenesená",J666,0)</f>
        <v>0</v>
      </c>
      <c r="BI666" s="240">
        <f>IF(N666="nulová",J666,0)</f>
        <v>0</v>
      </c>
      <c r="BJ666" s="18" t="s">
        <v>86</v>
      </c>
      <c r="BK666" s="240">
        <f>ROUND(I666*H666,2)</f>
        <v>0</v>
      </c>
      <c r="BL666" s="18" t="s">
        <v>121</v>
      </c>
      <c r="BM666" s="239" t="s">
        <v>5366</v>
      </c>
    </row>
    <row r="667" s="13" customFormat="1">
      <c r="A667" s="13"/>
      <c r="B667" s="241"/>
      <c r="C667" s="242"/>
      <c r="D667" s="243" t="s">
        <v>230</v>
      </c>
      <c r="E667" s="244" t="s">
        <v>1</v>
      </c>
      <c r="F667" s="245" t="s">
        <v>5367</v>
      </c>
      <c r="G667" s="242"/>
      <c r="H667" s="246">
        <v>40</v>
      </c>
      <c r="I667" s="247"/>
      <c r="J667" s="242"/>
      <c r="K667" s="242"/>
      <c r="L667" s="248"/>
      <c r="M667" s="249"/>
      <c r="N667" s="250"/>
      <c r="O667" s="250"/>
      <c r="P667" s="250"/>
      <c r="Q667" s="250"/>
      <c r="R667" s="250"/>
      <c r="S667" s="250"/>
      <c r="T667" s="251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2" t="s">
        <v>230</v>
      </c>
      <c r="AU667" s="252" t="s">
        <v>88</v>
      </c>
      <c r="AV667" s="13" t="s">
        <v>88</v>
      </c>
      <c r="AW667" s="13" t="s">
        <v>34</v>
      </c>
      <c r="AX667" s="13" t="s">
        <v>79</v>
      </c>
      <c r="AY667" s="252" t="s">
        <v>216</v>
      </c>
    </row>
    <row r="668" s="14" customFormat="1">
      <c r="A668" s="14"/>
      <c r="B668" s="253"/>
      <c r="C668" s="254"/>
      <c r="D668" s="243" t="s">
        <v>230</v>
      </c>
      <c r="E668" s="255" t="s">
        <v>1</v>
      </c>
      <c r="F668" s="256" t="s">
        <v>285</v>
      </c>
      <c r="G668" s="254"/>
      <c r="H668" s="257">
        <v>40</v>
      </c>
      <c r="I668" s="258"/>
      <c r="J668" s="254"/>
      <c r="K668" s="254"/>
      <c r="L668" s="259"/>
      <c r="M668" s="260"/>
      <c r="N668" s="261"/>
      <c r="O668" s="261"/>
      <c r="P668" s="261"/>
      <c r="Q668" s="261"/>
      <c r="R668" s="261"/>
      <c r="S668" s="261"/>
      <c r="T668" s="262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3" t="s">
        <v>230</v>
      </c>
      <c r="AU668" s="263" t="s">
        <v>88</v>
      </c>
      <c r="AV668" s="14" t="s">
        <v>121</v>
      </c>
      <c r="AW668" s="14" t="s">
        <v>34</v>
      </c>
      <c r="AX668" s="14" t="s">
        <v>86</v>
      </c>
      <c r="AY668" s="263" t="s">
        <v>216</v>
      </c>
    </row>
    <row r="669" s="2" customFormat="1" ht="16.5" customHeight="1">
      <c r="A669" s="39"/>
      <c r="B669" s="40"/>
      <c r="C669" s="264" t="s">
        <v>1132</v>
      </c>
      <c r="D669" s="264" t="s">
        <v>372</v>
      </c>
      <c r="E669" s="265" t="s">
        <v>1672</v>
      </c>
      <c r="F669" s="266" t="s">
        <v>1673</v>
      </c>
      <c r="G669" s="267" t="s">
        <v>293</v>
      </c>
      <c r="H669" s="268">
        <v>42</v>
      </c>
      <c r="I669" s="269"/>
      <c r="J669" s="270">
        <f>ROUND(I669*H669,2)</f>
        <v>0</v>
      </c>
      <c r="K669" s="266" t="s">
        <v>222</v>
      </c>
      <c r="L669" s="271"/>
      <c r="M669" s="272" t="s">
        <v>1</v>
      </c>
      <c r="N669" s="273" t="s">
        <v>44</v>
      </c>
      <c r="O669" s="92"/>
      <c r="P669" s="237">
        <f>O669*H669</f>
        <v>0</v>
      </c>
      <c r="Q669" s="237">
        <v>0.044999999999999998</v>
      </c>
      <c r="R669" s="237">
        <f>Q669*H669</f>
        <v>1.8899999999999999</v>
      </c>
      <c r="S669" s="237">
        <v>0</v>
      </c>
      <c r="T669" s="238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39" t="s">
        <v>250</v>
      </c>
      <c r="AT669" s="239" t="s">
        <v>372</v>
      </c>
      <c r="AU669" s="239" t="s">
        <v>88</v>
      </c>
      <c r="AY669" s="18" t="s">
        <v>216</v>
      </c>
      <c r="BE669" s="240">
        <f>IF(N669="základní",J669,0)</f>
        <v>0</v>
      </c>
      <c r="BF669" s="240">
        <f>IF(N669="snížená",J669,0)</f>
        <v>0</v>
      </c>
      <c r="BG669" s="240">
        <f>IF(N669="zákl. přenesená",J669,0)</f>
        <v>0</v>
      </c>
      <c r="BH669" s="240">
        <f>IF(N669="sníž. přenesená",J669,0)</f>
        <v>0</v>
      </c>
      <c r="BI669" s="240">
        <f>IF(N669="nulová",J669,0)</f>
        <v>0</v>
      </c>
      <c r="BJ669" s="18" t="s">
        <v>86</v>
      </c>
      <c r="BK669" s="240">
        <f>ROUND(I669*H669,2)</f>
        <v>0</v>
      </c>
      <c r="BL669" s="18" t="s">
        <v>121</v>
      </c>
      <c r="BM669" s="239" t="s">
        <v>5368</v>
      </c>
    </row>
    <row r="670" s="13" customFormat="1">
      <c r="A670" s="13"/>
      <c r="B670" s="241"/>
      <c r="C670" s="242"/>
      <c r="D670" s="243" t="s">
        <v>230</v>
      </c>
      <c r="E670" s="244" t="s">
        <v>1</v>
      </c>
      <c r="F670" s="245" t="s">
        <v>5367</v>
      </c>
      <c r="G670" s="242"/>
      <c r="H670" s="246">
        <v>40</v>
      </c>
      <c r="I670" s="247"/>
      <c r="J670" s="242"/>
      <c r="K670" s="242"/>
      <c r="L670" s="248"/>
      <c r="M670" s="249"/>
      <c r="N670" s="250"/>
      <c r="O670" s="250"/>
      <c r="P670" s="250"/>
      <c r="Q670" s="250"/>
      <c r="R670" s="250"/>
      <c r="S670" s="250"/>
      <c r="T670" s="25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2" t="s">
        <v>230</v>
      </c>
      <c r="AU670" s="252" t="s">
        <v>88</v>
      </c>
      <c r="AV670" s="13" t="s">
        <v>88</v>
      </c>
      <c r="AW670" s="13" t="s">
        <v>34</v>
      </c>
      <c r="AX670" s="13" t="s">
        <v>86</v>
      </c>
      <c r="AY670" s="252" t="s">
        <v>216</v>
      </c>
    </row>
    <row r="671" s="13" customFormat="1">
      <c r="A671" s="13"/>
      <c r="B671" s="241"/>
      <c r="C671" s="242"/>
      <c r="D671" s="243" t="s">
        <v>230</v>
      </c>
      <c r="E671" s="242"/>
      <c r="F671" s="245" t="s">
        <v>5369</v>
      </c>
      <c r="G671" s="242"/>
      <c r="H671" s="246">
        <v>42</v>
      </c>
      <c r="I671" s="247"/>
      <c r="J671" s="242"/>
      <c r="K671" s="242"/>
      <c r="L671" s="248"/>
      <c r="M671" s="249"/>
      <c r="N671" s="250"/>
      <c r="O671" s="250"/>
      <c r="P671" s="250"/>
      <c r="Q671" s="250"/>
      <c r="R671" s="250"/>
      <c r="S671" s="250"/>
      <c r="T671" s="251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2" t="s">
        <v>230</v>
      </c>
      <c r="AU671" s="252" t="s">
        <v>88</v>
      </c>
      <c r="AV671" s="13" t="s">
        <v>88</v>
      </c>
      <c r="AW671" s="13" t="s">
        <v>4</v>
      </c>
      <c r="AX671" s="13" t="s">
        <v>86</v>
      </c>
      <c r="AY671" s="252" t="s">
        <v>216</v>
      </c>
    </row>
    <row r="672" s="2" customFormat="1" ht="16.5" customHeight="1">
      <c r="A672" s="39"/>
      <c r="B672" s="40"/>
      <c r="C672" s="228" t="s">
        <v>1136</v>
      </c>
      <c r="D672" s="228" t="s">
        <v>218</v>
      </c>
      <c r="E672" s="229" t="s">
        <v>5370</v>
      </c>
      <c r="F672" s="230" t="s">
        <v>5371</v>
      </c>
      <c r="G672" s="231" t="s">
        <v>293</v>
      </c>
      <c r="H672" s="232">
        <v>112.84999999999999</v>
      </c>
      <c r="I672" s="233"/>
      <c r="J672" s="234">
        <f>ROUND(I672*H672,2)</f>
        <v>0</v>
      </c>
      <c r="K672" s="230" t="s">
        <v>222</v>
      </c>
      <c r="L672" s="45"/>
      <c r="M672" s="235" t="s">
        <v>1</v>
      </c>
      <c r="N672" s="236" t="s">
        <v>44</v>
      </c>
      <c r="O672" s="92"/>
      <c r="P672" s="237">
        <f>O672*H672</f>
        <v>0</v>
      </c>
      <c r="Q672" s="237">
        <v>0.10095</v>
      </c>
      <c r="R672" s="237">
        <f>Q672*H672</f>
        <v>11.3922075</v>
      </c>
      <c r="S672" s="237">
        <v>0</v>
      </c>
      <c r="T672" s="238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39" t="s">
        <v>121</v>
      </c>
      <c r="AT672" s="239" t="s">
        <v>218</v>
      </c>
      <c r="AU672" s="239" t="s">
        <v>88</v>
      </c>
      <c r="AY672" s="18" t="s">
        <v>216</v>
      </c>
      <c r="BE672" s="240">
        <f>IF(N672="základní",J672,0)</f>
        <v>0</v>
      </c>
      <c r="BF672" s="240">
        <f>IF(N672="snížená",J672,0)</f>
        <v>0</v>
      </c>
      <c r="BG672" s="240">
        <f>IF(N672="zákl. přenesená",J672,0)</f>
        <v>0</v>
      </c>
      <c r="BH672" s="240">
        <f>IF(N672="sníž. přenesená",J672,0)</f>
        <v>0</v>
      </c>
      <c r="BI672" s="240">
        <f>IF(N672="nulová",J672,0)</f>
        <v>0</v>
      </c>
      <c r="BJ672" s="18" t="s">
        <v>86</v>
      </c>
      <c r="BK672" s="240">
        <f>ROUND(I672*H672,2)</f>
        <v>0</v>
      </c>
      <c r="BL672" s="18" t="s">
        <v>121</v>
      </c>
      <c r="BM672" s="239" t="s">
        <v>5372</v>
      </c>
    </row>
    <row r="673" s="13" customFormat="1">
      <c r="A673" s="13"/>
      <c r="B673" s="241"/>
      <c r="C673" s="242"/>
      <c r="D673" s="243" t="s">
        <v>230</v>
      </c>
      <c r="E673" s="244" t="s">
        <v>1</v>
      </c>
      <c r="F673" s="245" t="s">
        <v>5373</v>
      </c>
      <c r="G673" s="242"/>
      <c r="H673" s="246">
        <v>112.84999999999999</v>
      </c>
      <c r="I673" s="247"/>
      <c r="J673" s="242"/>
      <c r="K673" s="242"/>
      <c r="L673" s="248"/>
      <c r="M673" s="249"/>
      <c r="N673" s="250"/>
      <c r="O673" s="250"/>
      <c r="P673" s="250"/>
      <c r="Q673" s="250"/>
      <c r="R673" s="250"/>
      <c r="S673" s="250"/>
      <c r="T673" s="25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2" t="s">
        <v>230</v>
      </c>
      <c r="AU673" s="252" t="s">
        <v>88</v>
      </c>
      <c r="AV673" s="13" t="s">
        <v>88</v>
      </c>
      <c r="AW673" s="13" t="s">
        <v>34</v>
      </c>
      <c r="AX673" s="13" t="s">
        <v>86</v>
      </c>
      <c r="AY673" s="252" t="s">
        <v>216</v>
      </c>
    </row>
    <row r="674" s="2" customFormat="1" ht="16.5" customHeight="1">
      <c r="A674" s="39"/>
      <c r="B674" s="40"/>
      <c r="C674" s="264" t="s">
        <v>1140</v>
      </c>
      <c r="D674" s="264" t="s">
        <v>372</v>
      </c>
      <c r="E674" s="265" t="s">
        <v>5374</v>
      </c>
      <c r="F674" s="266" t="s">
        <v>5375</v>
      </c>
      <c r="G674" s="267" t="s">
        <v>293</v>
      </c>
      <c r="H674" s="268">
        <v>116.236</v>
      </c>
      <c r="I674" s="269"/>
      <c r="J674" s="270">
        <f>ROUND(I674*H674,2)</f>
        <v>0</v>
      </c>
      <c r="K674" s="266" t="s">
        <v>222</v>
      </c>
      <c r="L674" s="271"/>
      <c r="M674" s="272" t="s">
        <v>1</v>
      </c>
      <c r="N674" s="273" t="s">
        <v>44</v>
      </c>
      <c r="O674" s="92"/>
      <c r="P674" s="237">
        <f>O674*H674</f>
        <v>0</v>
      </c>
      <c r="Q674" s="237">
        <v>0.024</v>
      </c>
      <c r="R674" s="237">
        <f>Q674*H674</f>
        <v>2.7896640000000001</v>
      </c>
      <c r="S674" s="237">
        <v>0</v>
      </c>
      <c r="T674" s="238">
        <f>S674*H674</f>
        <v>0</v>
      </c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R674" s="239" t="s">
        <v>250</v>
      </c>
      <c r="AT674" s="239" t="s">
        <v>372</v>
      </c>
      <c r="AU674" s="239" t="s">
        <v>88</v>
      </c>
      <c r="AY674" s="18" t="s">
        <v>216</v>
      </c>
      <c r="BE674" s="240">
        <f>IF(N674="základní",J674,0)</f>
        <v>0</v>
      </c>
      <c r="BF674" s="240">
        <f>IF(N674="snížená",J674,0)</f>
        <v>0</v>
      </c>
      <c r="BG674" s="240">
        <f>IF(N674="zákl. přenesená",J674,0)</f>
        <v>0</v>
      </c>
      <c r="BH674" s="240">
        <f>IF(N674="sníž. přenesená",J674,0)</f>
        <v>0</v>
      </c>
      <c r="BI674" s="240">
        <f>IF(N674="nulová",J674,0)</f>
        <v>0</v>
      </c>
      <c r="BJ674" s="18" t="s">
        <v>86</v>
      </c>
      <c r="BK674" s="240">
        <f>ROUND(I674*H674,2)</f>
        <v>0</v>
      </c>
      <c r="BL674" s="18" t="s">
        <v>121</v>
      </c>
      <c r="BM674" s="239" t="s">
        <v>5376</v>
      </c>
    </row>
    <row r="675" s="13" customFormat="1">
      <c r="A675" s="13"/>
      <c r="B675" s="241"/>
      <c r="C675" s="242"/>
      <c r="D675" s="243" t="s">
        <v>230</v>
      </c>
      <c r="E675" s="242"/>
      <c r="F675" s="245" t="s">
        <v>5377</v>
      </c>
      <c r="G675" s="242"/>
      <c r="H675" s="246">
        <v>116.236</v>
      </c>
      <c r="I675" s="247"/>
      <c r="J675" s="242"/>
      <c r="K675" s="242"/>
      <c r="L675" s="248"/>
      <c r="M675" s="249"/>
      <c r="N675" s="250"/>
      <c r="O675" s="250"/>
      <c r="P675" s="250"/>
      <c r="Q675" s="250"/>
      <c r="R675" s="250"/>
      <c r="S675" s="250"/>
      <c r="T675" s="251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2" t="s">
        <v>230</v>
      </c>
      <c r="AU675" s="252" t="s">
        <v>88</v>
      </c>
      <c r="AV675" s="13" t="s">
        <v>88</v>
      </c>
      <c r="AW675" s="13" t="s">
        <v>4</v>
      </c>
      <c r="AX675" s="13" t="s">
        <v>86</v>
      </c>
      <c r="AY675" s="252" t="s">
        <v>216</v>
      </c>
    </row>
    <row r="676" s="2" customFormat="1" ht="24.15" customHeight="1">
      <c r="A676" s="39"/>
      <c r="B676" s="40"/>
      <c r="C676" s="228" t="s">
        <v>1144</v>
      </c>
      <c r="D676" s="228" t="s">
        <v>218</v>
      </c>
      <c r="E676" s="229" t="s">
        <v>5378</v>
      </c>
      <c r="F676" s="230" t="s">
        <v>5379</v>
      </c>
      <c r="G676" s="231" t="s">
        <v>3382</v>
      </c>
      <c r="H676" s="232">
        <v>2</v>
      </c>
      <c r="I676" s="233"/>
      <c r="J676" s="234">
        <f>ROUND(I676*H676,2)</f>
        <v>0</v>
      </c>
      <c r="K676" s="230" t="s">
        <v>1</v>
      </c>
      <c r="L676" s="45"/>
      <c r="M676" s="235" t="s">
        <v>1</v>
      </c>
      <c r="N676" s="236" t="s">
        <v>44</v>
      </c>
      <c r="O676" s="92"/>
      <c r="P676" s="237">
        <f>O676*H676</f>
        <v>0</v>
      </c>
      <c r="Q676" s="237">
        <v>0.1295</v>
      </c>
      <c r="R676" s="237">
        <f>Q676*H676</f>
        <v>0.25900000000000001</v>
      </c>
      <c r="S676" s="237">
        <v>0</v>
      </c>
      <c r="T676" s="238">
        <f>S676*H676</f>
        <v>0</v>
      </c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R676" s="239" t="s">
        <v>121</v>
      </c>
      <c r="AT676" s="239" t="s">
        <v>218</v>
      </c>
      <c r="AU676" s="239" t="s">
        <v>88</v>
      </c>
      <c r="AY676" s="18" t="s">
        <v>216</v>
      </c>
      <c r="BE676" s="240">
        <f>IF(N676="základní",J676,0)</f>
        <v>0</v>
      </c>
      <c r="BF676" s="240">
        <f>IF(N676="snížená",J676,0)</f>
        <v>0</v>
      </c>
      <c r="BG676" s="240">
        <f>IF(N676="zákl. přenesená",J676,0)</f>
        <v>0</v>
      </c>
      <c r="BH676" s="240">
        <f>IF(N676="sníž. přenesená",J676,0)</f>
        <v>0</v>
      </c>
      <c r="BI676" s="240">
        <f>IF(N676="nulová",J676,0)</f>
        <v>0</v>
      </c>
      <c r="BJ676" s="18" t="s">
        <v>86</v>
      </c>
      <c r="BK676" s="240">
        <f>ROUND(I676*H676,2)</f>
        <v>0</v>
      </c>
      <c r="BL676" s="18" t="s">
        <v>121</v>
      </c>
      <c r="BM676" s="239" t="s">
        <v>5380</v>
      </c>
    </row>
    <row r="677" s="2" customFormat="1" ht="16.5" customHeight="1">
      <c r="A677" s="39"/>
      <c r="B677" s="40"/>
      <c r="C677" s="228" t="s">
        <v>1149</v>
      </c>
      <c r="D677" s="228" t="s">
        <v>218</v>
      </c>
      <c r="E677" s="229" t="s">
        <v>5381</v>
      </c>
      <c r="F677" s="230" t="s">
        <v>5382</v>
      </c>
      <c r="G677" s="231" t="s">
        <v>293</v>
      </c>
      <c r="H677" s="232">
        <v>4</v>
      </c>
      <c r="I677" s="233"/>
      <c r="J677" s="234">
        <f>ROUND(I677*H677,2)</f>
        <v>0</v>
      </c>
      <c r="K677" s="230" t="s">
        <v>222</v>
      </c>
      <c r="L677" s="45"/>
      <c r="M677" s="235" t="s">
        <v>1</v>
      </c>
      <c r="N677" s="236" t="s">
        <v>44</v>
      </c>
      <c r="O677" s="92"/>
      <c r="P677" s="237">
        <f>O677*H677</f>
        <v>0</v>
      </c>
      <c r="Q677" s="237">
        <v>0.43819000000000002</v>
      </c>
      <c r="R677" s="237">
        <f>Q677*H677</f>
        <v>1.7527600000000001</v>
      </c>
      <c r="S677" s="237">
        <v>0</v>
      </c>
      <c r="T677" s="238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39" t="s">
        <v>121</v>
      </c>
      <c r="AT677" s="239" t="s">
        <v>218</v>
      </c>
      <c r="AU677" s="239" t="s">
        <v>88</v>
      </c>
      <c r="AY677" s="18" t="s">
        <v>216</v>
      </c>
      <c r="BE677" s="240">
        <f>IF(N677="základní",J677,0)</f>
        <v>0</v>
      </c>
      <c r="BF677" s="240">
        <f>IF(N677="snížená",J677,0)</f>
        <v>0</v>
      </c>
      <c r="BG677" s="240">
        <f>IF(N677="zákl. přenesená",J677,0)</f>
        <v>0</v>
      </c>
      <c r="BH677" s="240">
        <f>IF(N677="sníž. přenesená",J677,0)</f>
        <v>0</v>
      </c>
      <c r="BI677" s="240">
        <f>IF(N677="nulová",J677,0)</f>
        <v>0</v>
      </c>
      <c r="BJ677" s="18" t="s">
        <v>86</v>
      </c>
      <c r="BK677" s="240">
        <f>ROUND(I677*H677,2)</f>
        <v>0</v>
      </c>
      <c r="BL677" s="18" t="s">
        <v>121</v>
      </c>
      <c r="BM677" s="239" t="s">
        <v>5383</v>
      </c>
    </row>
    <row r="678" s="13" customFormat="1">
      <c r="A678" s="13"/>
      <c r="B678" s="241"/>
      <c r="C678" s="242"/>
      <c r="D678" s="243" t="s">
        <v>230</v>
      </c>
      <c r="E678" s="244" t="s">
        <v>1</v>
      </c>
      <c r="F678" s="245" t="s">
        <v>5384</v>
      </c>
      <c r="G678" s="242"/>
      <c r="H678" s="246">
        <v>4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230</v>
      </c>
      <c r="AU678" s="252" t="s">
        <v>88</v>
      </c>
      <c r="AV678" s="13" t="s">
        <v>88</v>
      </c>
      <c r="AW678" s="13" t="s">
        <v>34</v>
      </c>
      <c r="AX678" s="13" t="s">
        <v>86</v>
      </c>
      <c r="AY678" s="252" t="s">
        <v>216</v>
      </c>
    </row>
    <row r="679" s="2" customFormat="1" ht="16.5" customHeight="1">
      <c r="A679" s="39"/>
      <c r="B679" s="40"/>
      <c r="C679" s="264" t="s">
        <v>1206</v>
      </c>
      <c r="D679" s="264" t="s">
        <v>372</v>
      </c>
      <c r="E679" s="265" t="s">
        <v>5385</v>
      </c>
      <c r="F679" s="266" t="s">
        <v>5386</v>
      </c>
      <c r="G679" s="267" t="s">
        <v>2043</v>
      </c>
      <c r="H679" s="268">
        <v>4</v>
      </c>
      <c r="I679" s="269"/>
      <c r="J679" s="270">
        <f>ROUND(I679*H679,2)</f>
        <v>0</v>
      </c>
      <c r="K679" s="266" t="s">
        <v>1</v>
      </c>
      <c r="L679" s="271"/>
      <c r="M679" s="272" t="s">
        <v>1</v>
      </c>
      <c r="N679" s="273" t="s">
        <v>44</v>
      </c>
      <c r="O679" s="92"/>
      <c r="P679" s="237">
        <f>O679*H679</f>
        <v>0</v>
      </c>
      <c r="Q679" s="237">
        <v>0.016400000000000001</v>
      </c>
      <c r="R679" s="237">
        <f>Q679*H679</f>
        <v>0.065600000000000006</v>
      </c>
      <c r="S679" s="237">
        <v>0</v>
      </c>
      <c r="T679" s="238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39" t="s">
        <v>250</v>
      </c>
      <c r="AT679" s="239" t="s">
        <v>372</v>
      </c>
      <c r="AU679" s="239" t="s">
        <v>88</v>
      </c>
      <c r="AY679" s="18" t="s">
        <v>216</v>
      </c>
      <c r="BE679" s="240">
        <f>IF(N679="základní",J679,0)</f>
        <v>0</v>
      </c>
      <c r="BF679" s="240">
        <f>IF(N679="snížená",J679,0)</f>
        <v>0</v>
      </c>
      <c r="BG679" s="240">
        <f>IF(N679="zákl. přenesená",J679,0)</f>
        <v>0</v>
      </c>
      <c r="BH679" s="240">
        <f>IF(N679="sníž. přenesená",J679,0)</f>
        <v>0</v>
      </c>
      <c r="BI679" s="240">
        <f>IF(N679="nulová",J679,0)</f>
        <v>0</v>
      </c>
      <c r="BJ679" s="18" t="s">
        <v>86</v>
      </c>
      <c r="BK679" s="240">
        <f>ROUND(I679*H679,2)</f>
        <v>0</v>
      </c>
      <c r="BL679" s="18" t="s">
        <v>121</v>
      </c>
      <c r="BM679" s="239" t="s">
        <v>5387</v>
      </c>
    </row>
    <row r="680" s="2" customFormat="1" ht="21.75" customHeight="1">
      <c r="A680" s="39"/>
      <c r="B680" s="40"/>
      <c r="C680" s="228" t="s">
        <v>1210</v>
      </c>
      <c r="D680" s="228" t="s">
        <v>218</v>
      </c>
      <c r="E680" s="229" t="s">
        <v>1686</v>
      </c>
      <c r="F680" s="230" t="s">
        <v>5388</v>
      </c>
      <c r="G680" s="231" t="s">
        <v>277</v>
      </c>
      <c r="H680" s="232">
        <v>834.89999999999998</v>
      </c>
      <c r="I680" s="233"/>
      <c r="J680" s="234">
        <f>ROUND(I680*H680,2)</f>
        <v>0</v>
      </c>
      <c r="K680" s="230" t="s">
        <v>222</v>
      </c>
      <c r="L680" s="45"/>
      <c r="M680" s="235" t="s">
        <v>1</v>
      </c>
      <c r="N680" s="236" t="s">
        <v>44</v>
      </c>
      <c r="O680" s="92"/>
      <c r="P680" s="237">
        <f>O680*H680</f>
        <v>0</v>
      </c>
      <c r="Q680" s="237">
        <v>0</v>
      </c>
      <c r="R680" s="237">
        <f>Q680*H680</f>
        <v>0</v>
      </c>
      <c r="S680" s="237">
        <v>0</v>
      </c>
      <c r="T680" s="238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39" t="s">
        <v>121</v>
      </c>
      <c r="AT680" s="239" t="s">
        <v>218</v>
      </c>
      <c r="AU680" s="239" t="s">
        <v>88</v>
      </c>
      <c r="AY680" s="18" t="s">
        <v>216</v>
      </c>
      <c r="BE680" s="240">
        <f>IF(N680="základní",J680,0)</f>
        <v>0</v>
      </c>
      <c r="BF680" s="240">
        <f>IF(N680="snížená",J680,0)</f>
        <v>0</v>
      </c>
      <c r="BG680" s="240">
        <f>IF(N680="zákl. přenesená",J680,0)</f>
        <v>0</v>
      </c>
      <c r="BH680" s="240">
        <f>IF(N680="sníž. přenesená",J680,0)</f>
        <v>0</v>
      </c>
      <c r="BI680" s="240">
        <f>IF(N680="nulová",J680,0)</f>
        <v>0</v>
      </c>
      <c r="BJ680" s="18" t="s">
        <v>86</v>
      </c>
      <c r="BK680" s="240">
        <f>ROUND(I680*H680,2)</f>
        <v>0</v>
      </c>
      <c r="BL680" s="18" t="s">
        <v>121</v>
      </c>
      <c r="BM680" s="239" t="s">
        <v>5389</v>
      </c>
    </row>
    <row r="681" s="13" customFormat="1">
      <c r="A681" s="13"/>
      <c r="B681" s="241"/>
      <c r="C681" s="242"/>
      <c r="D681" s="243" t="s">
        <v>230</v>
      </c>
      <c r="E681" s="244" t="s">
        <v>1</v>
      </c>
      <c r="F681" s="245" t="s">
        <v>5390</v>
      </c>
      <c r="G681" s="242"/>
      <c r="H681" s="246">
        <v>834.89999999999998</v>
      </c>
      <c r="I681" s="247"/>
      <c r="J681" s="242"/>
      <c r="K681" s="242"/>
      <c r="L681" s="248"/>
      <c r="M681" s="249"/>
      <c r="N681" s="250"/>
      <c r="O681" s="250"/>
      <c r="P681" s="250"/>
      <c r="Q681" s="250"/>
      <c r="R681" s="250"/>
      <c r="S681" s="250"/>
      <c r="T681" s="251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2" t="s">
        <v>230</v>
      </c>
      <c r="AU681" s="252" t="s">
        <v>88</v>
      </c>
      <c r="AV681" s="13" t="s">
        <v>88</v>
      </c>
      <c r="AW681" s="13" t="s">
        <v>34</v>
      </c>
      <c r="AX681" s="13" t="s">
        <v>86</v>
      </c>
      <c r="AY681" s="252" t="s">
        <v>216</v>
      </c>
    </row>
    <row r="682" s="2" customFormat="1" ht="21.75" customHeight="1">
      <c r="A682" s="39"/>
      <c r="B682" s="40"/>
      <c r="C682" s="228" t="s">
        <v>1225</v>
      </c>
      <c r="D682" s="228" t="s">
        <v>218</v>
      </c>
      <c r="E682" s="229" t="s">
        <v>1695</v>
      </c>
      <c r="F682" s="230" t="s">
        <v>5391</v>
      </c>
      <c r="G682" s="231" t="s">
        <v>277</v>
      </c>
      <c r="H682" s="232">
        <v>75141</v>
      </c>
      <c r="I682" s="233"/>
      <c r="J682" s="234">
        <f>ROUND(I682*H682,2)</f>
        <v>0</v>
      </c>
      <c r="K682" s="230" t="s">
        <v>222</v>
      </c>
      <c r="L682" s="45"/>
      <c r="M682" s="235" t="s">
        <v>1</v>
      </c>
      <c r="N682" s="236" t="s">
        <v>44</v>
      </c>
      <c r="O682" s="92"/>
      <c r="P682" s="237">
        <f>O682*H682</f>
        <v>0</v>
      </c>
      <c r="Q682" s="237">
        <v>0</v>
      </c>
      <c r="R682" s="237">
        <f>Q682*H682</f>
        <v>0</v>
      </c>
      <c r="S682" s="237">
        <v>0</v>
      </c>
      <c r="T682" s="238">
        <f>S682*H682</f>
        <v>0</v>
      </c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R682" s="239" t="s">
        <v>121</v>
      </c>
      <c r="AT682" s="239" t="s">
        <v>218</v>
      </c>
      <c r="AU682" s="239" t="s">
        <v>88</v>
      </c>
      <c r="AY682" s="18" t="s">
        <v>216</v>
      </c>
      <c r="BE682" s="240">
        <f>IF(N682="základní",J682,0)</f>
        <v>0</v>
      </c>
      <c r="BF682" s="240">
        <f>IF(N682="snížená",J682,0)</f>
        <v>0</v>
      </c>
      <c r="BG682" s="240">
        <f>IF(N682="zákl. přenesená",J682,0)</f>
        <v>0</v>
      </c>
      <c r="BH682" s="240">
        <f>IF(N682="sníž. přenesená",J682,0)</f>
        <v>0</v>
      </c>
      <c r="BI682" s="240">
        <f>IF(N682="nulová",J682,0)</f>
        <v>0</v>
      </c>
      <c r="BJ682" s="18" t="s">
        <v>86</v>
      </c>
      <c r="BK682" s="240">
        <f>ROUND(I682*H682,2)</f>
        <v>0</v>
      </c>
      <c r="BL682" s="18" t="s">
        <v>121</v>
      </c>
      <c r="BM682" s="239" t="s">
        <v>5392</v>
      </c>
    </row>
    <row r="683" s="13" customFormat="1">
      <c r="A683" s="13"/>
      <c r="B683" s="241"/>
      <c r="C683" s="242"/>
      <c r="D683" s="243" t="s">
        <v>230</v>
      </c>
      <c r="E683" s="242"/>
      <c r="F683" s="245" t="s">
        <v>5393</v>
      </c>
      <c r="G683" s="242"/>
      <c r="H683" s="246">
        <v>75141</v>
      </c>
      <c r="I683" s="247"/>
      <c r="J683" s="242"/>
      <c r="K683" s="242"/>
      <c r="L683" s="248"/>
      <c r="M683" s="249"/>
      <c r="N683" s="250"/>
      <c r="O683" s="250"/>
      <c r="P683" s="250"/>
      <c r="Q683" s="250"/>
      <c r="R683" s="250"/>
      <c r="S683" s="250"/>
      <c r="T683" s="251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2" t="s">
        <v>230</v>
      </c>
      <c r="AU683" s="252" t="s">
        <v>88</v>
      </c>
      <c r="AV683" s="13" t="s">
        <v>88</v>
      </c>
      <c r="AW683" s="13" t="s">
        <v>4</v>
      </c>
      <c r="AX683" s="13" t="s">
        <v>86</v>
      </c>
      <c r="AY683" s="252" t="s">
        <v>216</v>
      </c>
    </row>
    <row r="684" s="2" customFormat="1" ht="21.75" customHeight="1">
      <c r="A684" s="39"/>
      <c r="B684" s="40"/>
      <c r="C684" s="228" t="s">
        <v>1230</v>
      </c>
      <c r="D684" s="228" t="s">
        <v>218</v>
      </c>
      <c r="E684" s="229" t="s">
        <v>1700</v>
      </c>
      <c r="F684" s="230" t="s">
        <v>5394</v>
      </c>
      <c r="G684" s="231" t="s">
        <v>277</v>
      </c>
      <c r="H684" s="232">
        <v>834.89999999999998</v>
      </c>
      <c r="I684" s="233"/>
      <c r="J684" s="234">
        <f>ROUND(I684*H684,2)</f>
        <v>0</v>
      </c>
      <c r="K684" s="230" t="s">
        <v>222</v>
      </c>
      <c r="L684" s="45"/>
      <c r="M684" s="235" t="s">
        <v>1</v>
      </c>
      <c r="N684" s="236" t="s">
        <v>44</v>
      </c>
      <c r="O684" s="92"/>
      <c r="P684" s="237">
        <f>O684*H684</f>
        <v>0</v>
      </c>
      <c r="Q684" s="237">
        <v>0</v>
      </c>
      <c r="R684" s="237">
        <f>Q684*H684</f>
        <v>0</v>
      </c>
      <c r="S684" s="237">
        <v>0</v>
      </c>
      <c r="T684" s="238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39" t="s">
        <v>121</v>
      </c>
      <c r="AT684" s="239" t="s">
        <v>218</v>
      </c>
      <c r="AU684" s="239" t="s">
        <v>88</v>
      </c>
      <c r="AY684" s="18" t="s">
        <v>216</v>
      </c>
      <c r="BE684" s="240">
        <f>IF(N684="základní",J684,0)</f>
        <v>0</v>
      </c>
      <c r="BF684" s="240">
        <f>IF(N684="snížená",J684,0)</f>
        <v>0</v>
      </c>
      <c r="BG684" s="240">
        <f>IF(N684="zákl. přenesená",J684,0)</f>
        <v>0</v>
      </c>
      <c r="BH684" s="240">
        <f>IF(N684="sníž. přenesená",J684,0)</f>
        <v>0</v>
      </c>
      <c r="BI684" s="240">
        <f>IF(N684="nulová",J684,0)</f>
        <v>0</v>
      </c>
      <c r="BJ684" s="18" t="s">
        <v>86</v>
      </c>
      <c r="BK684" s="240">
        <f>ROUND(I684*H684,2)</f>
        <v>0</v>
      </c>
      <c r="BL684" s="18" t="s">
        <v>121</v>
      </c>
      <c r="BM684" s="239" t="s">
        <v>5395</v>
      </c>
    </row>
    <row r="685" s="13" customFormat="1">
      <c r="A685" s="13"/>
      <c r="B685" s="241"/>
      <c r="C685" s="242"/>
      <c r="D685" s="243" t="s">
        <v>230</v>
      </c>
      <c r="E685" s="244" t="s">
        <v>1</v>
      </c>
      <c r="F685" s="245" t="s">
        <v>5396</v>
      </c>
      <c r="G685" s="242"/>
      <c r="H685" s="246">
        <v>834.89999999999998</v>
      </c>
      <c r="I685" s="247"/>
      <c r="J685" s="242"/>
      <c r="K685" s="242"/>
      <c r="L685" s="248"/>
      <c r="M685" s="249"/>
      <c r="N685" s="250"/>
      <c r="O685" s="250"/>
      <c r="P685" s="250"/>
      <c r="Q685" s="250"/>
      <c r="R685" s="250"/>
      <c r="S685" s="250"/>
      <c r="T685" s="251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2" t="s">
        <v>230</v>
      </c>
      <c r="AU685" s="252" t="s">
        <v>88</v>
      </c>
      <c r="AV685" s="13" t="s">
        <v>88</v>
      </c>
      <c r="AW685" s="13" t="s">
        <v>34</v>
      </c>
      <c r="AX685" s="13" t="s">
        <v>86</v>
      </c>
      <c r="AY685" s="252" t="s">
        <v>216</v>
      </c>
    </row>
    <row r="686" s="2" customFormat="1" ht="21.75" customHeight="1">
      <c r="A686" s="39"/>
      <c r="B686" s="40"/>
      <c r="C686" s="228" t="s">
        <v>1235</v>
      </c>
      <c r="D686" s="228" t="s">
        <v>218</v>
      </c>
      <c r="E686" s="229" t="s">
        <v>1704</v>
      </c>
      <c r="F686" s="230" t="s">
        <v>1705</v>
      </c>
      <c r="G686" s="231" t="s">
        <v>277</v>
      </c>
      <c r="H686" s="232">
        <v>1150.48</v>
      </c>
      <c r="I686" s="233"/>
      <c r="J686" s="234">
        <f>ROUND(I686*H686,2)</f>
        <v>0</v>
      </c>
      <c r="K686" s="230" t="s">
        <v>222</v>
      </c>
      <c r="L686" s="45"/>
      <c r="M686" s="235" t="s">
        <v>1</v>
      </c>
      <c r="N686" s="236" t="s">
        <v>44</v>
      </c>
      <c r="O686" s="92"/>
      <c r="P686" s="237">
        <f>O686*H686</f>
        <v>0</v>
      </c>
      <c r="Q686" s="237">
        <v>0.00012999999999999999</v>
      </c>
      <c r="R686" s="237">
        <f>Q686*H686</f>
        <v>0.14956239999999998</v>
      </c>
      <c r="S686" s="237">
        <v>0</v>
      </c>
      <c r="T686" s="238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39" t="s">
        <v>121</v>
      </c>
      <c r="AT686" s="239" t="s">
        <v>218</v>
      </c>
      <c r="AU686" s="239" t="s">
        <v>88</v>
      </c>
      <c r="AY686" s="18" t="s">
        <v>216</v>
      </c>
      <c r="BE686" s="240">
        <f>IF(N686="základní",J686,0)</f>
        <v>0</v>
      </c>
      <c r="BF686" s="240">
        <f>IF(N686="snížená",J686,0)</f>
        <v>0</v>
      </c>
      <c r="BG686" s="240">
        <f>IF(N686="zákl. přenesená",J686,0)</f>
        <v>0</v>
      </c>
      <c r="BH686" s="240">
        <f>IF(N686="sníž. přenesená",J686,0)</f>
        <v>0</v>
      </c>
      <c r="BI686" s="240">
        <f>IF(N686="nulová",J686,0)</f>
        <v>0</v>
      </c>
      <c r="BJ686" s="18" t="s">
        <v>86</v>
      </c>
      <c r="BK686" s="240">
        <f>ROUND(I686*H686,2)</f>
        <v>0</v>
      </c>
      <c r="BL686" s="18" t="s">
        <v>121</v>
      </c>
      <c r="BM686" s="239" t="s">
        <v>1706</v>
      </c>
    </row>
    <row r="687" s="13" customFormat="1">
      <c r="A687" s="13"/>
      <c r="B687" s="241"/>
      <c r="C687" s="242"/>
      <c r="D687" s="243" t="s">
        <v>230</v>
      </c>
      <c r="E687" s="244" t="s">
        <v>1</v>
      </c>
      <c r="F687" s="245" t="s">
        <v>5046</v>
      </c>
      <c r="G687" s="242"/>
      <c r="H687" s="246">
        <v>571.29999999999995</v>
      </c>
      <c r="I687" s="247"/>
      <c r="J687" s="242"/>
      <c r="K687" s="242"/>
      <c r="L687" s="248"/>
      <c r="M687" s="249"/>
      <c r="N687" s="250"/>
      <c r="O687" s="250"/>
      <c r="P687" s="250"/>
      <c r="Q687" s="250"/>
      <c r="R687" s="250"/>
      <c r="S687" s="250"/>
      <c r="T687" s="251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2" t="s">
        <v>230</v>
      </c>
      <c r="AU687" s="252" t="s">
        <v>88</v>
      </c>
      <c r="AV687" s="13" t="s">
        <v>88</v>
      </c>
      <c r="AW687" s="13" t="s">
        <v>34</v>
      </c>
      <c r="AX687" s="13" t="s">
        <v>79</v>
      </c>
      <c r="AY687" s="252" t="s">
        <v>216</v>
      </c>
    </row>
    <row r="688" s="13" customFormat="1">
      <c r="A688" s="13"/>
      <c r="B688" s="241"/>
      <c r="C688" s="242"/>
      <c r="D688" s="243" t="s">
        <v>230</v>
      </c>
      <c r="E688" s="244" t="s">
        <v>1</v>
      </c>
      <c r="F688" s="245" t="s">
        <v>5397</v>
      </c>
      <c r="G688" s="242"/>
      <c r="H688" s="246">
        <v>579.17999999999995</v>
      </c>
      <c r="I688" s="247"/>
      <c r="J688" s="242"/>
      <c r="K688" s="242"/>
      <c r="L688" s="248"/>
      <c r="M688" s="249"/>
      <c r="N688" s="250"/>
      <c r="O688" s="250"/>
      <c r="P688" s="250"/>
      <c r="Q688" s="250"/>
      <c r="R688" s="250"/>
      <c r="S688" s="250"/>
      <c r="T688" s="251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2" t="s">
        <v>230</v>
      </c>
      <c r="AU688" s="252" t="s">
        <v>88</v>
      </c>
      <c r="AV688" s="13" t="s">
        <v>88</v>
      </c>
      <c r="AW688" s="13" t="s">
        <v>34</v>
      </c>
      <c r="AX688" s="13" t="s">
        <v>79</v>
      </c>
      <c r="AY688" s="252" t="s">
        <v>216</v>
      </c>
    </row>
    <row r="689" s="15" customFormat="1">
      <c r="A689" s="15"/>
      <c r="B689" s="280"/>
      <c r="C689" s="281"/>
      <c r="D689" s="243" t="s">
        <v>230</v>
      </c>
      <c r="E689" s="282" t="s">
        <v>1</v>
      </c>
      <c r="F689" s="283" t="s">
        <v>1422</v>
      </c>
      <c r="G689" s="281"/>
      <c r="H689" s="284">
        <v>1150.48</v>
      </c>
      <c r="I689" s="285"/>
      <c r="J689" s="281"/>
      <c r="K689" s="281"/>
      <c r="L689" s="286"/>
      <c r="M689" s="287"/>
      <c r="N689" s="288"/>
      <c r="O689" s="288"/>
      <c r="P689" s="288"/>
      <c r="Q689" s="288"/>
      <c r="R689" s="288"/>
      <c r="S689" s="288"/>
      <c r="T689" s="289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90" t="s">
        <v>230</v>
      </c>
      <c r="AU689" s="290" t="s">
        <v>88</v>
      </c>
      <c r="AV689" s="15" t="s">
        <v>99</v>
      </c>
      <c r="AW689" s="15" t="s">
        <v>34</v>
      </c>
      <c r="AX689" s="15" t="s">
        <v>86</v>
      </c>
      <c r="AY689" s="290" t="s">
        <v>216</v>
      </c>
    </row>
    <row r="690" s="2" customFormat="1" ht="16.5" customHeight="1">
      <c r="A690" s="39"/>
      <c r="B690" s="40"/>
      <c r="C690" s="228" t="s">
        <v>1243</v>
      </c>
      <c r="D690" s="228" t="s">
        <v>218</v>
      </c>
      <c r="E690" s="229" t="s">
        <v>1716</v>
      </c>
      <c r="F690" s="230" t="s">
        <v>1717</v>
      </c>
      <c r="G690" s="231" t="s">
        <v>277</v>
      </c>
      <c r="H690" s="232">
        <v>1150.48</v>
      </c>
      <c r="I690" s="233"/>
      <c r="J690" s="234">
        <f>ROUND(I690*H690,2)</f>
        <v>0</v>
      </c>
      <c r="K690" s="230" t="s">
        <v>222</v>
      </c>
      <c r="L690" s="45"/>
      <c r="M690" s="235" t="s">
        <v>1</v>
      </c>
      <c r="N690" s="236" t="s">
        <v>44</v>
      </c>
      <c r="O690" s="92"/>
      <c r="P690" s="237">
        <f>O690*H690</f>
        <v>0</v>
      </c>
      <c r="Q690" s="237">
        <v>4.0000000000000003E-05</v>
      </c>
      <c r="R690" s="237">
        <f>Q690*H690</f>
        <v>0.046019200000000003</v>
      </c>
      <c r="S690" s="237">
        <v>0</v>
      </c>
      <c r="T690" s="238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39" t="s">
        <v>121</v>
      </c>
      <c r="AT690" s="239" t="s">
        <v>218</v>
      </c>
      <c r="AU690" s="239" t="s">
        <v>88</v>
      </c>
      <c r="AY690" s="18" t="s">
        <v>216</v>
      </c>
      <c r="BE690" s="240">
        <f>IF(N690="základní",J690,0)</f>
        <v>0</v>
      </c>
      <c r="BF690" s="240">
        <f>IF(N690="snížená",J690,0)</f>
        <v>0</v>
      </c>
      <c r="BG690" s="240">
        <f>IF(N690="zákl. přenesená",J690,0)</f>
        <v>0</v>
      </c>
      <c r="BH690" s="240">
        <f>IF(N690="sníž. přenesená",J690,0)</f>
        <v>0</v>
      </c>
      <c r="BI690" s="240">
        <f>IF(N690="nulová",J690,0)</f>
        <v>0</v>
      </c>
      <c r="BJ690" s="18" t="s">
        <v>86</v>
      </c>
      <c r="BK690" s="240">
        <f>ROUND(I690*H690,2)</f>
        <v>0</v>
      </c>
      <c r="BL690" s="18" t="s">
        <v>121</v>
      </c>
      <c r="BM690" s="239" t="s">
        <v>1718</v>
      </c>
    </row>
    <row r="691" s="13" customFormat="1">
      <c r="A691" s="13"/>
      <c r="B691" s="241"/>
      <c r="C691" s="242"/>
      <c r="D691" s="243" t="s">
        <v>230</v>
      </c>
      <c r="E691" s="244" t="s">
        <v>1</v>
      </c>
      <c r="F691" s="245" t="s">
        <v>5046</v>
      </c>
      <c r="G691" s="242"/>
      <c r="H691" s="246">
        <v>571.29999999999995</v>
      </c>
      <c r="I691" s="247"/>
      <c r="J691" s="242"/>
      <c r="K691" s="242"/>
      <c r="L691" s="248"/>
      <c r="M691" s="249"/>
      <c r="N691" s="250"/>
      <c r="O691" s="250"/>
      <c r="P691" s="250"/>
      <c r="Q691" s="250"/>
      <c r="R691" s="250"/>
      <c r="S691" s="250"/>
      <c r="T691" s="251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2" t="s">
        <v>230</v>
      </c>
      <c r="AU691" s="252" t="s">
        <v>88</v>
      </c>
      <c r="AV691" s="13" t="s">
        <v>88</v>
      </c>
      <c r="AW691" s="13" t="s">
        <v>34</v>
      </c>
      <c r="AX691" s="13" t="s">
        <v>79</v>
      </c>
      <c r="AY691" s="252" t="s">
        <v>216</v>
      </c>
    </row>
    <row r="692" s="13" customFormat="1">
      <c r="A692" s="13"/>
      <c r="B692" s="241"/>
      <c r="C692" s="242"/>
      <c r="D692" s="243" t="s">
        <v>230</v>
      </c>
      <c r="E692" s="244" t="s">
        <v>1</v>
      </c>
      <c r="F692" s="245" t="s">
        <v>5397</v>
      </c>
      <c r="G692" s="242"/>
      <c r="H692" s="246">
        <v>579.17999999999995</v>
      </c>
      <c r="I692" s="247"/>
      <c r="J692" s="242"/>
      <c r="K692" s="242"/>
      <c r="L692" s="248"/>
      <c r="M692" s="249"/>
      <c r="N692" s="250"/>
      <c r="O692" s="250"/>
      <c r="P692" s="250"/>
      <c r="Q692" s="250"/>
      <c r="R692" s="250"/>
      <c r="S692" s="250"/>
      <c r="T692" s="251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2" t="s">
        <v>230</v>
      </c>
      <c r="AU692" s="252" t="s">
        <v>88</v>
      </c>
      <c r="AV692" s="13" t="s">
        <v>88</v>
      </c>
      <c r="AW692" s="13" t="s">
        <v>34</v>
      </c>
      <c r="AX692" s="13" t="s">
        <v>79</v>
      </c>
      <c r="AY692" s="252" t="s">
        <v>216</v>
      </c>
    </row>
    <row r="693" s="15" customFormat="1">
      <c r="A693" s="15"/>
      <c r="B693" s="280"/>
      <c r="C693" s="281"/>
      <c r="D693" s="243" t="s">
        <v>230</v>
      </c>
      <c r="E693" s="282" t="s">
        <v>1</v>
      </c>
      <c r="F693" s="283" t="s">
        <v>1422</v>
      </c>
      <c r="G693" s="281"/>
      <c r="H693" s="284">
        <v>1150.48</v>
      </c>
      <c r="I693" s="285"/>
      <c r="J693" s="281"/>
      <c r="K693" s="281"/>
      <c r="L693" s="286"/>
      <c r="M693" s="287"/>
      <c r="N693" s="288"/>
      <c r="O693" s="288"/>
      <c r="P693" s="288"/>
      <c r="Q693" s="288"/>
      <c r="R693" s="288"/>
      <c r="S693" s="288"/>
      <c r="T693" s="289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90" t="s">
        <v>230</v>
      </c>
      <c r="AU693" s="290" t="s">
        <v>88</v>
      </c>
      <c r="AV693" s="15" t="s">
        <v>99</v>
      </c>
      <c r="AW693" s="15" t="s">
        <v>34</v>
      </c>
      <c r="AX693" s="15" t="s">
        <v>86</v>
      </c>
      <c r="AY693" s="290" t="s">
        <v>216</v>
      </c>
    </row>
    <row r="694" s="2" customFormat="1" ht="16.5" customHeight="1">
      <c r="A694" s="39"/>
      <c r="B694" s="40"/>
      <c r="C694" s="228" t="s">
        <v>1248</v>
      </c>
      <c r="D694" s="228" t="s">
        <v>218</v>
      </c>
      <c r="E694" s="229" t="s">
        <v>5398</v>
      </c>
      <c r="F694" s="230" t="s">
        <v>5399</v>
      </c>
      <c r="G694" s="231" t="s">
        <v>221</v>
      </c>
      <c r="H694" s="232">
        <v>63</v>
      </c>
      <c r="I694" s="233"/>
      <c r="J694" s="234">
        <f>ROUND(I694*H694,2)</f>
        <v>0</v>
      </c>
      <c r="K694" s="230" t="s">
        <v>222</v>
      </c>
      <c r="L694" s="45"/>
      <c r="M694" s="235" t="s">
        <v>1</v>
      </c>
      <c r="N694" s="236" t="s">
        <v>44</v>
      </c>
      <c r="O694" s="92"/>
      <c r="P694" s="237">
        <f>O694*H694</f>
        <v>0</v>
      </c>
      <c r="Q694" s="237">
        <v>0.0117</v>
      </c>
      <c r="R694" s="237">
        <f>Q694*H694</f>
        <v>0.73709999999999998</v>
      </c>
      <c r="S694" s="237">
        <v>0</v>
      </c>
      <c r="T694" s="238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39" t="s">
        <v>121</v>
      </c>
      <c r="AT694" s="239" t="s">
        <v>218</v>
      </c>
      <c r="AU694" s="239" t="s">
        <v>88</v>
      </c>
      <c r="AY694" s="18" t="s">
        <v>216</v>
      </c>
      <c r="BE694" s="240">
        <f>IF(N694="základní",J694,0)</f>
        <v>0</v>
      </c>
      <c r="BF694" s="240">
        <f>IF(N694="snížená",J694,0)</f>
        <v>0</v>
      </c>
      <c r="BG694" s="240">
        <f>IF(N694="zákl. přenesená",J694,0)</f>
        <v>0</v>
      </c>
      <c r="BH694" s="240">
        <f>IF(N694="sníž. přenesená",J694,0)</f>
        <v>0</v>
      </c>
      <c r="BI694" s="240">
        <f>IF(N694="nulová",J694,0)</f>
        <v>0</v>
      </c>
      <c r="BJ694" s="18" t="s">
        <v>86</v>
      </c>
      <c r="BK694" s="240">
        <f>ROUND(I694*H694,2)</f>
        <v>0</v>
      </c>
      <c r="BL694" s="18" t="s">
        <v>121</v>
      </c>
      <c r="BM694" s="239" t="s">
        <v>5400</v>
      </c>
    </row>
    <row r="695" s="13" customFormat="1">
      <c r="A695" s="13"/>
      <c r="B695" s="241"/>
      <c r="C695" s="242"/>
      <c r="D695" s="243" t="s">
        <v>230</v>
      </c>
      <c r="E695" s="244" t="s">
        <v>1</v>
      </c>
      <c r="F695" s="245" t="s">
        <v>5401</v>
      </c>
      <c r="G695" s="242"/>
      <c r="H695" s="246">
        <v>12</v>
      </c>
      <c r="I695" s="247"/>
      <c r="J695" s="242"/>
      <c r="K695" s="242"/>
      <c r="L695" s="248"/>
      <c r="M695" s="249"/>
      <c r="N695" s="250"/>
      <c r="O695" s="250"/>
      <c r="P695" s="250"/>
      <c r="Q695" s="250"/>
      <c r="R695" s="250"/>
      <c r="S695" s="250"/>
      <c r="T695" s="25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2" t="s">
        <v>230</v>
      </c>
      <c r="AU695" s="252" t="s">
        <v>88</v>
      </c>
      <c r="AV695" s="13" t="s">
        <v>88</v>
      </c>
      <c r="AW695" s="13" t="s">
        <v>34</v>
      </c>
      <c r="AX695" s="13" t="s">
        <v>79</v>
      </c>
      <c r="AY695" s="252" t="s">
        <v>216</v>
      </c>
    </row>
    <row r="696" s="13" customFormat="1">
      <c r="A696" s="13"/>
      <c r="B696" s="241"/>
      <c r="C696" s="242"/>
      <c r="D696" s="243" t="s">
        <v>230</v>
      </c>
      <c r="E696" s="244" t="s">
        <v>1</v>
      </c>
      <c r="F696" s="245" t="s">
        <v>5402</v>
      </c>
      <c r="G696" s="242"/>
      <c r="H696" s="246">
        <v>12</v>
      </c>
      <c r="I696" s="247"/>
      <c r="J696" s="242"/>
      <c r="K696" s="242"/>
      <c r="L696" s="248"/>
      <c r="M696" s="249"/>
      <c r="N696" s="250"/>
      <c r="O696" s="250"/>
      <c r="P696" s="250"/>
      <c r="Q696" s="250"/>
      <c r="R696" s="250"/>
      <c r="S696" s="250"/>
      <c r="T696" s="25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2" t="s">
        <v>230</v>
      </c>
      <c r="AU696" s="252" t="s">
        <v>88</v>
      </c>
      <c r="AV696" s="13" t="s">
        <v>88</v>
      </c>
      <c r="AW696" s="13" t="s">
        <v>34</v>
      </c>
      <c r="AX696" s="13" t="s">
        <v>79</v>
      </c>
      <c r="AY696" s="252" t="s">
        <v>216</v>
      </c>
    </row>
    <row r="697" s="13" customFormat="1">
      <c r="A697" s="13"/>
      <c r="B697" s="241"/>
      <c r="C697" s="242"/>
      <c r="D697" s="243" t="s">
        <v>230</v>
      </c>
      <c r="E697" s="244" t="s">
        <v>1</v>
      </c>
      <c r="F697" s="245" t="s">
        <v>5403</v>
      </c>
      <c r="G697" s="242"/>
      <c r="H697" s="246">
        <v>39</v>
      </c>
      <c r="I697" s="247"/>
      <c r="J697" s="242"/>
      <c r="K697" s="242"/>
      <c r="L697" s="248"/>
      <c r="M697" s="249"/>
      <c r="N697" s="250"/>
      <c r="O697" s="250"/>
      <c r="P697" s="250"/>
      <c r="Q697" s="250"/>
      <c r="R697" s="250"/>
      <c r="S697" s="250"/>
      <c r="T697" s="251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2" t="s">
        <v>230</v>
      </c>
      <c r="AU697" s="252" t="s">
        <v>88</v>
      </c>
      <c r="AV697" s="13" t="s">
        <v>88</v>
      </c>
      <c r="AW697" s="13" t="s">
        <v>34</v>
      </c>
      <c r="AX697" s="13" t="s">
        <v>79</v>
      </c>
      <c r="AY697" s="252" t="s">
        <v>216</v>
      </c>
    </row>
    <row r="698" s="14" customFormat="1">
      <c r="A698" s="14"/>
      <c r="B698" s="253"/>
      <c r="C698" s="254"/>
      <c r="D698" s="243" t="s">
        <v>230</v>
      </c>
      <c r="E698" s="255" t="s">
        <v>1</v>
      </c>
      <c r="F698" s="256" t="s">
        <v>5404</v>
      </c>
      <c r="G698" s="254"/>
      <c r="H698" s="257">
        <v>63</v>
      </c>
      <c r="I698" s="258"/>
      <c r="J698" s="254"/>
      <c r="K698" s="254"/>
      <c r="L698" s="259"/>
      <c r="M698" s="260"/>
      <c r="N698" s="261"/>
      <c r="O698" s="261"/>
      <c r="P698" s="261"/>
      <c r="Q698" s="261"/>
      <c r="R698" s="261"/>
      <c r="S698" s="261"/>
      <c r="T698" s="262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3" t="s">
        <v>230</v>
      </c>
      <c r="AU698" s="263" t="s">
        <v>88</v>
      </c>
      <c r="AV698" s="14" t="s">
        <v>121</v>
      </c>
      <c r="AW698" s="14" t="s">
        <v>34</v>
      </c>
      <c r="AX698" s="14" t="s">
        <v>86</v>
      </c>
      <c r="AY698" s="263" t="s">
        <v>216</v>
      </c>
    </row>
    <row r="699" s="2" customFormat="1" ht="16.5" customHeight="1">
      <c r="A699" s="39"/>
      <c r="B699" s="40"/>
      <c r="C699" s="264" t="s">
        <v>1256</v>
      </c>
      <c r="D699" s="264" t="s">
        <v>372</v>
      </c>
      <c r="E699" s="265" t="s">
        <v>5405</v>
      </c>
      <c r="F699" s="266" t="s">
        <v>5406</v>
      </c>
      <c r="G699" s="267" t="s">
        <v>2043</v>
      </c>
      <c r="H699" s="268">
        <v>63</v>
      </c>
      <c r="I699" s="269"/>
      <c r="J699" s="270">
        <f>ROUND(I699*H699,2)</f>
        <v>0</v>
      </c>
      <c r="K699" s="266" t="s">
        <v>1</v>
      </c>
      <c r="L699" s="271"/>
      <c r="M699" s="272" t="s">
        <v>1</v>
      </c>
      <c r="N699" s="273" t="s">
        <v>44</v>
      </c>
      <c r="O699" s="92"/>
      <c r="P699" s="237">
        <f>O699*H699</f>
        <v>0</v>
      </c>
      <c r="Q699" s="237">
        <v>0.01</v>
      </c>
      <c r="R699" s="237">
        <f>Q699*H699</f>
        <v>0.63</v>
      </c>
      <c r="S699" s="237">
        <v>0</v>
      </c>
      <c r="T699" s="238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39" t="s">
        <v>250</v>
      </c>
      <c r="AT699" s="239" t="s">
        <v>372</v>
      </c>
      <c r="AU699" s="239" t="s">
        <v>88</v>
      </c>
      <c r="AY699" s="18" t="s">
        <v>216</v>
      </c>
      <c r="BE699" s="240">
        <f>IF(N699="základní",J699,0)</f>
        <v>0</v>
      </c>
      <c r="BF699" s="240">
        <f>IF(N699="snížená",J699,0)</f>
        <v>0</v>
      </c>
      <c r="BG699" s="240">
        <f>IF(N699="zákl. přenesená",J699,0)</f>
        <v>0</v>
      </c>
      <c r="BH699" s="240">
        <f>IF(N699="sníž. přenesená",J699,0)</f>
        <v>0</v>
      </c>
      <c r="BI699" s="240">
        <f>IF(N699="nulová",J699,0)</f>
        <v>0</v>
      </c>
      <c r="BJ699" s="18" t="s">
        <v>86</v>
      </c>
      <c r="BK699" s="240">
        <f>ROUND(I699*H699,2)</f>
        <v>0</v>
      </c>
      <c r="BL699" s="18" t="s">
        <v>121</v>
      </c>
      <c r="BM699" s="239" t="s">
        <v>5407</v>
      </c>
    </row>
    <row r="700" s="2" customFormat="1" ht="16.5" customHeight="1">
      <c r="A700" s="39"/>
      <c r="B700" s="40"/>
      <c r="C700" s="228" t="s">
        <v>1272</v>
      </c>
      <c r="D700" s="228" t="s">
        <v>218</v>
      </c>
      <c r="E700" s="229" t="s">
        <v>1753</v>
      </c>
      <c r="F700" s="230" t="s">
        <v>1754</v>
      </c>
      <c r="G700" s="231" t="s">
        <v>221</v>
      </c>
      <c r="H700" s="232">
        <v>8</v>
      </c>
      <c r="I700" s="233"/>
      <c r="J700" s="234">
        <f>ROUND(I700*H700,2)</f>
        <v>0</v>
      </c>
      <c r="K700" s="230" t="s">
        <v>222</v>
      </c>
      <c r="L700" s="45"/>
      <c r="M700" s="235" t="s">
        <v>1</v>
      </c>
      <c r="N700" s="236" t="s">
        <v>44</v>
      </c>
      <c r="O700" s="92"/>
      <c r="P700" s="237">
        <f>O700*H700</f>
        <v>0</v>
      </c>
      <c r="Q700" s="237">
        <v>0.00018000000000000001</v>
      </c>
      <c r="R700" s="237">
        <f>Q700*H700</f>
        <v>0.0014400000000000001</v>
      </c>
      <c r="S700" s="237">
        <v>0</v>
      </c>
      <c r="T700" s="238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39" t="s">
        <v>121</v>
      </c>
      <c r="AT700" s="239" t="s">
        <v>218</v>
      </c>
      <c r="AU700" s="239" t="s">
        <v>88</v>
      </c>
      <c r="AY700" s="18" t="s">
        <v>216</v>
      </c>
      <c r="BE700" s="240">
        <f>IF(N700="základní",J700,0)</f>
        <v>0</v>
      </c>
      <c r="BF700" s="240">
        <f>IF(N700="snížená",J700,0)</f>
        <v>0</v>
      </c>
      <c r="BG700" s="240">
        <f>IF(N700="zákl. přenesená",J700,0)</f>
        <v>0</v>
      </c>
      <c r="BH700" s="240">
        <f>IF(N700="sníž. přenesená",J700,0)</f>
        <v>0</v>
      </c>
      <c r="BI700" s="240">
        <f>IF(N700="nulová",J700,0)</f>
        <v>0</v>
      </c>
      <c r="BJ700" s="18" t="s">
        <v>86</v>
      </c>
      <c r="BK700" s="240">
        <f>ROUND(I700*H700,2)</f>
        <v>0</v>
      </c>
      <c r="BL700" s="18" t="s">
        <v>121</v>
      </c>
      <c r="BM700" s="239" t="s">
        <v>5408</v>
      </c>
    </row>
    <row r="701" s="2" customFormat="1" ht="16.5" customHeight="1">
      <c r="A701" s="39"/>
      <c r="B701" s="40"/>
      <c r="C701" s="264" t="s">
        <v>1277</v>
      </c>
      <c r="D701" s="264" t="s">
        <v>372</v>
      </c>
      <c r="E701" s="265" t="s">
        <v>1757</v>
      </c>
      <c r="F701" s="266" t="s">
        <v>1758</v>
      </c>
      <c r="G701" s="267" t="s">
        <v>221</v>
      </c>
      <c r="H701" s="268">
        <v>8</v>
      </c>
      <c r="I701" s="269"/>
      <c r="J701" s="270">
        <f>ROUND(I701*H701,2)</f>
        <v>0</v>
      </c>
      <c r="K701" s="266" t="s">
        <v>222</v>
      </c>
      <c r="L701" s="271"/>
      <c r="M701" s="272" t="s">
        <v>1</v>
      </c>
      <c r="N701" s="273" t="s">
        <v>44</v>
      </c>
      <c r="O701" s="92"/>
      <c r="P701" s="237">
        <f>O701*H701</f>
        <v>0</v>
      </c>
      <c r="Q701" s="237">
        <v>0.012</v>
      </c>
      <c r="R701" s="237">
        <f>Q701*H701</f>
        <v>0.096000000000000002</v>
      </c>
      <c r="S701" s="237">
        <v>0</v>
      </c>
      <c r="T701" s="238">
        <f>S701*H701</f>
        <v>0</v>
      </c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R701" s="239" t="s">
        <v>250</v>
      </c>
      <c r="AT701" s="239" t="s">
        <v>372</v>
      </c>
      <c r="AU701" s="239" t="s">
        <v>88</v>
      </c>
      <c r="AY701" s="18" t="s">
        <v>216</v>
      </c>
      <c r="BE701" s="240">
        <f>IF(N701="základní",J701,0)</f>
        <v>0</v>
      </c>
      <c r="BF701" s="240">
        <f>IF(N701="snížená",J701,0)</f>
        <v>0</v>
      </c>
      <c r="BG701" s="240">
        <f>IF(N701="zákl. přenesená",J701,0)</f>
        <v>0</v>
      </c>
      <c r="BH701" s="240">
        <f>IF(N701="sníž. přenesená",J701,0)</f>
        <v>0</v>
      </c>
      <c r="BI701" s="240">
        <f>IF(N701="nulová",J701,0)</f>
        <v>0</v>
      </c>
      <c r="BJ701" s="18" t="s">
        <v>86</v>
      </c>
      <c r="BK701" s="240">
        <f>ROUND(I701*H701,2)</f>
        <v>0</v>
      </c>
      <c r="BL701" s="18" t="s">
        <v>121</v>
      </c>
      <c r="BM701" s="239" t="s">
        <v>5409</v>
      </c>
    </row>
    <row r="702" s="2" customFormat="1" ht="16.5" customHeight="1">
      <c r="A702" s="39"/>
      <c r="B702" s="40"/>
      <c r="C702" s="228" t="s">
        <v>1289</v>
      </c>
      <c r="D702" s="228" t="s">
        <v>218</v>
      </c>
      <c r="E702" s="229" t="s">
        <v>5410</v>
      </c>
      <c r="F702" s="230" t="s">
        <v>5411</v>
      </c>
      <c r="G702" s="231" t="s">
        <v>221</v>
      </c>
      <c r="H702" s="232">
        <v>582</v>
      </c>
      <c r="I702" s="233"/>
      <c r="J702" s="234">
        <f>ROUND(I702*H702,2)</f>
        <v>0</v>
      </c>
      <c r="K702" s="230" t="s">
        <v>222</v>
      </c>
      <c r="L702" s="45"/>
      <c r="M702" s="235" t="s">
        <v>1</v>
      </c>
      <c r="N702" s="236" t="s">
        <v>44</v>
      </c>
      <c r="O702" s="92"/>
      <c r="P702" s="237">
        <f>O702*H702</f>
        <v>0</v>
      </c>
      <c r="Q702" s="237">
        <v>0</v>
      </c>
      <c r="R702" s="237">
        <f>Q702*H702</f>
        <v>0</v>
      </c>
      <c r="S702" s="237">
        <v>0</v>
      </c>
      <c r="T702" s="238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39" t="s">
        <v>121</v>
      </c>
      <c r="AT702" s="239" t="s">
        <v>218</v>
      </c>
      <c r="AU702" s="239" t="s">
        <v>88</v>
      </c>
      <c r="AY702" s="18" t="s">
        <v>216</v>
      </c>
      <c r="BE702" s="240">
        <f>IF(N702="základní",J702,0)</f>
        <v>0</v>
      </c>
      <c r="BF702" s="240">
        <f>IF(N702="snížená",J702,0)</f>
        <v>0</v>
      </c>
      <c r="BG702" s="240">
        <f>IF(N702="zákl. přenesená",J702,0)</f>
        <v>0</v>
      </c>
      <c r="BH702" s="240">
        <f>IF(N702="sníž. přenesená",J702,0)</f>
        <v>0</v>
      </c>
      <c r="BI702" s="240">
        <f>IF(N702="nulová",J702,0)</f>
        <v>0</v>
      </c>
      <c r="BJ702" s="18" t="s">
        <v>86</v>
      </c>
      <c r="BK702" s="240">
        <f>ROUND(I702*H702,2)</f>
        <v>0</v>
      </c>
      <c r="BL702" s="18" t="s">
        <v>121</v>
      </c>
      <c r="BM702" s="239" t="s">
        <v>1763</v>
      </c>
    </row>
    <row r="703" s="13" customFormat="1">
      <c r="A703" s="13"/>
      <c r="B703" s="241"/>
      <c r="C703" s="242"/>
      <c r="D703" s="243" t="s">
        <v>230</v>
      </c>
      <c r="E703" s="244" t="s">
        <v>1</v>
      </c>
      <c r="F703" s="245" t="s">
        <v>5412</v>
      </c>
      <c r="G703" s="242"/>
      <c r="H703" s="246">
        <v>581.67999999999995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230</v>
      </c>
      <c r="AU703" s="252" t="s">
        <v>88</v>
      </c>
      <c r="AV703" s="13" t="s">
        <v>88</v>
      </c>
      <c r="AW703" s="13" t="s">
        <v>34</v>
      </c>
      <c r="AX703" s="13" t="s">
        <v>79</v>
      </c>
      <c r="AY703" s="252" t="s">
        <v>216</v>
      </c>
    </row>
    <row r="704" s="13" customFormat="1">
      <c r="A704" s="13"/>
      <c r="B704" s="241"/>
      <c r="C704" s="242"/>
      <c r="D704" s="243" t="s">
        <v>230</v>
      </c>
      <c r="E704" s="244" t="s">
        <v>1</v>
      </c>
      <c r="F704" s="245" t="s">
        <v>5413</v>
      </c>
      <c r="G704" s="242"/>
      <c r="H704" s="246">
        <v>582</v>
      </c>
      <c r="I704" s="247"/>
      <c r="J704" s="242"/>
      <c r="K704" s="242"/>
      <c r="L704" s="248"/>
      <c r="M704" s="249"/>
      <c r="N704" s="250"/>
      <c r="O704" s="250"/>
      <c r="P704" s="250"/>
      <c r="Q704" s="250"/>
      <c r="R704" s="250"/>
      <c r="S704" s="250"/>
      <c r="T704" s="251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2" t="s">
        <v>230</v>
      </c>
      <c r="AU704" s="252" t="s">
        <v>88</v>
      </c>
      <c r="AV704" s="13" t="s">
        <v>88</v>
      </c>
      <c r="AW704" s="13" t="s">
        <v>34</v>
      </c>
      <c r="AX704" s="13" t="s">
        <v>86</v>
      </c>
      <c r="AY704" s="252" t="s">
        <v>216</v>
      </c>
    </row>
    <row r="705" s="2" customFormat="1" ht="16.5" customHeight="1">
      <c r="A705" s="39"/>
      <c r="B705" s="40"/>
      <c r="C705" s="228" t="s">
        <v>1294</v>
      </c>
      <c r="D705" s="228" t="s">
        <v>218</v>
      </c>
      <c r="E705" s="229" t="s">
        <v>1769</v>
      </c>
      <c r="F705" s="230" t="s">
        <v>1770</v>
      </c>
      <c r="G705" s="231" t="s">
        <v>221</v>
      </c>
      <c r="H705" s="232">
        <v>50</v>
      </c>
      <c r="I705" s="233"/>
      <c r="J705" s="234">
        <f>ROUND(I705*H705,2)</f>
        <v>0</v>
      </c>
      <c r="K705" s="230" t="s">
        <v>222</v>
      </c>
      <c r="L705" s="45"/>
      <c r="M705" s="235" t="s">
        <v>1</v>
      </c>
      <c r="N705" s="236" t="s">
        <v>44</v>
      </c>
      <c r="O705" s="92"/>
      <c r="P705" s="237">
        <f>O705*H705</f>
        <v>0</v>
      </c>
      <c r="Q705" s="237">
        <v>0.00023000000000000001</v>
      </c>
      <c r="R705" s="237">
        <f>Q705*H705</f>
        <v>0.0115</v>
      </c>
      <c r="S705" s="237">
        <v>0</v>
      </c>
      <c r="T705" s="238">
        <f>S705*H705</f>
        <v>0</v>
      </c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R705" s="239" t="s">
        <v>121</v>
      </c>
      <c r="AT705" s="239" t="s">
        <v>218</v>
      </c>
      <c r="AU705" s="239" t="s">
        <v>88</v>
      </c>
      <c r="AY705" s="18" t="s">
        <v>216</v>
      </c>
      <c r="BE705" s="240">
        <f>IF(N705="základní",J705,0)</f>
        <v>0</v>
      </c>
      <c r="BF705" s="240">
        <f>IF(N705="snížená",J705,0)</f>
        <v>0</v>
      </c>
      <c r="BG705" s="240">
        <f>IF(N705="zákl. přenesená",J705,0)</f>
        <v>0</v>
      </c>
      <c r="BH705" s="240">
        <f>IF(N705="sníž. přenesená",J705,0)</f>
        <v>0</v>
      </c>
      <c r="BI705" s="240">
        <f>IF(N705="nulová",J705,0)</f>
        <v>0</v>
      </c>
      <c r="BJ705" s="18" t="s">
        <v>86</v>
      </c>
      <c r="BK705" s="240">
        <f>ROUND(I705*H705,2)</f>
        <v>0</v>
      </c>
      <c r="BL705" s="18" t="s">
        <v>121</v>
      </c>
      <c r="BM705" s="239" t="s">
        <v>5414</v>
      </c>
    </row>
    <row r="706" s="2" customFormat="1" ht="16.5" customHeight="1">
      <c r="A706" s="39"/>
      <c r="B706" s="40"/>
      <c r="C706" s="264" t="s">
        <v>1312</v>
      </c>
      <c r="D706" s="264" t="s">
        <v>372</v>
      </c>
      <c r="E706" s="265" t="s">
        <v>1773</v>
      </c>
      <c r="F706" s="266" t="s">
        <v>1774</v>
      </c>
      <c r="G706" s="267" t="s">
        <v>221</v>
      </c>
      <c r="H706" s="268">
        <v>50</v>
      </c>
      <c r="I706" s="269"/>
      <c r="J706" s="270">
        <f>ROUND(I706*H706,2)</f>
        <v>0</v>
      </c>
      <c r="K706" s="266" t="s">
        <v>222</v>
      </c>
      <c r="L706" s="271"/>
      <c r="M706" s="272" t="s">
        <v>1</v>
      </c>
      <c r="N706" s="273" t="s">
        <v>44</v>
      </c>
      <c r="O706" s="92"/>
      <c r="P706" s="237">
        <f>O706*H706</f>
        <v>0</v>
      </c>
      <c r="Q706" s="237">
        <v>0</v>
      </c>
      <c r="R706" s="237">
        <f>Q706*H706</f>
        <v>0</v>
      </c>
      <c r="S706" s="237">
        <v>0</v>
      </c>
      <c r="T706" s="238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39" t="s">
        <v>250</v>
      </c>
      <c r="AT706" s="239" t="s">
        <v>372</v>
      </c>
      <c r="AU706" s="239" t="s">
        <v>88</v>
      </c>
      <c r="AY706" s="18" t="s">
        <v>216</v>
      </c>
      <c r="BE706" s="240">
        <f>IF(N706="základní",J706,0)</f>
        <v>0</v>
      </c>
      <c r="BF706" s="240">
        <f>IF(N706="snížená",J706,0)</f>
        <v>0</v>
      </c>
      <c r="BG706" s="240">
        <f>IF(N706="zákl. přenesená",J706,0)</f>
        <v>0</v>
      </c>
      <c r="BH706" s="240">
        <f>IF(N706="sníž. přenesená",J706,0)</f>
        <v>0</v>
      </c>
      <c r="BI706" s="240">
        <f>IF(N706="nulová",J706,0)</f>
        <v>0</v>
      </c>
      <c r="BJ706" s="18" t="s">
        <v>86</v>
      </c>
      <c r="BK706" s="240">
        <f>ROUND(I706*H706,2)</f>
        <v>0</v>
      </c>
      <c r="BL706" s="18" t="s">
        <v>121</v>
      </c>
      <c r="BM706" s="239" t="s">
        <v>5415</v>
      </c>
    </row>
    <row r="707" s="2" customFormat="1" ht="16.5" customHeight="1">
      <c r="A707" s="39"/>
      <c r="B707" s="40"/>
      <c r="C707" s="228" t="s">
        <v>1322</v>
      </c>
      <c r="D707" s="228" t="s">
        <v>218</v>
      </c>
      <c r="E707" s="229" t="s">
        <v>5416</v>
      </c>
      <c r="F707" s="230" t="s">
        <v>5417</v>
      </c>
      <c r="G707" s="231" t="s">
        <v>328</v>
      </c>
      <c r="H707" s="232">
        <v>0.20000000000000001</v>
      </c>
      <c r="I707" s="233"/>
      <c r="J707" s="234">
        <f>ROUND(I707*H707,2)</f>
        <v>0</v>
      </c>
      <c r="K707" s="230" t="s">
        <v>222</v>
      </c>
      <c r="L707" s="45"/>
      <c r="M707" s="235" t="s">
        <v>1</v>
      </c>
      <c r="N707" s="236" t="s">
        <v>44</v>
      </c>
      <c r="O707" s="92"/>
      <c r="P707" s="237">
        <f>O707*H707</f>
        <v>0</v>
      </c>
      <c r="Q707" s="237">
        <v>0</v>
      </c>
      <c r="R707" s="237">
        <f>Q707*H707</f>
        <v>0</v>
      </c>
      <c r="S707" s="237">
        <v>1.8</v>
      </c>
      <c r="T707" s="238">
        <f>S707*H707</f>
        <v>0.36000000000000004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39" t="s">
        <v>121</v>
      </c>
      <c r="AT707" s="239" t="s">
        <v>218</v>
      </c>
      <c r="AU707" s="239" t="s">
        <v>88</v>
      </c>
      <c r="AY707" s="18" t="s">
        <v>216</v>
      </c>
      <c r="BE707" s="240">
        <f>IF(N707="základní",J707,0)</f>
        <v>0</v>
      </c>
      <c r="BF707" s="240">
        <f>IF(N707="snížená",J707,0)</f>
        <v>0</v>
      </c>
      <c r="BG707" s="240">
        <f>IF(N707="zákl. přenesená",J707,0)</f>
        <v>0</v>
      </c>
      <c r="BH707" s="240">
        <f>IF(N707="sníž. přenesená",J707,0)</f>
        <v>0</v>
      </c>
      <c r="BI707" s="240">
        <f>IF(N707="nulová",J707,0)</f>
        <v>0</v>
      </c>
      <c r="BJ707" s="18" t="s">
        <v>86</v>
      </c>
      <c r="BK707" s="240">
        <f>ROUND(I707*H707,2)</f>
        <v>0</v>
      </c>
      <c r="BL707" s="18" t="s">
        <v>121</v>
      </c>
      <c r="BM707" s="239" t="s">
        <v>5418</v>
      </c>
    </row>
    <row r="708" s="13" customFormat="1">
      <c r="A708" s="13"/>
      <c r="B708" s="241"/>
      <c r="C708" s="242"/>
      <c r="D708" s="243" t="s">
        <v>230</v>
      </c>
      <c r="E708" s="244" t="s">
        <v>1</v>
      </c>
      <c r="F708" s="245" t="s">
        <v>5419</v>
      </c>
      <c r="G708" s="242"/>
      <c r="H708" s="246">
        <v>0.20000000000000001</v>
      </c>
      <c r="I708" s="247"/>
      <c r="J708" s="242"/>
      <c r="K708" s="242"/>
      <c r="L708" s="248"/>
      <c r="M708" s="249"/>
      <c r="N708" s="250"/>
      <c r="O708" s="250"/>
      <c r="P708" s="250"/>
      <c r="Q708" s="250"/>
      <c r="R708" s="250"/>
      <c r="S708" s="250"/>
      <c r="T708" s="25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2" t="s">
        <v>230</v>
      </c>
      <c r="AU708" s="252" t="s">
        <v>88</v>
      </c>
      <c r="AV708" s="13" t="s">
        <v>88</v>
      </c>
      <c r="AW708" s="13" t="s">
        <v>34</v>
      </c>
      <c r="AX708" s="13" t="s">
        <v>86</v>
      </c>
      <c r="AY708" s="252" t="s">
        <v>216</v>
      </c>
    </row>
    <row r="709" s="2" customFormat="1" ht="16.5" customHeight="1">
      <c r="A709" s="39"/>
      <c r="B709" s="40"/>
      <c r="C709" s="228" t="s">
        <v>1327</v>
      </c>
      <c r="D709" s="228" t="s">
        <v>218</v>
      </c>
      <c r="E709" s="229" t="s">
        <v>5420</v>
      </c>
      <c r="F709" s="230" t="s">
        <v>5421</v>
      </c>
      <c r="G709" s="231" t="s">
        <v>277</v>
      </c>
      <c r="H709" s="232">
        <v>60.002000000000002</v>
      </c>
      <c r="I709" s="233"/>
      <c r="J709" s="234">
        <f>ROUND(I709*H709,2)</f>
        <v>0</v>
      </c>
      <c r="K709" s="230" t="s">
        <v>222</v>
      </c>
      <c r="L709" s="45"/>
      <c r="M709" s="235" t="s">
        <v>1</v>
      </c>
      <c r="N709" s="236" t="s">
        <v>44</v>
      </c>
      <c r="O709" s="92"/>
      <c r="P709" s="237">
        <f>O709*H709</f>
        <v>0</v>
      </c>
      <c r="Q709" s="237">
        <v>0</v>
      </c>
      <c r="R709" s="237">
        <f>Q709*H709</f>
        <v>0</v>
      </c>
      <c r="S709" s="237">
        <v>0.16800000000000001</v>
      </c>
      <c r="T709" s="238">
        <f>S709*H709</f>
        <v>10.080336000000001</v>
      </c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R709" s="239" t="s">
        <v>121</v>
      </c>
      <c r="AT709" s="239" t="s">
        <v>218</v>
      </c>
      <c r="AU709" s="239" t="s">
        <v>88</v>
      </c>
      <c r="AY709" s="18" t="s">
        <v>216</v>
      </c>
      <c r="BE709" s="240">
        <f>IF(N709="základní",J709,0)</f>
        <v>0</v>
      </c>
      <c r="BF709" s="240">
        <f>IF(N709="snížená",J709,0)</f>
        <v>0</v>
      </c>
      <c r="BG709" s="240">
        <f>IF(N709="zákl. přenesená",J709,0)</f>
        <v>0</v>
      </c>
      <c r="BH709" s="240">
        <f>IF(N709="sníž. přenesená",J709,0)</f>
        <v>0</v>
      </c>
      <c r="BI709" s="240">
        <f>IF(N709="nulová",J709,0)</f>
        <v>0</v>
      </c>
      <c r="BJ709" s="18" t="s">
        <v>86</v>
      </c>
      <c r="BK709" s="240">
        <f>ROUND(I709*H709,2)</f>
        <v>0</v>
      </c>
      <c r="BL709" s="18" t="s">
        <v>121</v>
      </c>
      <c r="BM709" s="239" t="s">
        <v>5422</v>
      </c>
    </row>
    <row r="710" s="13" customFormat="1">
      <c r="A710" s="13"/>
      <c r="B710" s="241"/>
      <c r="C710" s="242"/>
      <c r="D710" s="243" t="s">
        <v>230</v>
      </c>
      <c r="E710" s="244" t="s">
        <v>1</v>
      </c>
      <c r="F710" s="245" t="s">
        <v>5423</v>
      </c>
      <c r="G710" s="242"/>
      <c r="H710" s="246">
        <v>19.798999999999999</v>
      </c>
      <c r="I710" s="247"/>
      <c r="J710" s="242"/>
      <c r="K710" s="242"/>
      <c r="L710" s="248"/>
      <c r="M710" s="249"/>
      <c r="N710" s="250"/>
      <c r="O710" s="250"/>
      <c r="P710" s="250"/>
      <c r="Q710" s="250"/>
      <c r="R710" s="250"/>
      <c r="S710" s="250"/>
      <c r="T710" s="251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2" t="s">
        <v>230</v>
      </c>
      <c r="AU710" s="252" t="s">
        <v>88</v>
      </c>
      <c r="AV710" s="13" t="s">
        <v>88</v>
      </c>
      <c r="AW710" s="13" t="s">
        <v>34</v>
      </c>
      <c r="AX710" s="13" t="s">
        <v>79</v>
      </c>
      <c r="AY710" s="252" t="s">
        <v>216</v>
      </c>
    </row>
    <row r="711" s="13" customFormat="1">
      <c r="A711" s="13"/>
      <c r="B711" s="241"/>
      <c r="C711" s="242"/>
      <c r="D711" s="243" t="s">
        <v>230</v>
      </c>
      <c r="E711" s="244" t="s">
        <v>1</v>
      </c>
      <c r="F711" s="245" t="s">
        <v>5424</v>
      </c>
      <c r="G711" s="242"/>
      <c r="H711" s="246">
        <v>5.4699999999999998</v>
      </c>
      <c r="I711" s="247"/>
      <c r="J711" s="242"/>
      <c r="K711" s="242"/>
      <c r="L711" s="248"/>
      <c r="M711" s="249"/>
      <c r="N711" s="250"/>
      <c r="O711" s="250"/>
      <c r="P711" s="250"/>
      <c r="Q711" s="250"/>
      <c r="R711" s="250"/>
      <c r="S711" s="250"/>
      <c r="T711" s="25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2" t="s">
        <v>230</v>
      </c>
      <c r="AU711" s="252" t="s">
        <v>88</v>
      </c>
      <c r="AV711" s="13" t="s">
        <v>88</v>
      </c>
      <c r="AW711" s="13" t="s">
        <v>34</v>
      </c>
      <c r="AX711" s="13" t="s">
        <v>79</v>
      </c>
      <c r="AY711" s="252" t="s">
        <v>216</v>
      </c>
    </row>
    <row r="712" s="13" customFormat="1">
      <c r="A712" s="13"/>
      <c r="B712" s="241"/>
      <c r="C712" s="242"/>
      <c r="D712" s="243" t="s">
        <v>230</v>
      </c>
      <c r="E712" s="244" t="s">
        <v>1</v>
      </c>
      <c r="F712" s="245" t="s">
        <v>5425</v>
      </c>
      <c r="G712" s="242"/>
      <c r="H712" s="246">
        <v>8.1880000000000006</v>
      </c>
      <c r="I712" s="247"/>
      <c r="J712" s="242"/>
      <c r="K712" s="242"/>
      <c r="L712" s="248"/>
      <c r="M712" s="249"/>
      <c r="N712" s="250"/>
      <c r="O712" s="250"/>
      <c r="P712" s="250"/>
      <c r="Q712" s="250"/>
      <c r="R712" s="250"/>
      <c r="S712" s="250"/>
      <c r="T712" s="25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2" t="s">
        <v>230</v>
      </c>
      <c r="AU712" s="252" t="s">
        <v>88</v>
      </c>
      <c r="AV712" s="13" t="s">
        <v>88</v>
      </c>
      <c r="AW712" s="13" t="s">
        <v>34</v>
      </c>
      <c r="AX712" s="13" t="s">
        <v>79</v>
      </c>
      <c r="AY712" s="252" t="s">
        <v>216</v>
      </c>
    </row>
    <row r="713" s="13" customFormat="1">
      <c r="A713" s="13"/>
      <c r="B713" s="241"/>
      <c r="C713" s="242"/>
      <c r="D713" s="243" t="s">
        <v>230</v>
      </c>
      <c r="E713" s="244" t="s">
        <v>1</v>
      </c>
      <c r="F713" s="245" t="s">
        <v>5426</v>
      </c>
      <c r="G713" s="242"/>
      <c r="H713" s="246">
        <v>2.3999999999999999</v>
      </c>
      <c r="I713" s="247"/>
      <c r="J713" s="242"/>
      <c r="K713" s="242"/>
      <c r="L713" s="248"/>
      <c r="M713" s="249"/>
      <c r="N713" s="250"/>
      <c r="O713" s="250"/>
      <c r="P713" s="250"/>
      <c r="Q713" s="250"/>
      <c r="R713" s="250"/>
      <c r="S713" s="250"/>
      <c r="T713" s="251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2" t="s">
        <v>230</v>
      </c>
      <c r="AU713" s="252" t="s">
        <v>88</v>
      </c>
      <c r="AV713" s="13" t="s">
        <v>88</v>
      </c>
      <c r="AW713" s="13" t="s">
        <v>34</v>
      </c>
      <c r="AX713" s="13" t="s">
        <v>79</v>
      </c>
      <c r="AY713" s="252" t="s">
        <v>216</v>
      </c>
    </row>
    <row r="714" s="13" customFormat="1">
      <c r="A714" s="13"/>
      <c r="B714" s="241"/>
      <c r="C714" s="242"/>
      <c r="D714" s="243" t="s">
        <v>230</v>
      </c>
      <c r="E714" s="244" t="s">
        <v>1</v>
      </c>
      <c r="F714" s="245" t="s">
        <v>5427</v>
      </c>
      <c r="G714" s="242"/>
      <c r="H714" s="246">
        <v>3.4849999999999999</v>
      </c>
      <c r="I714" s="247"/>
      <c r="J714" s="242"/>
      <c r="K714" s="242"/>
      <c r="L714" s="248"/>
      <c r="M714" s="249"/>
      <c r="N714" s="250"/>
      <c r="O714" s="250"/>
      <c r="P714" s="250"/>
      <c r="Q714" s="250"/>
      <c r="R714" s="250"/>
      <c r="S714" s="250"/>
      <c r="T714" s="25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2" t="s">
        <v>230</v>
      </c>
      <c r="AU714" s="252" t="s">
        <v>88</v>
      </c>
      <c r="AV714" s="13" t="s">
        <v>88</v>
      </c>
      <c r="AW714" s="13" t="s">
        <v>34</v>
      </c>
      <c r="AX714" s="13" t="s">
        <v>79</v>
      </c>
      <c r="AY714" s="252" t="s">
        <v>216</v>
      </c>
    </row>
    <row r="715" s="13" customFormat="1">
      <c r="A715" s="13"/>
      <c r="B715" s="241"/>
      <c r="C715" s="242"/>
      <c r="D715" s="243" t="s">
        <v>230</v>
      </c>
      <c r="E715" s="244" t="s">
        <v>1</v>
      </c>
      <c r="F715" s="245" t="s">
        <v>5428</v>
      </c>
      <c r="G715" s="242"/>
      <c r="H715" s="246">
        <v>1.8180000000000001</v>
      </c>
      <c r="I715" s="247"/>
      <c r="J715" s="242"/>
      <c r="K715" s="242"/>
      <c r="L715" s="248"/>
      <c r="M715" s="249"/>
      <c r="N715" s="250"/>
      <c r="O715" s="250"/>
      <c r="P715" s="250"/>
      <c r="Q715" s="250"/>
      <c r="R715" s="250"/>
      <c r="S715" s="250"/>
      <c r="T715" s="25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2" t="s">
        <v>230</v>
      </c>
      <c r="AU715" s="252" t="s">
        <v>88</v>
      </c>
      <c r="AV715" s="13" t="s">
        <v>88</v>
      </c>
      <c r="AW715" s="13" t="s">
        <v>34</v>
      </c>
      <c r="AX715" s="13" t="s">
        <v>79</v>
      </c>
      <c r="AY715" s="252" t="s">
        <v>216</v>
      </c>
    </row>
    <row r="716" s="13" customFormat="1">
      <c r="A716" s="13"/>
      <c r="B716" s="241"/>
      <c r="C716" s="242"/>
      <c r="D716" s="243" t="s">
        <v>230</v>
      </c>
      <c r="E716" s="244" t="s">
        <v>1</v>
      </c>
      <c r="F716" s="245" t="s">
        <v>5429</v>
      </c>
      <c r="G716" s="242"/>
      <c r="H716" s="246">
        <v>2.02</v>
      </c>
      <c r="I716" s="247"/>
      <c r="J716" s="242"/>
      <c r="K716" s="242"/>
      <c r="L716" s="248"/>
      <c r="M716" s="249"/>
      <c r="N716" s="250"/>
      <c r="O716" s="250"/>
      <c r="P716" s="250"/>
      <c r="Q716" s="250"/>
      <c r="R716" s="250"/>
      <c r="S716" s="250"/>
      <c r="T716" s="251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2" t="s">
        <v>230</v>
      </c>
      <c r="AU716" s="252" t="s">
        <v>88</v>
      </c>
      <c r="AV716" s="13" t="s">
        <v>88</v>
      </c>
      <c r="AW716" s="13" t="s">
        <v>34</v>
      </c>
      <c r="AX716" s="13" t="s">
        <v>79</v>
      </c>
      <c r="AY716" s="252" t="s">
        <v>216</v>
      </c>
    </row>
    <row r="717" s="13" customFormat="1">
      <c r="A717" s="13"/>
      <c r="B717" s="241"/>
      <c r="C717" s="242"/>
      <c r="D717" s="243" t="s">
        <v>230</v>
      </c>
      <c r="E717" s="244" t="s">
        <v>1</v>
      </c>
      <c r="F717" s="245" t="s">
        <v>5430</v>
      </c>
      <c r="G717" s="242"/>
      <c r="H717" s="246">
        <v>2.02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230</v>
      </c>
      <c r="AU717" s="252" t="s">
        <v>88</v>
      </c>
      <c r="AV717" s="13" t="s">
        <v>88</v>
      </c>
      <c r="AW717" s="13" t="s">
        <v>34</v>
      </c>
      <c r="AX717" s="13" t="s">
        <v>79</v>
      </c>
      <c r="AY717" s="252" t="s">
        <v>216</v>
      </c>
    </row>
    <row r="718" s="13" customFormat="1">
      <c r="A718" s="13"/>
      <c r="B718" s="241"/>
      <c r="C718" s="242"/>
      <c r="D718" s="243" t="s">
        <v>230</v>
      </c>
      <c r="E718" s="244" t="s">
        <v>1</v>
      </c>
      <c r="F718" s="245" t="s">
        <v>5431</v>
      </c>
      <c r="G718" s="242"/>
      <c r="H718" s="246">
        <v>0.40400000000000003</v>
      </c>
      <c r="I718" s="247"/>
      <c r="J718" s="242"/>
      <c r="K718" s="242"/>
      <c r="L718" s="248"/>
      <c r="M718" s="249"/>
      <c r="N718" s="250"/>
      <c r="O718" s="250"/>
      <c r="P718" s="250"/>
      <c r="Q718" s="250"/>
      <c r="R718" s="250"/>
      <c r="S718" s="250"/>
      <c r="T718" s="25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2" t="s">
        <v>230</v>
      </c>
      <c r="AU718" s="252" t="s">
        <v>88</v>
      </c>
      <c r="AV718" s="13" t="s">
        <v>88</v>
      </c>
      <c r="AW718" s="13" t="s">
        <v>34</v>
      </c>
      <c r="AX718" s="13" t="s">
        <v>79</v>
      </c>
      <c r="AY718" s="252" t="s">
        <v>216</v>
      </c>
    </row>
    <row r="719" s="13" customFormat="1">
      <c r="A719" s="13"/>
      <c r="B719" s="241"/>
      <c r="C719" s="242"/>
      <c r="D719" s="243" t="s">
        <v>230</v>
      </c>
      <c r="E719" s="244" t="s">
        <v>1</v>
      </c>
      <c r="F719" s="245" t="s">
        <v>5432</v>
      </c>
      <c r="G719" s="242"/>
      <c r="H719" s="246">
        <v>1.8180000000000001</v>
      </c>
      <c r="I719" s="247"/>
      <c r="J719" s="242"/>
      <c r="K719" s="242"/>
      <c r="L719" s="248"/>
      <c r="M719" s="249"/>
      <c r="N719" s="250"/>
      <c r="O719" s="250"/>
      <c r="P719" s="250"/>
      <c r="Q719" s="250"/>
      <c r="R719" s="250"/>
      <c r="S719" s="250"/>
      <c r="T719" s="25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2" t="s">
        <v>230</v>
      </c>
      <c r="AU719" s="252" t="s">
        <v>88</v>
      </c>
      <c r="AV719" s="13" t="s">
        <v>88</v>
      </c>
      <c r="AW719" s="13" t="s">
        <v>34</v>
      </c>
      <c r="AX719" s="13" t="s">
        <v>79</v>
      </c>
      <c r="AY719" s="252" t="s">
        <v>216</v>
      </c>
    </row>
    <row r="720" s="13" customFormat="1">
      <c r="A720" s="13"/>
      <c r="B720" s="241"/>
      <c r="C720" s="242"/>
      <c r="D720" s="243" t="s">
        <v>230</v>
      </c>
      <c r="E720" s="244" t="s">
        <v>1</v>
      </c>
      <c r="F720" s="245" t="s">
        <v>5433</v>
      </c>
      <c r="G720" s="242"/>
      <c r="H720" s="246">
        <v>0.40400000000000003</v>
      </c>
      <c r="I720" s="247"/>
      <c r="J720" s="242"/>
      <c r="K720" s="242"/>
      <c r="L720" s="248"/>
      <c r="M720" s="249"/>
      <c r="N720" s="250"/>
      <c r="O720" s="250"/>
      <c r="P720" s="250"/>
      <c r="Q720" s="250"/>
      <c r="R720" s="250"/>
      <c r="S720" s="250"/>
      <c r="T720" s="251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2" t="s">
        <v>230</v>
      </c>
      <c r="AU720" s="252" t="s">
        <v>88</v>
      </c>
      <c r="AV720" s="13" t="s">
        <v>88</v>
      </c>
      <c r="AW720" s="13" t="s">
        <v>34</v>
      </c>
      <c r="AX720" s="13" t="s">
        <v>79</v>
      </c>
      <c r="AY720" s="252" t="s">
        <v>216</v>
      </c>
    </row>
    <row r="721" s="13" customFormat="1">
      <c r="A721" s="13"/>
      <c r="B721" s="241"/>
      <c r="C721" s="242"/>
      <c r="D721" s="243" t="s">
        <v>230</v>
      </c>
      <c r="E721" s="244" t="s">
        <v>1</v>
      </c>
      <c r="F721" s="245" t="s">
        <v>5434</v>
      </c>
      <c r="G721" s="242"/>
      <c r="H721" s="246">
        <v>0.26000000000000001</v>
      </c>
      <c r="I721" s="247"/>
      <c r="J721" s="242"/>
      <c r="K721" s="242"/>
      <c r="L721" s="248"/>
      <c r="M721" s="249"/>
      <c r="N721" s="250"/>
      <c r="O721" s="250"/>
      <c r="P721" s="250"/>
      <c r="Q721" s="250"/>
      <c r="R721" s="250"/>
      <c r="S721" s="250"/>
      <c r="T721" s="251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2" t="s">
        <v>230</v>
      </c>
      <c r="AU721" s="252" t="s">
        <v>88</v>
      </c>
      <c r="AV721" s="13" t="s">
        <v>88</v>
      </c>
      <c r="AW721" s="13" t="s">
        <v>34</v>
      </c>
      <c r="AX721" s="13" t="s">
        <v>79</v>
      </c>
      <c r="AY721" s="252" t="s">
        <v>216</v>
      </c>
    </row>
    <row r="722" s="13" customFormat="1">
      <c r="A722" s="13"/>
      <c r="B722" s="241"/>
      <c r="C722" s="242"/>
      <c r="D722" s="243" t="s">
        <v>230</v>
      </c>
      <c r="E722" s="244" t="s">
        <v>1</v>
      </c>
      <c r="F722" s="245" t="s">
        <v>5435</v>
      </c>
      <c r="G722" s="242"/>
      <c r="H722" s="246">
        <v>0.505</v>
      </c>
      <c r="I722" s="247"/>
      <c r="J722" s="242"/>
      <c r="K722" s="242"/>
      <c r="L722" s="248"/>
      <c r="M722" s="249"/>
      <c r="N722" s="250"/>
      <c r="O722" s="250"/>
      <c r="P722" s="250"/>
      <c r="Q722" s="250"/>
      <c r="R722" s="250"/>
      <c r="S722" s="250"/>
      <c r="T722" s="25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2" t="s">
        <v>230</v>
      </c>
      <c r="AU722" s="252" t="s">
        <v>88</v>
      </c>
      <c r="AV722" s="13" t="s">
        <v>88</v>
      </c>
      <c r="AW722" s="13" t="s">
        <v>34</v>
      </c>
      <c r="AX722" s="13" t="s">
        <v>79</v>
      </c>
      <c r="AY722" s="252" t="s">
        <v>216</v>
      </c>
    </row>
    <row r="723" s="13" customFormat="1">
      <c r="A723" s="13"/>
      <c r="B723" s="241"/>
      <c r="C723" s="242"/>
      <c r="D723" s="243" t="s">
        <v>230</v>
      </c>
      <c r="E723" s="244" t="s">
        <v>1</v>
      </c>
      <c r="F723" s="245" t="s">
        <v>5436</v>
      </c>
      <c r="G723" s="242"/>
      <c r="H723" s="246">
        <v>4.8769999999999998</v>
      </c>
      <c r="I723" s="247"/>
      <c r="J723" s="242"/>
      <c r="K723" s="242"/>
      <c r="L723" s="248"/>
      <c r="M723" s="249"/>
      <c r="N723" s="250"/>
      <c r="O723" s="250"/>
      <c r="P723" s="250"/>
      <c r="Q723" s="250"/>
      <c r="R723" s="250"/>
      <c r="S723" s="250"/>
      <c r="T723" s="25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2" t="s">
        <v>230</v>
      </c>
      <c r="AU723" s="252" t="s">
        <v>88</v>
      </c>
      <c r="AV723" s="13" t="s">
        <v>88</v>
      </c>
      <c r="AW723" s="13" t="s">
        <v>34</v>
      </c>
      <c r="AX723" s="13" t="s">
        <v>79</v>
      </c>
      <c r="AY723" s="252" t="s">
        <v>216</v>
      </c>
    </row>
    <row r="724" s="15" customFormat="1">
      <c r="A724" s="15"/>
      <c r="B724" s="280"/>
      <c r="C724" s="281"/>
      <c r="D724" s="243" t="s">
        <v>230</v>
      </c>
      <c r="E724" s="282" t="s">
        <v>1</v>
      </c>
      <c r="F724" s="283" t="s">
        <v>775</v>
      </c>
      <c r="G724" s="281"/>
      <c r="H724" s="284">
        <v>53.468000000000004</v>
      </c>
      <c r="I724" s="285"/>
      <c r="J724" s="281"/>
      <c r="K724" s="281"/>
      <c r="L724" s="286"/>
      <c r="M724" s="287"/>
      <c r="N724" s="288"/>
      <c r="O724" s="288"/>
      <c r="P724" s="288"/>
      <c r="Q724" s="288"/>
      <c r="R724" s="288"/>
      <c r="S724" s="288"/>
      <c r="T724" s="289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90" t="s">
        <v>230</v>
      </c>
      <c r="AU724" s="290" t="s">
        <v>88</v>
      </c>
      <c r="AV724" s="15" t="s">
        <v>99</v>
      </c>
      <c r="AW724" s="15" t="s">
        <v>34</v>
      </c>
      <c r="AX724" s="15" t="s">
        <v>79</v>
      </c>
      <c r="AY724" s="290" t="s">
        <v>216</v>
      </c>
    </row>
    <row r="725" s="13" customFormat="1">
      <c r="A725" s="13"/>
      <c r="B725" s="241"/>
      <c r="C725" s="242"/>
      <c r="D725" s="243" t="s">
        <v>230</v>
      </c>
      <c r="E725" s="244" t="s">
        <v>1</v>
      </c>
      <c r="F725" s="245" t="s">
        <v>5437</v>
      </c>
      <c r="G725" s="242"/>
      <c r="H725" s="246">
        <v>3.7120000000000002</v>
      </c>
      <c r="I725" s="247"/>
      <c r="J725" s="242"/>
      <c r="K725" s="242"/>
      <c r="L725" s="248"/>
      <c r="M725" s="249"/>
      <c r="N725" s="250"/>
      <c r="O725" s="250"/>
      <c r="P725" s="250"/>
      <c r="Q725" s="250"/>
      <c r="R725" s="250"/>
      <c r="S725" s="250"/>
      <c r="T725" s="25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2" t="s">
        <v>230</v>
      </c>
      <c r="AU725" s="252" t="s">
        <v>88</v>
      </c>
      <c r="AV725" s="13" t="s">
        <v>88</v>
      </c>
      <c r="AW725" s="13" t="s">
        <v>34</v>
      </c>
      <c r="AX725" s="13" t="s">
        <v>79</v>
      </c>
      <c r="AY725" s="252" t="s">
        <v>216</v>
      </c>
    </row>
    <row r="726" s="13" customFormat="1">
      <c r="A726" s="13"/>
      <c r="B726" s="241"/>
      <c r="C726" s="242"/>
      <c r="D726" s="243" t="s">
        <v>230</v>
      </c>
      <c r="E726" s="244" t="s">
        <v>1</v>
      </c>
      <c r="F726" s="245" t="s">
        <v>5438</v>
      </c>
      <c r="G726" s="242"/>
      <c r="H726" s="246">
        <v>1.899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230</v>
      </c>
      <c r="AU726" s="252" t="s">
        <v>88</v>
      </c>
      <c r="AV726" s="13" t="s">
        <v>88</v>
      </c>
      <c r="AW726" s="13" t="s">
        <v>34</v>
      </c>
      <c r="AX726" s="13" t="s">
        <v>79</v>
      </c>
      <c r="AY726" s="252" t="s">
        <v>216</v>
      </c>
    </row>
    <row r="727" s="13" customFormat="1">
      <c r="A727" s="13"/>
      <c r="B727" s="241"/>
      <c r="C727" s="242"/>
      <c r="D727" s="243" t="s">
        <v>230</v>
      </c>
      <c r="E727" s="244" t="s">
        <v>1</v>
      </c>
      <c r="F727" s="245" t="s">
        <v>4948</v>
      </c>
      <c r="G727" s="242"/>
      <c r="H727" s="246">
        <v>0.92300000000000004</v>
      </c>
      <c r="I727" s="247"/>
      <c r="J727" s="242"/>
      <c r="K727" s="242"/>
      <c r="L727" s="248"/>
      <c r="M727" s="249"/>
      <c r="N727" s="250"/>
      <c r="O727" s="250"/>
      <c r="P727" s="250"/>
      <c r="Q727" s="250"/>
      <c r="R727" s="250"/>
      <c r="S727" s="250"/>
      <c r="T727" s="25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2" t="s">
        <v>230</v>
      </c>
      <c r="AU727" s="252" t="s">
        <v>88</v>
      </c>
      <c r="AV727" s="13" t="s">
        <v>88</v>
      </c>
      <c r="AW727" s="13" t="s">
        <v>34</v>
      </c>
      <c r="AX727" s="13" t="s">
        <v>79</v>
      </c>
      <c r="AY727" s="252" t="s">
        <v>216</v>
      </c>
    </row>
    <row r="728" s="15" customFormat="1">
      <c r="A728" s="15"/>
      <c r="B728" s="280"/>
      <c r="C728" s="281"/>
      <c r="D728" s="243" t="s">
        <v>230</v>
      </c>
      <c r="E728" s="282" t="s">
        <v>1</v>
      </c>
      <c r="F728" s="283" t="s">
        <v>778</v>
      </c>
      <c r="G728" s="281"/>
      <c r="H728" s="284">
        <v>6.5339999999999998</v>
      </c>
      <c r="I728" s="285"/>
      <c r="J728" s="281"/>
      <c r="K728" s="281"/>
      <c r="L728" s="286"/>
      <c r="M728" s="287"/>
      <c r="N728" s="288"/>
      <c r="O728" s="288"/>
      <c r="P728" s="288"/>
      <c r="Q728" s="288"/>
      <c r="R728" s="288"/>
      <c r="S728" s="288"/>
      <c r="T728" s="289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90" t="s">
        <v>230</v>
      </c>
      <c r="AU728" s="290" t="s">
        <v>88</v>
      </c>
      <c r="AV728" s="15" t="s">
        <v>99</v>
      </c>
      <c r="AW728" s="15" t="s">
        <v>34</v>
      </c>
      <c r="AX728" s="15" t="s">
        <v>79</v>
      </c>
      <c r="AY728" s="290" t="s">
        <v>216</v>
      </c>
    </row>
    <row r="729" s="14" customFormat="1">
      <c r="A729" s="14"/>
      <c r="B729" s="253"/>
      <c r="C729" s="254"/>
      <c r="D729" s="243" t="s">
        <v>230</v>
      </c>
      <c r="E729" s="255" t="s">
        <v>1</v>
      </c>
      <c r="F729" s="256" t="s">
        <v>285</v>
      </c>
      <c r="G729" s="254"/>
      <c r="H729" s="257">
        <v>60.002000000000002</v>
      </c>
      <c r="I729" s="258"/>
      <c r="J729" s="254"/>
      <c r="K729" s="254"/>
      <c r="L729" s="259"/>
      <c r="M729" s="260"/>
      <c r="N729" s="261"/>
      <c r="O729" s="261"/>
      <c r="P729" s="261"/>
      <c r="Q729" s="261"/>
      <c r="R729" s="261"/>
      <c r="S729" s="261"/>
      <c r="T729" s="262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63" t="s">
        <v>230</v>
      </c>
      <c r="AU729" s="263" t="s">
        <v>88</v>
      </c>
      <c r="AV729" s="14" t="s">
        <v>121</v>
      </c>
      <c r="AW729" s="14" t="s">
        <v>34</v>
      </c>
      <c r="AX729" s="14" t="s">
        <v>86</v>
      </c>
      <c r="AY729" s="263" t="s">
        <v>216</v>
      </c>
    </row>
    <row r="730" s="2" customFormat="1" ht="16.5" customHeight="1">
      <c r="A730" s="39"/>
      <c r="B730" s="40"/>
      <c r="C730" s="228" t="s">
        <v>1332</v>
      </c>
      <c r="D730" s="228" t="s">
        <v>218</v>
      </c>
      <c r="E730" s="229" t="s">
        <v>5439</v>
      </c>
      <c r="F730" s="230" t="s">
        <v>5440</v>
      </c>
      <c r="G730" s="231" t="s">
        <v>277</v>
      </c>
      <c r="H730" s="232">
        <v>78.200000000000003</v>
      </c>
      <c r="I730" s="233"/>
      <c r="J730" s="234">
        <f>ROUND(I730*H730,2)</f>
        <v>0</v>
      </c>
      <c r="K730" s="230" t="s">
        <v>222</v>
      </c>
      <c r="L730" s="45"/>
      <c r="M730" s="235" t="s">
        <v>1</v>
      </c>
      <c r="N730" s="236" t="s">
        <v>44</v>
      </c>
      <c r="O730" s="92"/>
      <c r="P730" s="237">
        <f>O730*H730</f>
        <v>0</v>
      </c>
      <c r="Q730" s="237">
        <v>0</v>
      </c>
      <c r="R730" s="237">
        <f>Q730*H730</f>
        <v>0</v>
      </c>
      <c r="S730" s="237">
        <v>0.32400000000000001</v>
      </c>
      <c r="T730" s="238">
        <f>S730*H730</f>
        <v>25.3368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39" t="s">
        <v>121</v>
      </c>
      <c r="AT730" s="239" t="s">
        <v>218</v>
      </c>
      <c r="AU730" s="239" t="s">
        <v>88</v>
      </c>
      <c r="AY730" s="18" t="s">
        <v>216</v>
      </c>
      <c r="BE730" s="240">
        <f>IF(N730="základní",J730,0)</f>
        <v>0</v>
      </c>
      <c r="BF730" s="240">
        <f>IF(N730="snížená",J730,0)</f>
        <v>0</v>
      </c>
      <c r="BG730" s="240">
        <f>IF(N730="zákl. přenesená",J730,0)</f>
        <v>0</v>
      </c>
      <c r="BH730" s="240">
        <f>IF(N730="sníž. přenesená",J730,0)</f>
        <v>0</v>
      </c>
      <c r="BI730" s="240">
        <f>IF(N730="nulová",J730,0)</f>
        <v>0</v>
      </c>
      <c r="BJ730" s="18" t="s">
        <v>86</v>
      </c>
      <c r="BK730" s="240">
        <f>ROUND(I730*H730,2)</f>
        <v>0</v>
      </c>
      <c r="BL730" s="18" t="s">
        <v>121</v>
      </c>
      <c r="BM730" s="239" t="s">
        <v>5441</v>
      </c>
    </row>
    <row r="731" s="13" customFormat="1">
      <c r="A731" s="13"/>
      <c r="B731" s="241"/>
      <c r="C731" s="242"/>
      <c r="D731" s="243" t="s">
        <v>230</v>
      </c>
      <c r="E731" s="244" t="s">
        <v>1</v>
      </c>
      <c r="F731" s="245" t="s">
        <v>5442</v>
      </c>
      <c r="G731" s="242"/>
      <c r="H731" s="246">
        <v>3.2730000000000001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230</v>
      </c>
      <c r="AU731" s="252" t="s">
        <v>88</v>
      </c>
      <c r="AV731" s="13" t="s">
        <v>88</v>
      </c>
      <c r="AW731" s="13" t="s">
        <v>34</v>
      </c>
      <c r="AX731" s="13" t="s">
        <v>79</v>
      </c>
      <c r="AY731" s="252" t="s">
        <v>216</v>
      </c>
    </row>
    <row r="732" s="13" customFormat="1">
      <c r="A732" s="13"/>
      <c r="B732" s="241"/>
      <c r="C732" s="242"/>
      <c r="D732" s="243" t="s">
        <v>230</v>
      </c>
      <c r="E732" s="244" t="s">
        <v>1</v>
      </c>
      <c r="F732" s="245" t="s">
        <v>5443</v>
      </c>
      <c r="G732" s="242"/>
      <c r="H732" s="246">
        <v>2.02</v>
      </c>
      <c r="I732" s="247"/>
      <c r="J732" s="242"/>
      <c r="K732" s="242"/>
      <c r="L732" s="248"/>
      <c r="M732" s="249"/>
      <c r="N732" s="250"/>
      <c r="O732" s="250"/>
      <c r="P732" s="250"/>
      <c r="Q732" s="250"/>
      <c r="R732" s="250"/>
      <c r="S732" s="250"/>
      <c r="T732" s="251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52" t="s">
        <v>230</v>
      </c>
      <c r="AU732" s="252" t="s">
        <v>88</v>
      </c>
      <c r="AV732" s="13" t="s">
        <v>88</v>
      </c>
      <c r="AW732" s="13" t="s">
        <v>34</v>
      </c>
      <c r="AX732" s="13" t="s">
        <v>79</v>
      </c>
      <c r="AY732" s="252" t="s">
        <v>216</v>
      </c>
    </row>
    <row r="733" s="13" customFormat="1">
      <c r="A733" s="13"/>
      <c r="B733" s="241"/>
      <c r="C733" s="242"/>
      <c r="D733" s="243" t="s">
        <v>230</v>
      </c>
      <c r="E733" s="244" t="s">
        <v>1</v>
      </c>
      <c r="F733" s="245" t="s">
        <v>5444</v>
      </c>
      <c r="G733" s="242"/>
      <c r="H733" s="246">
        <v>1.845</v>
      </c>
      <c r="I733" s="247"/>
      <c r="J733" s="242"/>
      <c r="K733" s="242"/>
      <c r="L733" s="248"/>
      <c r="M733" s="249"/>
      <c r="N733" s="250"/>
      <c r="O733" s="250"/>
      <c r="P733" s="250"/>
      <c r="Q733" s="250"/>
      <c r="R733" s="250"/>
      <c r="S733" s="250"/>
      <c r="T733" s="25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2" t="s">
        <v>230</v>
      </c>
      <c r="AU733" s="252" t="s">
        <v>88</v>
      </c>
      <c r="AV733" s="13" t="s">
        <v>88</v>
      </c>
      <c r="AW733" s="13" t="s">
        <v>34</v>
      </c>
      <c r="AX733" s="13" t="s">
        <v>79</v>
      </c>
      <c r="AY733" s="252" t="s">
        <v>216</v>
      </c>
    </row>
    <row r="734" s="13" customFormat="1">
      <c r="A734" s="13"/>
      <c r="B734" s="241"/>
      <c r="C734" s="242"/>
      <c r="D734" s="243" t="s">
        <v>230</v>
      </c>
      <c r="E734" s="244" t="s">
        <v>1</v>
      </c>
      <c r="F734" s="245" t="s">
        <v>5445</v>
      </c>
      <c r="G734" s="242"/>
      <c r="H734" s="246">
        <v>6.7279999999999998</v>
      </c>
      <c r="I734" s="247"/>
      <c r="J734" s="242"/>
      <c r="K734" s="242"/>
      <c r="L734" s="248"/>
      <c r="M734" s="249"/>
      <c r="N734" s="250"/>
      <c r="O734" s="250"/>
      <c r="P734" s="250"/>
      <c r="Q734" s="250"/>
      <c r="R734" s="250"/>
      <c r="S734" s="250"/>
      <c r="T734" s="251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2" t="s">
        <v>230</v>
      </c>
      <c r="AU734" s="252" t="s">
        <v>88</v>
      </c>
      <c r="AV734" s="13" t="s">
        <v>88</v>
      </c>
      <c r="AW734" s="13" t="s">
        <v>34</v>
      </c>
      <c r="AX734" s="13" t="s">
        <v>79</v>
      </c>
      <c r="AY734" s="252" t="s">
        <v>216</v>
      </c>
    </row>
    <row r="735" s="13" customFormat="1">
      <c r="A735" s="13"/>
      <c r="B735" s="241"/>
      <c r="C735" s="242"/>
      <c r="D735" s="243" t="s">
        <v>230</v>
      </c>
      <c r="E735" s="244" t="s">
        <v>1</v>
      </c>
      <c r="F735" s="245" t="s">
        <v>5446</v>
      </c>
      <c r="G735" s="242"/>
      <c r="H735" s="246">
        <v>3.5249999999999999</v>
      </c>
      <c r="I735" s="247"/>
      <c r="J735" s="242"/>
      <c r="K735" s="242"/>
      <c r="L735" s="248"/>
      <c r="M735" s="249"/>
      <c r="N735" s="250"/>
      <c r="O735" s="250"/>
      <c r="P735" s="250"/>
      <c r="Q735" s="250"/>
      <c r="R735" s="250"/>
      <c r="S735" s="250"/>
      <c r="T735" s="25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2" t="s">
        <v>230</v>
      </c>
      <c r="AU735" s="252" t="s">
        <v>88</v>
      </c>
      <c r="AV735" s="13" t="s">
        <v>88</v>
      </c>
      <c r="AW735" s="13" t="s">
        <v>34</v>
      </c>
      <c r="AX735" s="13" t="s">
        <v>79</v>
      </c>
      <c r="AY735" s="252" t="s">
        <v>216</v>
      </c>
    </row>
    <row r="736" s="13" customFormat="1">
      <c r="A736" s="13"/>
      <c r="B736" s="241"/>
      <c r="C736" s="242"/>
      <c r="D736" s="243" t="s">
        <v>230</v>
      </c>
      <c r="E736" s="244" t="s">
        <v>1</v>
      </c>
      <c r="F736" s="245" t="s">
        <v>5447</v>
      </c>
      <c r="G736" s="242"/>
      <c r="H736" s="246">
        <v>0.40400000000000003</v>
      </c>
      <c r="I736" s="247"/>
      <c r="J736" s="242"/>
      <c r="K736" s="242"/>
      <c r="L736" s="248"/>
      <c r="M736" s="249"/>
      <c r="N736" s="250"/>
      <c r="O736" s="250"/>
      <c r="P736" s="250"/>
      <c r="Q736" s="250"/>
      <c r="R736" s="250"/>
      <c r="S736" s="250"/>
      <c r="T736" s="251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2" t="s">
        <v>230</v>
      </c>
      <c r="AU736" s="252" t="s">
        <v>88</v>
      </c>
      <c r="AV736" s="13" t="s">
        <v>88</v>
      </c>
      <c r="AW736" s="13" t="s">
        <v>34</v>
      </c>
      <c r="AX736" s="13" t="s">
        <v>79</v>
      </c>
      <c r="AY736" s="252" t="s">
        <v>216</v>
      </c>
    </row>
    <row r="737" s="13" customFormat="1">
      <c r="A737" s="13"/>
      <c r="B737" s="241"/>
      <c r="C737" s="242"/>
      <c r="D737" s="243" t="s">
        <v>230</v>
      </c>
      <c r="E737" s="244" t="s">
        <v>1</v>
      </c>
      <c r="F737" s="245" t="s">
        <v>5448</v>
      </c>
      <c r="G737" s="242"/>
      <c r="H737" s="246">
        <v>24.57</v>
      </c>
      <c r="I737" s="247"/>
      <c r="J737" s="242"/>
      <c r="K737" s="242"/>
      <c r="L737" s="248"/>
      <c r="M737" s="249"/>
      <c r="N737" s="250"/>
      <c r="O737" s="250"/>
      <c r="P737" s="250"/>
      <c r="Q737" s="250"/>
      <c r="R737" s="250"/>
      <c r="S737" s="250"/>
      <c r="T737" s="25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2" t="s">
        <v>230</v>
      </c>
      <c r="AU737" s="252" t="s">
        <v>88</v>
      </c>
      <c r="AV737" s="13" t="s">
        <v>88</v>
      </c>
      <c r="AW737" s="13" t="s">
        <v>34</v>
      </c>
      <c r="AX737" s="13" t="s">
        <v>79</v>
      </c>
      <c r="AY737" s="252" t="s">
        <v>216</v>
      </c>
    </row>
    <row r="738" s="15" customFormat="1">
      <c r="A738" s="15"/>
      <c r="B738" s="280"/>
      <c r="C738" s="281"/>
      <c r="D738" s="243" t="s">
        <v>230</v>
      </c>
      <c r="E738" s="282" t="s">
        <v>1</v>
      </c>
      <c r="F738" s="283" t="s">
        <v>775</v>
      </c>
      <c r="G738" s="281"/>
      <c r="H738" s="284">
        <v>42.365000000000002</v>
      </c>
      <c r="I738" s="285"/>
      <c r="J738" s="281"/>
      <c r="K738" s="281"/>
      <c r="L738" s="286"/>
      <c r="M738" s="287"/>
      <c r="N738" s="288"/>
      <c r="O738" s="288"/>
      <c r="P738" s="288"/>
      <c r="Q738" s="288"/>
      <c r="R738" s="288"/>
      <c r="S738" s="288"/>
      <c r="T738" s="289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90" t="s">
        <v>230</v>
      </c>
      <c r="AU738" s="290" t="s">
        <v>88</v>
      </c>
      <c r="AV738" s="15" t="s">
        <v>99</v>
      </c>
      <c r="AW738" s="15" t="s">
        <v>34</v>
      </c>
      <c r="AX738" s="15" t="s">
        <v>79</v>
      </c>
      <c r="AY738" s="290" t="s">
        <v>216</v>
      </c>
    </row>
    <row r="739" s="13" customFormat="1">
      <c r="A739" s="13"/>
      <c r="B739" s="241"/>
      <c r="C739" s="242"/>
      <c r="D739" s="243" t="s">
        <v>230</v>
      </c>
      <c r="E739" s="244" t="s">
        <v>1</v>
      </c>
      <c r="F739" s="245" t="s">
        <v>5448</v>
      </c>
      <c r="G739" s="242"/>
      <c r="H739" s="246">
        <v>24.57</v>
      </c>
      <c r="I739" s="247"/>
      <c r="J739" s="242"/>
      <c r="K739" s="242"/>
      <c r="L739" s="248"/>
      <c r="M739" s="249"/>
      <c r="N739" s="250"/>
      <c r="O739" s="250"/>
      <c r="P739" s="250"/>
      <c r="Q739" s="250"/>
      <c r="R739" s="250"/>
      <c r="S739" s="250"/>
      <c r="T739" s="251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2" t="s">
        <v>230</v>
      </c>
      <c r="AU739" s="252" t="s">
        <v>88</v>
      </c>
      <c r="AV739" s="13" t="s">
        <v>88</v>
      </c>
      <c r="AW739" s="13" t="s">
        <v>34</v>
      </c>
      <c r="AX739" s="13" t="s">
        <v>79</v>
      </c>
      <c r="AY739" s="252" t="s">
        <v>216</v>
      </c>
    </row>
    <row r="740" s="13" customFormat="1">
      <c r="A740" s="13"/>
      <c r="B740" s="241"/>
      <c r="C740" s="242"/>
      <c r="D740" s="243" t="s">
        <v>230</v>
      </c>
      <c r="E740" s="244" t="s">
        <v>1</v>
      </c>
      <c r="F740" s="245" t="s">
        <v>5449</v>
      </c>
      <c r="G740" s="242"/>
      <c r="H740" s="246">
        <v>7.7699999999999996</v>
      </c>
      <c r="I740" s="247"/>
      <c r="J740" s="242"/>
      <c r="K740" s="242"/>
      <c r="L740" s="248"/>
      <c r="M740" s="249"/>
      <c r="N740" s="250"/>
      <c r="O740" s="250"/>
      <c r="P740" s="250"/>
      <c r="Q740" s="250"/>
      <c r="R740" s="250"/>
      <c r="S740" s="250"/>
      <c r="T740" s="251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2" t="s">
        <v>230</v>
      </c>
      <c r="AU740" s="252" t="s">
        <v>88</v>
      </c>
      <c r="AV740" s="13" t="s">
        <v>88</v>
      </c>
      <c r="AW740" s="13" t="s">
        <v>34</v>
      </c>
      <c r="AX740" s="13" t="s">
        <v>79</v>
      </c>
      <c r="AY740" s="252" t="s">
        <v>216</v>
      </c>
    </row>
    <row r="741" s="13" customFormat="1">
      <c r="A741" s="13"/>
      <c r="B741" s="241"/>
      <c r="C741" s="242"/>
      <c r="D741" s="243" t="s">
        <v>230</v>
      </c>
      <c r="E741" s="244" t="s">
        <v>1</v>
      </c>
      <c r="F741" s="245" t="s">
        <v>4967</v>
      </c>
      <c r="G741" s="242"/>
      <c r="H741" s="246">
        <v>1.4750000000000001</v>
      </c>
      <c r="I741" s="247"/>
      <c r="J741" s="242"/>
      <c r="K741" s="242"/>
      <c r="L741" s="248"/>
      <c r="M741" s="249"/>
      <c r="N741" s="250"/>
      <c r="O741" s="250"/>
      <c r="P741" s="250"/>
      <c r="Q741" s="250"/>
      <c r="R741" s="250"/>
      <c r="S741" s="250"/>
      <c r="T741" s="251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2" t="s">
        <v>230</v>
      </c>
      <c r="AU741" s="252" t="s">
        <v>88</v>
      </c>
      <c r="AV741" s="13" t="s">
        <v>88</v>
      </c>
      <c r="AW741" s="13" t="s">
        <v>34</v>
      </c>
      <c r="AX741" s="13" t="s">
        <v>79</v>
      </c>
      <c r="AY741" s="252" t="s">
        <v>216</v>
      </c>
    </row>
    <row r="742" s="13" customFormat="1">
      <c r="A742" s="13"/>
      <c r="B742" s="241"/>
      <c r="C742" s="242"/>
      <c r="D742" s="243" t="s">
        <v>230</v>
      </c>
      <c r="E742" s="244" t="s">
        <v>1</v>
      </c>
      <c r="F742" s="245" t="s">
        <v>5450</v>
      </c>
      <c r="G742" s="242"/>
      <c r="H742" s="246">
        <v>2.02</v>
      </c>
      <c r="I742" s="247"/>
      <c r="J742" s="242"/>
      <c r="K742" s="242"/>
      <c r="L742" s="248"/>
      <c r="M742" s="249"/>
      <c r="N742" s="250"/>
      <c r="O742" s="250"/>
      <c r="P742" s="250"/>
      <c r="Q742" s="250"/>
      <c r="R742" s="250"/>
      <c r="S742" s="250"/>
      <c r="T742" s="251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2" t="s">
        <v>230</v>
      </c>
      <c r="AU742" s="252" t="s">
        <v>88</v>
      </c>
      <c r="AV742" s="13" t="s">
        <v>88</v>
      </c>
      <c r="AW742" s="13" t="s">
        <v>34</v>
      </c>
      <c r="AX742" s="13" t="s">
        <v>79</v>
      </c>
      <c r="AY742" s="252" t="s">
        <v>216</v>
      </c>
    </row>
    <row r="743" s="15" customFormat="1">
      <c r="A743" s="15"/>
      <c r="B743" s="280"/>
      <c r="C743" s="281"/>
      <c r="D743" s="243" t="s">
        <v>230</v>
      </c>
      <c r="E743" s="282" t="s">
        <v>1</v>
      </c>
      <c r="F743" s="283" t="s">
        <v>778</v>
      </c>
      <c r="G743" s="281"/>
      <c r="H743" s="284">
        <v>35.835000000000001</v>
      </c>
      <c r="I743" s="285"/>
      <c r="J743" s="281"/>
      <c r="K743" s="281"/>
      <c r="L743" s="286"/>
      <c r="M743" s="287"/>
      <c r="N743" s="288"/>
      <c r="O743" s="288"/>
      <c r="P743" s="288"/>
      <c r="Q743" s="288"/>
      <c r="R743" s="288"/>
      <c r="S743" s="288"/>
      <c r="T743" s="289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90" t="s">
        <v>230</v>
      </c>
      <c r="AU743" s="290" t="s">
        <v>88</v>
      </c>
      <c r="AV743" s="15" t="s">
        <v>99</v>
      </c>
      <c r="AW743" s="15" t="s">
        <v>34</v>
      </c>
      <c r="AX743" s="15" t="s">
        <v>79</v>
      </c>
      <c r="AY743" s="290" t="s">
        <v>216</v>
      </c>
    </row>
    <row r="744" s="14" customFormat="1">
      <c r="A744" s="14"/>
      <c r="B744" s="253"/>
      <c r="C744" s="254"/>
      <c r="D744" s="243" t="s">
        <v>230</v>
      </c>
      <c r="E744" s="255" t="s">
        <v>1</v>
      </c>
      <c r="F744" s="256" t="s">
        <v>285</v>
      </c>
      <c r="G744" s="254"/>
      <c r="H744" s="257">
        <v>78.200000000000003</v>
      </c>
      <c r="I744" s="258"/>
      <c r="J744" s="254"/>
      <c r="K744" s="254"/>
      <c r="L744" s="259"/>
      <c r="M744" s="260"/>
      <c r="N744" s="261"/>
      <c r="O744" s="261"/>
      <c r="P744" s="261"/>
      <c r="Q744" s="261"/>
      <c r="R744" s="261"/>
      <c r="S744" s="261"/>
      <c r="T744" s="262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63" t="s">
        <v>230</v>
      </c>
      <c r="AU744" s="263" t="s">
        <v>88</v>
      </c>
      <c r="AV744" s="14" t="s">
        <v>121</v>
      </c>
      <c r="AW744" s="14" t="s">
        <v>34</v>
      </c>
      <c r="AX744" s="14" t="s">
        <v>86</v>
      </c>
      <c r="AY744" s="263" t="s">
        <v>216</v>
      </c>
    </row>
    <row r="745" s="2" customFormat="1" ht="16.5" customHeight="1">
      <c r="A745" s="39"/>
      <c r="B745" s="40"/>
      <c r="C745" s="228" t="s">
        <v>1338</v>
      </c>
      <c r="D745" s="228" t="s">
        <v>218</v>
      </c>
      <c r="E745" s="229" t="s">
        <v>5451</v>
      </c>
      <c r="F745" s="230" t="s">
        <v>5452</v>
      </c>
      <c r="G745" s="231" t="s">
        <v>221</v>
      </c>
      <c r="H745" s="232">
        <v>93.332999999999998</v>
      </c>
      <c r="I745" s="233"/>
      <c r="J745" s="234">
        <f>ROUND(I745*H745,2)</f>
        <v>0</v>
      </c>
      <c r="K745" s="230" t="s">
        <v>222</v>
      </c>
      <c r="L745" s="45"/>
      <c r="M745" s="235" t="s">
        <v>1</v>
      </c>
      <c r="N745" s="236" t="s">
        <v>44</v>
      </c>
      <c r="O745" s="92"/>
      <c r="P745" s="237">
        <f>O745*H745</f>
        <v>0</v>
      </c>
      <c r="Q745" s="237">
        <v>0</v>
      </c>
      <c r="R745" s="237">
        <f>Q745*H745</f>
        <v>0</v>
      </c>
      <c r="S745" s="237">
        <v>0.109</v>
      </c>
      <c r="T745" s="238">
        <f>S745*H745</f>
        <v>10.173297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39" t="s">
        <v>121</v>
      </c>
      <c r="AT745" s="239" t="s">
        <v>218</v>
      </c>
      <c r="AU745" s="239" t="s">
        <v>88</v>
      </c>
      <c r="AY745" s="18" t="s">
        <v>216</v>
      </c>
      <c r="BE745" s="240">
        <f>IF(N745="základní",J745,0)</f>
        <v>0</v>
      </c>
      <c r="BF745" s="240">
        <f>IF(N745="snížená",J745,0)</f>
        <v>0</v>
      </c>
      <c r="BG745" s="240">
        <f>IF(N745="zákl. přenesená",J745,0)</f>
        <v>0</v>
      </c>
      <c r="BH745" s="240">
        <f>IF(N745="sníž. přenesená",J745,0)</f>
        <v>0</v>
      </c>
      <c r="BI745" s="240">
        <f>IF(N745="nulová",J745,0)</f>
        <v>0</v>
      </c>
      <c r="BJ745" s="18" t="s">
        <v>86</v>
      </c>
      <c r="BK745" s="240">
        <f>ROUND(I745*H745,2)</f>
        <v>0</v>
      </c>
      <c r="BL745" s="18" t="s">
        <v>121</v>
      </c>
      <c r="BM745" s="239" t="s">
        <v>5453</v>
      </c>
    </row>
    <row r="746" s="13" customFormat="1">
      <c r="A746" s="13"/>
      <c r="B746" s="241"/>
      <c r="C746" s="242"/>
      <c r="D746" s="243" t="s">
        <v>230</v>
      </c>
      <c r="E746" s="244" t="s">
        <v>1</v>
      </c>
      <c r="F746" s="245" t="s">
        <v>5454</v>
      </c>
      <c r="G746" s="242"/>
      <c r="H746" s="246">
        <v>43.332999999999998</v>
      </c>
      <c r="I746" s="247"/>
      <c r="J746" s="242"/>
      <c r="K746" s="242"/>
      <c r="L746" s="248"/>
      <c r="M746" s="249"/>
      <c r="N746" s="250"/>
      <c r="O746" s="250"/>
      <c r="P746" s="250"/>
      <c r="Q746" s="250"/>
      <c r="R746" s="250"/>
      <c r="S746" s="250"/>
      <c r="T746" s="251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2" t="s">
        <v>230</v>
      </c>
      <c r="AU746" s="252" t="s">
        <v>88</v>
      </c>
      <c r="AV746" s="13" t="s">
        <v>88</v>
      </c>
      <c r="AW746" s="13" t="s">
        <v>34</v>
      </c>
      <c r="AX746" s="13" t="s">
        <v>79</v>
      </c>
      <c r="AY746" s="252" t="s">
        <v>216</v>
      </c>
    </row>
    <row r="747" s="13" customFormat="1">
      <c r="A747" s="13"/>
      <c r="B747" s="241"/>
      <c r="C747" s="242"/>
      <c r="D747" s="243" t="s">
        <v>230</v>
      </c>
      <c r="E747" s="244" t="s">
        <v>1</v>
      </c>
      <c r="F747" s="245" t="s">
        <v>5455</v>
      </c>
      <c r="G747" s="242"/>
      <c r="H747" s="246">
        <v>30</v>
      </c>
      <c r="I747" s="247"/>
      <c r="J747" s="242"/>
      <c r="K747" s="242"/>
      <c r="L747" s="248"/>
      <c r="M747" s="249"/>
      <c r="N747" s="250"/>
      <c r="O747" s="250"/>
      <c r="P747" s="250"/>
      <c r="Q747" s="250"/>
      <c r="R747" s="250"/>
      <c r="S747" s="250"/>
      <c r="T747" s="251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2" t="s">
        <v>230</v>
      </c>
      <c r="AU747" s="252" t="s">
        <v>88</v>
      </c>
      <c r="AV747" s="13" t="s">
        <v>88</v>
      </c>
      <c r="AW747" s="13" t="s">
        <v>34</v>
      </c>
      <c r="AX747" s="13" t="s">
        <v>79</v>
      </c>
      <c r="AY747" s="252" t="s">
        <v>216</v>
      </c>
    </row>
    <row r="748" s="13" customFormat="1">
      <c r="A748" s="13"/>
      <c r="B748" s="241"/>
      <c r="C748" s="242"/>
      <c r="D748" s="243" t="s">
        <v>230</v>
      </c>
      <c r="E748" s="244" t="s">
        <v>1</v>
      </c>
      <c r="F748" s="245" t="s">
        <v>5456</v>
      </c>
      <c r="G748" s="242"/>
      <c r="H748" s="246">
        <v>20</v>
      </c>
      <c r="I748" s="247"/>
      <c r="J748" s="242"/>
      <c r="K748" s="242"/>
      <c r="L748" s="248"/>
      <c r="M748" s="249"/>
      <c r="N748" s="250"/>
      <c r="O748" s="250"/>
      <c r="P748" s="250"/>
      <c r="Q748" s="250"/>
      <c r="R748" s="250"/>
      <c r="S748" s="250"/>
      <c r="T748" s="251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2" t="s">
        <v>230</v>
      </c>
      <c r="AU748" s="252" t="s">
        <v>88</v>
      </c>
      <c r="AV748" s="13" t="s">
        <v>88</v>
      </c>
      <c r="AW748" s="13" t="s">
        <v>34</v>
      </c>
      <c r="AX748" s="13" t="s">
        <v>79</v>
      </c>
      <c r="AY748" s="252" t="s">
        <v>216</v>
      </c>
    </row>
    <row r="749" s="14" customFormat="1">
      <c r="A749" s="14"/>
      <c r="B749" s="253"/>
      <c r="C749" s="254"/>
      <c r="D749" s="243" t="s">
        <v>230</v>
      </c>
      <c r="E749" s="255" t="s">
        <v>1</v>
      </c>
      <c r="F749" s="256" t="s">
        <v>5457</v>
      </c>
      <c r="G749" s="254"/>
      <c r="H749" s="257">
        <v>93.332999999999998</v>
      </c>
      <c r="I749" s="258"/>
      <c r="J749" s="254"/>
      <c r="K749" s="254"/>
      <c r="L749" s="259"/>
      <c r="M749" s="260"/>
      <c r="N749" s="261"/>
      <c r="O749" s="261"/>
      <c r="P749" s="261"/>
      <c r="Q749" s="261"/>
      <c r="R749" s="261"/>
      <c r="S749" s="261"/>
      <c r="T749" s="262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63" t="s">
        <v>230</v>
      </c>
      <c r="AU749" s="263" t="s">
        <v>88</v>
      </c>
      <c r="AV749" s="14" t="s">
        <v>121</v>
      </c>
      <c r="AW749" s="14" t="s">
        <v>34</v>
      </c>
      <c r="AX749" s="14" t="s">
        <v>86</v>
      </c>
      <c r="AY749" s="263" t="s">
        <v>216</v>
      </c>
    </row>
    <row r="750" s="2" customFormat="1" ht="21.75" customHeight="1">
      <c r="A750" s="39"/>
      <c r="B750" s="40"/>
      <c r="C750" s="228" t="s">
        <v>1344</v>
      </c>
      <c r="D750" s="228" t="s">
        <v>218</v>
      </c>
      <c r="E750" s="229" t="s">
        <v>5458</v>
      </c>
      <c r="F750" s="230" t="s">
        <v>5459</v>
      </c>
      <c r="G750" s="231" t="s">
        <v>328</v>
      </c>
      <c r="H750" s="232">
        <v>3.343</v>
      </c>
      <c r="I750" s="233"/>
      <c r="J750" s="234">
        <f>ROUND(I750*H750,2)</f>
        <v>0</v>
      </c>
      <c r="K750" s="230" t="s">
        <v>222</v>
      </c>
      <c r="L750" s="45"/>
      <c r="M750" s="235" t="s">
        <v>1</v>
      </c>
      <c r="N750" s="236" t="s">
        <v>44</v>
      </c>
      <c r="O750" s="92"/>
      <c r="P750" s="237">
        <f>O750*H750</f>
        <v>0</v>
      </c>
      <c r="Q750" s="237">
        <v>0</v>
      </c>
      <c r="R750" s="237">
        <f>Q750*H750</f>
        <v>0</v>
      </c>
      <c r="S750" s="237">
        <v>2.2000000000000002</v>
      </c>
      <c r="T750" s="238">
        <f>S750*H750</f>
        <v>7.3546000000000005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39" t="s">
        <v>121</v>
      </c>
      <c r="AT750" s="239" t="s">
        <v>218</v>
      </c>
      <c r="AU750" s="239" t="s">
        <v>88</v>
      </c>
      <c r="AY750" s="18" t="s">
        <v>216</v>
      </c>
      <c r="BE750" s="240">
        <f>IF(N750="základní",J750,0)</f>
        <v>0</v>
      </c>
      <c r="BF750" s="240">
        <f>IF(N750="snížená",J750,0)</f>
        <v>0</v>
      </c>
      <c r="BG750" s="240">
        <f>IF(N750="zákl. přenesená",J750,0)</f>
        <v>0</v>
      </c>
      <c r="BH750" s="240">
        <f>IF(N750="sníž. přenesená",J750,0)</f>
        <v>0</v>
      </c>
      <c r="BI750" s="240">
        <f>IF(N750="nulová",J750,0)</f>
        <v>0</v>
      </c>
      <c r="BJ750" s="18" t="s">
        <v>86</v>
      </c>
      <c r="BK750" s="240">
        <f>ROUND(I750*H750,2)</f>
        <v>0</v>
      </c>
      <c r="BL750" s="18" t="s">
        <v>121</v>
      </c>
      <c r="BM750" s="239" t="s">
        <v>5460</v>
      </c>
    </row>
    <row r="751" s="13" customFormat="1">
      <c r="A751" s="13"/>
      <c r="B751" s="241"/>
      <c r="C751" s="242"/>
      <c r="D751" s="243" t="s">
        <v>230</v>
      </c>
      <c r="E751" s="244" t="s">
        <v>1</v>
      </c>
      <c r="F751" s="245" t="s">
        <v>5212</v>
      </c>
      <c r="G751" s="242"/>
      <c r="H751" s="246">
        <v>1.47</v>
      </c>
      <c r="I751" s="247"/>
      <c r="J751" s="242"/>
      <c r="K751" s="242"/>
      <c r="L751" s="248"/>
      <c r="M751" s="249"/>
      <c r="N751" s="250"/>
      <c r="O751" s="250"/>
      <c r="P751" s="250"/>
      <c r="Q751" s="250"/>
      <c r="R751" s="250"/>
      <c r="S751" s="250"/>
      <c r="T751" s="251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2" t="s">
        <v>230</v>
      </c>
      <c r="AU751" s="252" t="s">
        <v>88</v>
      </c>
      <c r="AV751" s="13" t="s">
        <v>88</v>
      </c>
      <c r="AW751" s="13" t="s">
        <v>34</v>
      </c>
      <c r="AX751" s="13" t="s">
        <v>79</v>
      </c>
      <c r="AY751" s="252" t="s">
        <v>216</v>
      </c>
    </row>
    <row r="752" s="13" customFormat="1">
      <c r="A752" s="13"/>
      <c r="B752" s="241"/>
      <c r="C752" s="242"/>
      <c r="D752" s="243" t="s">
        <v>230</v>
      </c>
      <c r="E752" s="244" t="s">
        <v>1</v>
      </c>
      <c r="F752" s="245" t="s">
        <v>5461</v>
      </c>
      <c r="G752" s="242"/>
      <c r="H752" s="246">
        <v>0.025000000000000001</v>
      </c>
      <c r="I752" s="247"/>
      <c r="J752" s="242"/>
      <c r="K752" s="242"/>
      <c r="L752" s="248"/>
      <c r="M752" s="249"/>
      <c r="N752" s="250"/>
      <c r="O752" s="250"/>
      <c r="P752" s="250"/>
      <c r="Q752" s="250"/>
      <c r="R752" s="250"/>
      <c r="S752" s="250"/>
      <c r="T752" s="251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2" t="s">
        <v>230</v>
      </c>
      <c r="AU752" s="252" t="s">
        <v>88</v>
      </c>
      <c r="AV752" s="13" t="s">
        <v>88</v>
      </c>
      <c r="AW752" s="13" t="s">
        <v>34</v>
      </c>
      <c r="AX752" s="13" t="s">
        <v>79</v>
      </c>
      <c r="AY752" s="252" t="s">
        <v>216</v>
      </c>
    </row>
    <row r="753" s="13" customFormat="1">
      <c r="A753" s="13"/>
      <c r="B753" s="241"/>
      <c r="C753" s="242"/>
      <c r="D753" s="243" t="s">
        <v>230</v>
      </c>
      <c r="E753" s="244" t="s">
        <v>1</v>
      </c>
      <c r="F753" s="245" t="s">
        <v>5462</v>
      </c>
      <c r="G753" s="242"/>
      <c r="H753" s="246">
        <v>0.20999999999999999</v>
      </c>
      <c r="I753" s="247"/>
      <c r="J753" s="242"/>
      <c r="K753" s="242"/>
      <c r="L753" s="248"/>
      <c r="M753" s="249"/>
      <c r="N753" s="250"/>
      <c r="O753" s="250"/>
      <c r="P753" s="250"/>
      <c r="Q753" s="250"/>
      <c r="R753" s="250"/>
      <c r="S753" s="250"/>
      <c r="T753" s="251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2" t="s">
        <v>230</v>
      </c>
      <c r="AU753" s="252" t="s">
        <v>88</v>
      </c>
      <c r="AV753" s="13" t="s">
        <v>88</v>
      </c>
      <c r="AW753" s="13" t="s">
        <v>34</v>
      </c>
      <c r="AX753" s="13" t="s">
        <v>79</v>
      </c>
      <c r="AY753" s="252" t="s">
        <v>216</v>
      </c>
    </row>
    <row r="754" s="15" customFormat="1">
      <c r="A754" s="15"/>
      <c r="B754" s="280"/>
      <c r="C754" s="281"/>
      <c r="D754" s="243" t="s">
        <v>230</v>
      </c>
      <c r="E754" s="282" t="s">
        <v>1</v>
      </c>
      <c r="F754" s="283" t="s">
        <v>5463</v>
      </c>
      <c r="G754" s="281"/>
      <c r="H754" s="284">
        <v>1.7050000000000001</v>
      </c>
      <c r="I754" s="285"/>
      <c r="J754" s="281"/>
      <c r="K754" s="281"/>
      <c r="L754" s="286"/>
      <c r="M754" s="287"/>
      <c r="N754" s="288"/>
      <c r="O754" s="288"/>
      <c r="P754" s="288"/>
      <c r="Q754" s="288"/>
      <c r="R754" s="288"/>
      <c r="S754" s="288"/>
      <c r="T754" s="289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90" t="s">
        <v>230</v>
      </c>
      <c r="AU754" s="290" t="s">
        <v>88</v>
      </c>
      <c r="AV754" s="15" t="s">
        <v>99</v>
      </c>
      <c r="AW754" s="15" t="s">
        <v>34</v>
      </c>
      <c r="AX754" s="15" t="s">
        <v>79</v>
      </c>
      <c r="AY754" s="290" t="s">
        <v>216</v>
      </c>
    </row>
    <row r="755" s="13" customFormat="1">
      <c r="A755" s="13"/>
      <c r="B755" s="241"/>
      <c r="C755" s="242"/>
      <c r="D755" s="243" t="s">
        <v>230</v>
      </c>
      <c r="E755" s="244" t="s">
        <v>1</v>
      </c>
      <c r="F755" s="245" t="s">
        <v>5464</v>
      </c>
      <c r="G755" s="242"/>
      <c r="H755" s="246">
        <v>1.6379999999999999</v>
      </c>
      <c r="I755" s="247"/>
      <c r="J755" s="242"/>
      <c r="K755" s="242"/>
      <c r="L755" s="248"/>
      <c r="M755" s="249"/>
      <c r="N755" s="250"/>
      <c r="O755" s="250"/>
      <c r="P755" s="250"/>
      <c r="Q755" s="250"/>
      <c r="R755" s="250"/>
      <c r="S755" s="250"/>
      <c r="T755" s="25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2" t="s">
        <v>230</v>
      </c>
      <c r="AU755" s="252" t="s">
        <v>88</v>
      </c>
      <c r="AV755" s="13" t="s">
        <v>88</v>
      </c>
      <c r="AW755" s="13" t="s">
        <v>34</v>
      </c>
      <c r="AX755" s="13" t="s">
        <v>79</v>
      </c>
      <c r="AY755" s="252" t="s">
        <v>216</v>
      </c>
    </row>
    <row r="756" s="15" customFormat="1">
      <c r="A756" s="15"/>
      <c r="B756" s="280"/>
      <c r="C756" s="281"/>
      <c r="D756" s="243" t="s">
        <v>230</v>
      </c>
      <c r="E756" s="282" t="s">
        <v>1</v>
      </c>
      <c r="F756" s="283" t="s">
        <v>1693</v>
      </c>
      <c r="G756" s="281"/>
      <c r="H756" s="284">
        <v>1.6379999999999999</v>
      </c>
      <c r="I756" s="285"/>
      <c r="J756" s="281"/>
      <c r="K756" s="281"/>
      <c r="L756" s="286"/>
      <c r="M756" s="287"/>
      <c r="N756" s="288"/>
      <c r="O756" s="288"/>
      <c r="P756" s="288"/>
      <c r="Q756" s="288"/>
      <c r="R756" s="288"/>
      <c r="S756" s="288"/>
      <c r="T756" s="289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90" t="s">
        <v>230</v>
      </c>
      <c r="AU756" s="290" t="s">
        <v>88</v>
      </c>
      <c r="AV756" s="15" t="s">
        <v>99</v>
      </c>
      <c r="AW756" s="15" t="s">
        <v>34</v>
      </c>
      <c r="AX756" s="15" t="s">
        <v>79</v>
      </c>
      <c r="AY756" s="290" t="s">
        <v>216</v>
      </c>
    </row>
    <row r="757" s="14" customFormat="1">
      <c r="A757" s="14"/>
      <c r="B757" s="253"/>
      <c r="C757" s="254"/>
      <c r="D757" s="243" t="s">
        <v>230</v>
      </c>
      <c r="E757" s="255" t="s">
        <v>1</v>
      </c>
      <c r="F757" s="256" t="s">
        <v>285</v>
      </c>
      <c r="G757" s="254"/>
      <c r="H757" s="257">
        <v>3.343</v>
      </c>
      <c r="I757" s="258"/>
      <c r="J757" s="254"/>
      <c r="K757" s="254"/>
      <c r="L757" s="259"/>
      <c r="M757" s="260"/>
      <c r="N757" s="261"/>
      <c r="O757" s="261"/>
      <c r="P757" s="261"/>
      <c r="Q757" s="261"/>
      <c r="R757" s="261"/>
      <c r="S757" s="261"/>
      <c r="T757" s="262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63" t="s">
        <v>230</v>
      </c>
      <c r="AU757" s="263" t="s">
        <v>88</v>
      </c>
      <c r="AV757" s="14" t="s">
        <v>121</v>
      </c>
      <c r="AW757" s="14" t="s">
        <v>34</v>
      </c>
      <c r="AX757" s="14" t="s">
        <v>86</v>
      </c>
      <c r="AY757" s="263" t="s">
        <v>216</v>
      </c>
    </row>
    <row r="758" s="2" customFormat="1" ht="21.75" customHeight="1">
      <c r="A758" s="39"/>
      <c r="B758" s="40"/>
      <c r="C758" s="228" t="s">
        <v>1356</v>
      </c>
      <c r="D758" s="228" t="s">
        <v>218</v>
      </c>
      <c r="E758" s="229" t="s">
        <v>5465</v>
      </c>
      <c r="F758" s="230" t="s">
        <v>5466</v>
      </c>
      <c r="G758" s="231" t="s">
        <v>328</v>
      </c>
      <c r="H758" s="232">
        <v>1.05</v>
      </c>
      <c r="I758" s="233"/>
      <c r="J758" s="234">
        <f>ROUND(I758*H758,2)</f>
        <v>0</v>
      </c>
      <c r="K758" s="230" t="s">
        <v>222</v>
      </c>
      <c r="L758" s="45"/>
      <c r="M758" s="235" t="s">
        <v>1</v>
      </c>
      <c r="N758" s="236" t="s">
        <v>44</v>
      </c>
      <c r="O758" s="92"/>
      <c r="P758" s="237">
        <f>O758*H758</f>
        <v>0</v>
      </c>
      <c r="Q758" s="237">
        <v>0</v>
      </c>
      <c r="R758" s="237">
        <f>Q758*H758</f>
        <v>0</v>
      </c>
      <c r="S758" s="237">
        <v>2.2000000000000002</v>
      </c>
      <c r="T758" s="238">
        <f>S758*H758</f>
        <v>2.3100000000000005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39" t="s">
        <v>121</v>
      </c>
      <c r="AT758" s="239" t="s">
        <v>218</v>
      </c>
      <c r="AU758" s="239" t="s">
        <v>88</v>
      </c>
      <c r="AY758" s="18" t="s">
        <v>216</v>
      </c>
      <c r="BE758" s="240">
        <f>IF(N758="základní",J758,0)</f>
        <v>0</v>
      </c>
      <c r="BF758" s="240">
        <f>IF(N758="snížená",J758,0)</f>
        <v>0</v>
      </c>
      <c r="BG758" s="240">
        <f>IF(N758="zákl. přenesená",J758,0)</f>
        <v>0</v>
      </c>
      <c r="BH758" s="240">
        <f>IF(N758="sníž. přenesená",J758,0)</f>
        <v>0</v>
      </c>
      <c r="BI758" s="240">
        <f>IF(N758="nulová",J758,0)</f>
        <v>0</v>
      </c>
      <c r="BJ758" s="18" t="s">
        <v>86</v>
      </c>
      <c r="BK758" s="240">
        <f>ROUND(I758*H758,2)</f>
        <v>0</v>
      </c>
      <c r="BL758" s="18" t="s">
        <v>121</v>
      </c>
      <c r="BM758" s="239" t="s">
        <v>5467</v>
      </c>
    </row>
    <row r="759" s="13" customFormat="1">
      <c r="A759" s="13"/>
      <c r="B759" s="241"/>
      <c r="C759" s="242"/>
      <c r="D759" s="243" t="s">
        <v>230</v>
      </c>
      <c r="E759" s="244" t="s">
        <v>1</v>
      </c>
      <c r="F759" s="245" t="s">
        <v>5468</v>
      </c>
      <c r="G759" s="242"/>
      <c r="H759" s="246">
        <v>1.05</v>
      </c>
      <c r="I759" s="247"/>
      <c r="J759" s="242"/>
      <c r="K759" s="242"/>
      <c r="L759" s="248"/>
      <c r="M759" s="249"/>
      <c r="N759" s="250"/>
      <c r="O759" s="250"/>
      <c r="P759" s="250"/>
      <c r="Q759" s="250"/>
      <c r="R759" s="250"/>
      <c r="S759" s="250"/>
      <c r="T759" s="251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2" t="s">
        <v>230</v>
      </c>
      <c r="AU759" s="252" t="s">
        <v>88</v>
      </c>
      <c r="AV759" s="13" t="s">
        <v>88</v>
      </c>
      <c r="AW759" s="13" t="s">
        <v>34</v>
      </c>
      <c r="AX759" s="13" t="s">
        <v>86</v>
      </c>
      <c r="AY759" s="252" t="s">
        <v>216</v>
      </c>
    </row>
    <row r="760" s="2" customFormat="1" ht="16.5" customHeight="1">
      <c r="A760" s="39"/>
      <c r="B760" s="40"/>
      <c r="C760" s="228" t="s">
        <v>1361</v>
      </c>
      <c r="D760" s="228" t="s">
        <v>218</v>
      </c>
      <c r="E760" s="229" t="s">
        <v>5469</v>
      </c>
      <c r="F760" s="230" t="s">
        <v>5470</v>
      </c>
      <c r="G760" s="231" t="s">
        <v>328</v>
      </c>
      <c r="H760" s="232">
        <v>16.969999999999999</v>
      </c>
      <c r="I760" s="233"/>
      <c r="J760" s="234">
        <f>ROUND(I760*H760,2)</f>
        <v>0</v>
      </c>
      <c r="K760" s="230" t="s">
        <v>222</v>
      </c>
      <c r="L760" s="45"/>
      <c r="M760" s="235" t="s">
        <v>1</v>
      </c>
      <c r="N760" s="236" t="s">
        <v>44</v>
      </c>
      <c r="O760" s="92"/>
      <c r="P760" s="237">
        <f>O760*H760</f>
        <v>0</v>
      </c>
      <c r="Q760" s="237">
        <v>0</v>
      </c>
      <c r="R760" s="237">
        <f>Q760*H760</f>
        <v>0</v>
      </c>
      <c r="S760" s="237">
        <v>2.2000000000000002</v>
      </c>
      <c r="T760" s="238">
        <f>S760*H760</f>
        <v>37.334000000000003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39" t="s">
        <v>121</v>
      </c>
      <c r="AT760" s="239" t="s">
        <v>218</v>
      </c>
      <c r="AU760" s="239" t="s">
        <v>88</v>
      </c>
      <c r="AY760" s="18" t="s">
        <v>216</v>
      </c>
      <c r="BE760" s="240">
        <f>IF(N760="základní",J760,0)</f>
        <v>0</v>
      </c>
      <c r="BF760" s="240">
        <f>IF(N760="snížená",J760,0)</f>
        <v>0</v>
      </c>
      <c r="BG760" s="240">
        <f>IF(N760="zákl. přenesená",J760,0)</f>
        <v>0</v>
      </c>
      <c r="BH760" s="240">
        <f>IF(N760="sníž. přenesená",J760,0)</f>
        <v>0</v>
      </c>
      <c r="BI760" s="240">
        <f>IF(N760="nulová",J760,0)</f>
        <v>0</v>
      </c>
      <c r="BJ760" s="18" t="s">
        <v>86</v>
      </c>
      <c r="BK760" s="240">
        <f>ROUND(I760*H760,2)</f>
        <v>0</v>
      </c>
      <c r="BL760" s="18" t="s">
        <v>121</v>
      </c>
      <c r="BM760" s="239" t="s">
        <v>5471</v>
      </c>
    </row>
    <row r="761" s="13" customFormat="1">
      <c r="A761" s="13"/>
      <c r="B761" s="241"/>
      <c r="C761" s="242"/>
      <c r="D761" s="243" t="s">
        <v>230</v>
      </c>
      <c r="E761" s="244" t="s">
        <v>1</v>
      </c>
      <c r="F761" s="245" t="s">
        <v>5215</v>
      </c>
      <c r="G761" s="242"/>
      <c r="H761" s="246">
        <v>3.6269999999999998</v>
      </c>
      <c r="I761" s="247"/>
      <c r="J761" s="242"/>
      <c r="K761" s="242"/>
      <c r="L761" s="248"/>
      <c r="M761" s="249"/>
      <c r="N761" s="250"/>
      <c r="O761" s="250"/>
      <c r="P761" s="250"/>
      <c r="Q761" s="250"/>
      <c r="R761" s="250"/>
      <c r="S761" s="250"/>
      <c r="T761" s="251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2" t="s">
        <v>230</v>
      </c>
      <c r="AU761" s="252" t="s">
        <v>88</v>
      </c>
      <c r="AV761" s="13" t="s">
        <v>88</v>
      </c>
      <c r="AW761" s="13" t="s">
        <v>34</v>
      </c>
      <c r="AX761" s="13" t="s">
        <v>79</v>
      </c>
      <c r="AY761" s="252" t="s">
        <v>216</v>
      </c>
    </row>
    <row r="762" s="13" customFormat="1">
      <c r="A762" s="13"/>
      <c r="B762" s="241"/>
      <c r="C762" s="242"/>
      <c r="D762" s="243" t="s">
        <v>230</v>
      </c>
      <c r="E762" s="244" t="s">
        <v>1</v>
      </c>
      <c r="F762" s="245" t="s">
        <v>5216</v>
      </c>
      <c r="G762" s="242"/>
      <c r="H762" s="246">
        <v>2.8170000000000002</v>
      </c>
      <c r="I762" s="247"/>
      <c r="J762" s="242"/>
      <c r="K762" s="242"/>
      <c r="L762" s="248"/>
      <c r="M762" s="249"/>
      <c r="N762" s="250"/>
      <c r="O762" s="250"/>
      <c r="P762" s="250"/>
      <c r="Q762" s="250"/>
      <c r="R762" s="250"/>
      <c r="S762" s="250"/>
      <c r="T762" s="251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2" t="s">
        <v>230</v>
      </c>
      <c r="AU762" s="252" t="s">
        <v>88</v>
      </c>
      <c r="AV762" s="13" t="s">
        <v>88</v>
      </c>
      <c r="AW762" s="13" t="s">
        <v>34</v>
      </c>
      <c r="AX762" s="13" t="s">
        <v>79</v>
      </c>
      <c r="AY762" s="252" t="s">
        <v>216</v>
      </c>
    </row>
    <row r="763" s="13" customFormat="1">
      <c r="A763" s="13"/>
      <c r="B763" s="241"/>
      <c r="C763" s="242"/>
      <c r="D763" s="243" t="s">
        <v>230</v>
      </c>
      <c r="E763" s="244" t="s">
        <v>1</v>
      </c>
      <c r="F763" s="245" t="s">
        <v>5217</v>
      </c>
      <c r="G763" s="242"/>
      <c r="H763" s="246">
        <v>1.8360000000000001</v>
      </c>
      <c r="I763" s="247"/>
      <c r="J763" s="242"/>
      <c r="K763" s="242"/>
      <c r="L763" s="248"/>
      <c r="M763" s="249"/>
      <c r="N763" s="250"/>
      <c r="O763" s="250"/>
      <c r="P763" s="250"/>
      <c r="Q763" s="250"/>
      <c r="R763" s="250"/>
      <c r="S763" s="250"/>
      <c r="T763" s="251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2" t="s">
        <v>230</v>
      </c>
      <c r="AU763" s="252" t="s">
        <v>88</v>
      </c>
      <c r="AV763" s="13" t="s">
        <v>88</v>
      </c>
      <c r="AW763" s="13" t="s">
        <v>34</v>
      </c>
      <c r="AX763" s="13" t="s">
        <v>79</v>
      </c>
      <c r="AY763" s="252" t="s">
        <v>216</v>
      </c>
    </row>
    <row r="764" s="13" customFormat="1">
      <c r="A764" s="13"/>
      <c r="B764" s="241"/>
      <c r="C764" s="242"/>
      <c r="D764" s="243" t="s">
        <v>230</v>
      </c>
      <c r="E764" s="244" t="s">
        <v>1</v>
      </c>
      <c r="F764" s="245" t="s">
        <v>5218</v>
      </c>
      <c r="G764" s="242"/>
      <c r="H764" s="246">
        <v>0.089999999999999997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230</v>
      </c>
      <c r="AU764" s="252" t="s">
        <v>88</v>
      </c>
      <c r="AV764" s="13" t="s">
        <v>88</v>
      </c>
      <c r="AW764" s="13" t="s">
        <v>34</v>
      </c>
      <c r="AX764" s="13" t="s">
        <v>79</v>
      </c>
      <c r="AY764" s="252" t="s">
        <v>216</v>
      </c>
    </row>
    <row r="765" s="13" customFormat="1">
      <c r="A765" s="13"/>
      <c r="B765" s="241"/>
      <c r="C765" s="242"/>
      <c r="D765" s="243" t="s">
        <v>230</v>
      </c>
      <c r="E765" s="244" t="s">
        <v>1</v>
      </c>
      <c r="F765" s="245" t="s">
        <v>5472</v>
      </c>
      <c r="G765" s="242"/>
      <c r="H765" s="246">
        <v>0.75600000000000001</v>
      </c>
      <c r="I765" s="247"/>
      <c r="J765" s="242"/>
      <c r="K765" s="242"/>
      <c r="L765" s="248"/>
      <c r="M765" s="249"/>
      <c r="N765" s="250"/>
      <c r="O765" s="250"/>
      <c r="P765" s="250"/>
      <c r="Q765" s="250"/>
      <c r="R765" s="250"/>
      <c r="S765" s="250"/>
      <c r="T765" s="251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2" t="s">
        <v>230</v>
      </c>
      <c r="AU765" s="252" t="s">
        <v>88</v>
      </c>
      <c r="AV765" s="13" t="s">
        <v>88</v>
      </c>
      <c r="AW765" s="13" t="s">
        <v>34</v>
      </c>
      <c r="AX765" s="13" t="s">
        <v>79</v>
      </c>
      <c r="AY765" s="252" t="s">
        <v>216</v>
      </c>
    </row>
    <row r="766" s="13" customFormat="1">
      <c r="A766" s="13"/>
      <c r="B766" s="241"/>
      <c r="C766" s="242"/>
      <c r="D766" s="243" t="s">
        <v>230</v>
      </c>
      <c r="E766" s="244" t="s">
        <v>1</v>
      </c>
      <c r="F766" s="245" t="s">
        <v>5219</v>
      </c>
      <c r="G766" s="242"/>
      <c r="H766" s="246">
        <v>7.056</v>
      </c>
      <c r="I766" s="247"/>
      <c r="J766" s="242"/>
      <c r="K766" s="242"/>
      <c r="L766" s="248"/>
      <c r="M766" s="249"/>
      <c r="N766" s="250"/>
      <c r="O766" s="250"/>
      <c r="P766" s="250"/>
      <c r="Q766" s="250"/>
      <c r="R766" s="250"/>
      <c r="S766" s="250"/>
      <c r="T766" s="251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2" t="s">
        <v>230</v>
      </c>
      <c r="AU766" s="252" t="s">
        <v>88</v>
      </c>
      <c r="AV766" s="13" t="s">
        <v>88</v>
      </c>
      <c r="AW766" s="13" t="s">
        <v>34</v>
      </c>
      <c r="AX766" s="13" t="s">
        <v>79</v>
      </c>
      <c r="AY766" s="252" t="s">
        <v>216</v>
      </c>
    </row>
    <row r="767" s="13" customFormat="1">
      <c r="A767" s="13"/>
      <c r="B767" s="241"/>
      <c r="C767" s="242"/>
      <c r="D767" s="243" t="s">
        <v>230</v>
      </c>
      <c r="E767" s="244" t="s">
        <v>1</v>
      </c>
      <c r="F767" s="245" t="s">
        <v>5220</v>
      </c>
      <c r="G767" s="242"/>
      <c r="H767" s="246">
        <v>0.78800000000000003</v>
      </c>
      <c r="I767" s="247"/>
      <c r="J767" s="242"/>
      <c r="K767" s="242"/>
      <c r="L767" s="248"/>
      <c r="M767" s="249"/>
      <c r="N767" s="250"/>
      <c r="O767" s="250"/>
      <c r="P767" s="250"/>
      <c r="Q767" s="250"/>
      <c r="R767" s="250"/>
      <c r="S767" s="250"/>
      <c r="T767" s="251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2" t="s">
        <v>230</v>
      </c>
      <c r="AU767" s="252" t="s">
        <v>88</v>
      </c>
      <c r="AV767" s="13" t="s">
        <v>88</v>
      </c>
      <c r="AW767" s="13" t="s">
        <v>34</v>
      </c>
      <c r="AX767" s="13" t="s">
        <v>79</v>
      </c>
      <c r="AY767" s="252" t="s">
        <v>216</v>
      </c>
    </row>
    <row r="768" s="14" customFormat="1">
      <c r="A768" s="14"/>
      <c r="B768" s="253"/>
      <c r="C768" s="254"/>
      <c r="D768" s="243" t="s">
        <v>230</v>
      </c>
      <c r="E768" s="255" t="s">
        <v>1</v>
      </c>
      <c r="F768" s="256" t="s">
        <v>285</v>
      </c>
      <c r="G768" s="254"/>
      <c r="H768" s="257">
        <v>16.969999999999999</v>
      </c>
      <c r="I768" s="258"/>
      <c r="J768" s="254"/>
      <c r="K768" s="254"/>
      <c r="L768" s="259"/>
      <c r="M768" s="260"/>
      <c r="N768" s="261"/>
      <c r="O768" s="261"/>
      <c r="P768" s="261"/>
      <c r="Q768" s="261"/>
      <c r="R768" s="261"/>
      <c r="S768" s="261"/>
      <c r="T768" s="262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63" t="s">
        <v>230</v>
      </c>
      <c r="AU768" s="263" t="s">
        <v>88</v>
      </c>
      <c r="AV768" s="14" t="s">
        <v>121</v>
      </c>
      <c r="AW768" s="14" t="s">
        <v>34</v>
      </c>
      <c r="AX768" s="14" t="s">
        <v>86</v>
      </c>
      <c r="AY768" s="263" t="s">
        <v>216</v>
      </c>
    </row>
    <row r="769" s="2" customFormat="1" ht="16.5" customHeight="1">
      <c r="A769" s="39"/>
      <c r="B769" s="40"/>
      <c r="C769" s="228" t="s">
        <v>1366</v>
      </c>
      <c r="D769" s="228" t="s">
        <v>218</v>
      </c>
      <c r="E769" s="229" t="s">
        <v>5473</v>
      </c>
      <c r="F769" s="230" t="s">
        <v>5474</v>
      </c>
      <c r="G769" s="231" t="s">
        <v>277</v>
      </c>
      <c r="H769" s="232">
        <v>10.5</v>
      </c>
      <c r="I769" s="233"/>
      <c r="J769" s="234">
        <f>ROUND(I769*H769,2)</f>
        <v>0</v>
      </c>
      <c r="K769" s="230" t="s">
        <v>222</v>
      </c>
      <c r="L769" s="45"/>
      <c r="M769" s="235" t="s">
        <v>1</v>
      </c>
      <c r="N769" s="236" t="s">
        <v>44</v>
      </c>
      <c r="O769" s="92"/>
      <c r="P769" s="237">
        <f>O769*H769</f>
        <v>0</v>
      </c>
      <c r="Q769" s="237">
        <v>0</v>
      </c>
      <c r="R769" s="237">
        <f>Q769*H769</f>
        <v>0</v>
      </c>
      <c r="S769" s="237">
        <v>0.089999999999999997</v>
      </c>
      <c r="T769" s="238">
        <f>S769*H769</f>
        <v>0.94499999999999995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39" t="s">
        <v>121</v>
      </c>
      <c r="AT769" s="239" t="s">
        <v>218</v>
      </c>
      <c r="AU769" s="239" t="s">
        <v>88</v>
      </c>
      <c r="AY769" s="18" t="s">
        <v>216</v>
      </c>
      <c r="BE769" s="240">
        <f>IF(N769="základní",J769,0)</f>
        <v>0</v>
      </c>
      <c r="BF769" s="240">
        <f>IF(N769="snížená",J769,0)</f>
        <v>0</v>
      </c>
      <c r="BG769" s="240">
        <f>IF(N769="zákl. přenesená",J769,0)</f>
        <v>0</v>
      </c>
      <c r="BH769" s="240">
        <f>IF(N769="sníž. přenesená",J769,0)</f>
        <v>0</v>
      </c>
      <c r="BI769" s="240">
        <f>IF(N769="nulová",J769,0)</f>
        <v>0</v>
      </c>
      <c r="BJ769" s="18" t="s">
        <v>86</v>
      </c>
      <c r="BK769" s="240">
        <f>ROUND(I769*H769,2)</f>
        <v>0</v>
      </c>
      <c r="BL769" s="18" t="s">
        <v>121</v>
      </c>
      <c r="BM769" s="239" t="s">
        <v>5475</v>
      </c>
    </row>
    <row r="770" s="13" customFormat="1">
      <c r="A770" s="13"/>
      <c r="B770" s="241"/>
      <c r="C770" s="242"/>
      <c r="D770" s="243" t="s">
        <v>230</v>
      </c>
      <c r="E770" s="244" t="s">
        <v>1</v>
      </c>
      <c r="F770" s="245" t="s">
        <v>5476</v>
      </c>
      <c r="G770" s="242"/>
      <c r="H770" s="246">
        <v>10.5</v>
      </c>
      <c r="I770" s="247"/>
      <c r="J770" s="242"/>
      <c r="K770" s="242"/>
      <c r="L770" s="248"/>
      <c r="M770" s="249"/>
      <c r="N770" s="250"/>
      <c r="O770" s="250"/>
      <c r="P770" s="250"/>
      <c r="Q770" s="250"/>
      <c r="R770" s="250"/>
      <c r="S770" s="250"/>
      <c r="T770" s="251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2" t="s">
        <v>230</v>
      </c>
      <c r="AU770" s="252" t="s">
        <v>88</v>
      </c>
      <c r="AV770" s="13" t="s">
        <v>88</v>
      </c>
      <c r="AW770" s="13" t="s">
        <v>34</v>
      </c>
      <c r="AX770" s="13" t="s">
        <v>86</v>
      </c>
      <c r="AY770" s="252" t="s">
        <v>216</v>
      </c>
    </row>
    <row r="771" s="2" customFormat="1" ht="16.5" customHeight="1">
      <c r="A771" s="39"/>
      <c r="B771" s="40"/>
      <c r="C771" s="228" t="s">
        <v>1371</v>
      </c>
      <c r="D771" s="228" t="s">
        <v>218</v>
      </c>
      <c r="E771" s="229" t="s">
        <v>5477</v>
      </c>
      <c r="F771" s="230" t="s">
        <v>5478</v>
      </c>
      <c r="G771" s="231" t="s">
        <v>277</v>
      </c>
      <c r="H771" s="232">
        <v>372.69999999999999</v>
      </c>
      <c r="I771" s="233"/>
      <c r="J771" s="234">
        <f>ROUND(I771*H771,2)</f>
        <v>0</v>
      </c>
      <c r="K771" s="230" t="s">
        <v>222</v>
      </c>
      <c r="L771" s="45"/>
      <c r="M771" s="235" t="s">
        <v>1</v>
      </c>
      <c r="N771" s="236" t="s">
        <v>44</v>
      </c>
      <c r="O771" s="92"/>
      <c r="P771" s="237">
        <f>O771*H771</f>
        <v>0</v>
      </c>
      <c r="Q771" s="237">
        <v>0</v>
      </c>
      <c r="R771" s="237">
        <f>Q771*H771</f>
        <v>0</v>
      </c>
      <c r="S771" s="237">
        <v>0</v>
      </c>
      <c r="T771" s="238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39" t="s">
        <v>121</v>
      </c>
      <c r="AT771" s="239" t="s">
        <v>218</v>
      </c>
      <c r="AU771" s="239" t="s">
        <v>88</v>
      </c>
      <c r="AY771" s="18" t="s">
        <v>216</v>
      </c>
      <c r="BE771" s="240">
        <f>IF(N771="základní",J771,0)</f>
        <v>0</v>
      </c>
      <c r="BF771" s="240">
        <f>IF(N771="snížená",J771,0)</f>
        <v>0</v>
      </c>
      <c r="BG771" s="240">
        <f>IF(N771="zákl. přenesená",J771,0)</f>
        <v>0</v>
      </c>
      <c r="BH771" s="240">
        <f>IF(N771="sníž. přenesená",J771,0)</f>
        <v>0</v>
      </c>
      <c r="BI771" s="240">
        <f>IF(N771="nulová",J771,0)</f>
        <v>0</v>
      </c>
      <c r="BJ771" s="18" t="s">
        <v>86</v>
      </c>
      <c r="BK771" s="240">
        <f>ROUND(I771*H771,2)</f>
        <v>0</v>
      </c>
      <c r="BL771" s="18" t="s">
        <v>121</v>
      </c>
      <c r="BM771" s="239" t="s">
        <v>5479</v>
      </c>
    </row>
    <row r="772" s="13" customFormat="1">
      <c r="A772" s="13"/>
      <c r="B772" s="241"/>
      <c r="C772" s="242"/>
      <c r="D772" s="243" t="s">
        <v>230</v>
      </c>
      <c r="E772" s="244" t="s">
        <v>1</v>
      </c>
      <c r="F772" s="245" t="s">
        <v>5480</v>
      </c>
      <c r="G772" s="242"/>
      <c r="H772" s="246">
        <v>310.60000000000002</v>
      </c>
      <c r="I772" s="247"/>
      <c r="J772" s="242"/>
      <c r="K772" s="242"/>
      <c r="L772" s="248"/>
      <c r="M772" s="249"/>
      <c r="N772" s="250"/>
      <c r="O772" s="250"/>
      <c r="P772" s="250"/>
      <c r="Q772" s="250"/>
      <c r="R772" s="250"/>
      <c r="S772" s="250"/>
      <c r="T772" s="251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2" t="s">
        <v>230</v>
      </c>
      <c r="AU772" s="252" t="s">
        <v>88</v>
      </c>
      <c r="AV772" s="13" t="s">
        <v>88</v>
      </c>
      <c r="AW772" s="13" t="s">
        <v>34</v>
      </c>
      <c r="AX772" s="13" t="s">
        <v>79</v>
      </c>
      <c r="AY772" s="252" t="s">
        <v>216</v>
      </c>
    </row>
    <row r="773" s="13" customFormat="1">
      <c r="A773" s="13"/>
      <c r="B773" s="241"/>
      <c r="C773" s="242"/>
      <c r="D773" s="243" t="s">
        <v>230</v>
      </c>
      <c r="E773" s="244" t="s">
        <v>1</v>
      </c>
      <c r="F773" s="245" t="s">
        <v>5481</v>
      </c>
      <c r="G773" s="242"/>
      <c r="H773" s="246">
        <v>62.100000000000001</v>
      </c>
      <c r="I773" s="247"/>
      <c r="J773" s="242"/>
      <c r="K773" s="242"/>
      <c r="L773" s="248"/>
      <c r="M773" s="249"/>
      <c r="N773" s="250"/>
      <c r="O773" s="250"/>
      <c r="P773" s="250"/>
      <c r="Q773" s="250"/>
      <c r="R773" s="250"/>
      <c r="S773" s="250"/>
      <c r="T773" s="251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2" t="s">
        <v>230</v>
      </c>
      <c r="AU773" s="252" t="s">
        <v>88</v>
      </c>
      <c r="AV773" s="13" t="s">
        <v>88</v>
      </c>
      <c r="AW773" s="13" t="s">
        <v>34</v>
      </c>
      <c r="AX773" s="13" t="s">
        <v>79</v>
      </c>
      <c r="AY773" s="252" t="s">
        <v>216</v>
      </c>
    </row>
    <row r="774" s="14" customFormat="1">
      <c r="A774" s="14"/>
      <c r="B774" s="253"/>
      <c r="C774" s="254"/>
      <c r="D774" s="243" t="s">
        <v>230</v>
      </c>
      <c r="E774" s="255" t="s">
        <v>1</v>
      </c>
      <c r="F774" s="256" t="s">
        <v>5482</v>
      </c>
      <c r="G774" s="254"/>
      <c r="H774" s="257">
        <v>372.70000000000005</v>
      </c>
      <c r="I774" s="258"/>
      <c r="J774" s="254"/>
      <c r="K774" s="254"/>
      <c r="L774" s="259"/>
      <c r="M774" s="260"/>
      <c r="N774" s="261"/>
      <c r="O774" s="261"/>
      <c r="P774" s="261"/>
      <c r="Q774" s="261"/>
      <c r="R774" s="261"/>
      <c r="S774" s="261"/>
      <c r="T774" s="262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63" t="s">
        <v>230</v>
      </c>
      <c r="AU774" s="263" t="s">
        <v>88</v>
      </c>
      <c r="AV774" s="14" t="s">
        <v>121</v>
      </c>
      <c r="AW774" s="14" t="s">
        <v>34</v>
      </c>
      <c r="AX774" s="14" t="s">
        <v>86</v>
      </c>
      <c r="AY774" s="263" t="s">
        <v>216</v>
      </c>
    </row>
    <row r="775" s="2" customFormat="1" ht="16.5" customHeight="1">
      <c r="A775" s="39"/>
      <c r="B775" s="40"/>
      <c r="C775" s="228" t="s">
        <v>1375</v>
      </c>
      <c r="D775" s="228" t="s">
        <v>218</v>
      </c>
      <c r="E775" s="229" t="s">
        <v>5483</v>
      </c>
      <c r="F775" s="230" t="s">
        <v>5484</v>
      </c>
      <c r="G775" s="231" t="s">
        <v>277</v>
      </c>
      <c r="H775" s="232">
        <v>372.69999999999999</v>
      </c>
      <c r="I775" s="233"/>
      <c r="J775" s="234">
        <f>ROUND(I775*H775,2)</f>
        <v>0</v>
      </c>
      <c r="K775" s="230" t="s">
        <v>222</v>
      </c>
      <c r="L775" s="45"/>
      <c r="M775" s="235" t="s">
        <v>1</v>
      </c>
      <c r="N775" s="236" t="s">
        <v>44</v>
      </c>
      <c r="O775" s="92"/>
      <c r="P775" s="237">
        <f>O775*H775</f>
        <v>0</v>
      </c>
      <c r="Q775" s="237">
        <v>0</v>
      </c>
      <c r="R775" s="237">
        <f>Q775*H775</f>
        <v>0</v>
      </c>
      <c r="S775" s="237">
        <v>0</v>
      </c>
      <c r="T775" s="238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39" t="s">
        <v>121</v>
      </c>
      <c r="AT775" s="239" t="s">
        <v>218</v>
      </c>
      <c r="AU775" s="239" t="s">
        <v>88</v>
      </c>
      <c r="AY775" s="18" t="s">
        <v>216</v>
      </c>
      <c r="BE775" s="240">
        <f>IF(N775="základní",J775,0)</f>
        <v>0</v>
      </c>
      <c r="BF775" s="240">
        <f>IF(N775="snížená",J775,0)</f>
        <v>0</v>
      </c>
      <c r="BG775" s="240">
        <f>IF(N775="zákl. přenesená",J775,0)</f>
        <v>0</v>
      </c>
      <c r="BH775" s="240">
        <f>IF(N775="sníž. přenesená",J775,0)</f>
        <v>0</v>
      </c>
      <c r="BI775" s="240">
        <f>IF(N775="nulová",J775,0)</f>
        <v>0</v>
      </c>
      <c r="BJ775" s="18" t="s">
        <v>86</v>
      </c>
      <c r="BK775" s="240">
        <f>ROUND(I775*H775,2)</f>
        <v>0</v>
      </c>
      <c r="BL775" s="18" t="s">
        <v>121</v>
      </c>
      <c r="BM775" s="239" t="s">
        <v>5485</v>
      </c>
    </row>
    <row r="776" s="2" customFormat="1" ht="16.5" customHeight="1">
      <c r="A776" s="39"/>
      <c r="B776" s="40"/>
      <c r="C776" s="228" t="s">
        <v>1396</v>
      </c>
      <c r="D776" s="228" t="s">
        <v>218</v>
      </c>
      <c r="E776" s="229" t="s">
        <v>5486</v>
      </c>
      <c r="F776" s="230" t="s">
        <v>5487</v>
      </c>
      <c r="G776" s="231" t="s">
        <v>328</v>
      </c>
      <c r="H776" s="232">
        <v>4.3929999999999998</v>
      </c>
      <c r="I776" s="233"/>
      <c r="J776" s="234">
        <f>ROUND(I776*H776,2)</f>
        <v>0</v>
      </c>
      <c r="K776" s="230" t="s">
        <v>222</v>
      </c>
      <c r="L776" s="45"/>
      <c r="M776" s="235" t="s">
        <v>1</v>
      </c>
      <c r="N776" s="236" t="s">
        <v>44</v>
      </c>
      <c r="O776" s="92"/>
      <c r="P776" s="237">
        <f>O776*H776</f>
        <v>0</v>
      </c>
      <c r="Q776" s="237">
        <v>0</v>
      </c>
      <c r="R776" s="237">
        <f>Q776*H776</f>
        <v>0</v>
      </c>
      <c r="S776" s="237">
        <v>0.043999999999999997</v>
      </c>
      <c r="T776" s="238">
        <f>S776*H776</f>
        <v>0.19329199999999999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39" t="s">
        <v>121</v>
      </c>
      <c r="AT776" s="239" t="s">
        <v>218</v>
      </c>
      <c r="AU776" s="239" t="s">
        <v>88</v>
      </c>
      <c r="AY776" s="18" t="s">
        <v>216</v>
      </c>
      <c r="BE776" s="240">
        <f>IF(N776="základní",J776,0)</f>
        <v>0</v>
      </c>
      <c r="BF776" s="240">
        <f>IF(N776="snížená",J776,0)</f>
        <v>0</v>
      </c>
      <c r="BG776" s="240">
        <f>IF(N776="zákl. přenesená",J776,0)</f>
        <v>0</v>
      </c>
      <c r="BH776" s="240">
        <f>IF(N776="sníž. přenesená",J776,0)</f>
        <v>0</v>
      </c>
      <c r="BI776" s="240">
        <f>IF(N776="nulová",J776,0)</f>
        <v>0</v>
      </c>
      <c r="BJ776" s="18" t="s">
        <v>86</v>
      </c>
      <c r="BK776" s="240">
        <f>ROUND(I776*H776,2)</f>
        <v>0</v>
      </c>
      <c r="BL776" s="18" t="s">
        <v>121</v>
      </c>
      <c r="BM776" s="239" t="s">
        <v>5488</v>
      </c>
    </row>
    <row r="777" s="13" customFormat="1">
      <c r="A777" s="13"/>
      <c r="B777" s="241"/>
      <c r="C777" s="242"/>
      <c r="D777" s="243" t="s">
        <v>230</v>
      </c>
      <c r="E777" s="244" t="s">
        <v>1</v>
      </c>
      <c r="F777" s="245" t="s">
        <v>5212</v>
      </c>
      <c r="G777" s="242"/>
      <c r="H777" s="246">
        <v>1.47</v>
      </c>
      <c r="I777" s="247"/>
      <c r="J777" s="242"/>
      <c r="K777" s="242"/>
      <c r="L777" s="248"/>
      <c r="M777" s="249"/>
      <c r="N777" s="250"/>
      <c r="O777" s="250"/>
      <c r="P777" s="250"/>
      <c r="Q777" s="250"/>
      <c r="R777" s="250"/>
      <c r="S777" s="250"/>
      <c r="T777" s="251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2" t="s">
        <v>230</v>
      </c>
      <c r="AU777" s="252" t="s">
        <v>88</v>
      </c>
      <c r="AV777" s="13" t="s">
        <v>88</v>
      </c>
      <c r="AW777" s="13" t="s">
        <v>34</v>
      </c>
      <c r="AX777" s="13" t="s">
        <v>79</v>
      </c>
      <c r="AY777" s="252" t="s">
        <v>216</v>
      </c>
    </row>
    <row r="778" s="13" customFormat="1">
      <c r="A778" s="13"/>
      <c r="B778" s="241"/>
      <c r="C778" s="242"/>
      <c r="D778" s="243" t="s">
        <v>230</v>
      </c>
      <c r="E778" s="244" t="s">
        <v>1</v>
      </c>
      <c r="F778" s="245" t="s">
        <v>5461</v>
      </c>
      <c r="G778" s="242"/>
      <c r="H778" s="246">
        <v>0.025000000000000001</v>
      </c>
      <c r="I778" s="247"/>
      <c r="J778" s="242"/>
      <c r="K778" s="242"/>
      <c r="L778" s="248"/>
      <c r="M778" s="249"/>
      <c r="N778" s="250"/>
      <c r="O778" s="250"/>
      <c r="P778" s="250"/>
      <c r="Q778" s="250"/>
      <c r="R778" s="250"/>
      <c r="S778" s="250"/>
      <c r="T778" s="251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2" t="s">
        <v>230</v>
      </c>
      <c r="AU778" s="252" t="s">
        <v>88</v>
      </c>
      <c r="AV778" s="13" t="s">
        <v>88</v>
      </c>
      <c r="AW778" s="13" t="s">
        <v>34</v>
      </c>
      <c r="AX778" s="13" t="s">
        <v>79</v>
      </c>
      <c r="AY778" s="252" t="s">
        <v>216</v>
      </c>
    </row>
    <row r="779" s="13" customFormat="1">
      <c r="A779" s="13"/>
      <c r="B779" s="241"/>
      <c r="C779" s="242"/>
      <c r="D779" s="243" t="s">
        <v>230</v>
      </c>
      <c r="E779" s="244" t="s">
        <v>1</v>
      </c>
      <c r="F779" s="245" t="s">
        <v>5462</v>
      </c>
      <c r="G779" s="242"/>
      <c r="H779" s="246">
        <v>0.20999999999999999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230</v>
      </c>
      <c r="AU779" s="252" t="s">
        <v>88</v>
      </c>
      <c r="AV779" s="13" t="s">
        <v>88</v>
      </c>
      <c r="AW779" s="13" t="s">
        <v>34</v>
      </c>
      <c r="AX779" s="13" t="s">
        <v>79</v>
      </c>
      <c r="AY779" s="252" t="s">
        <v>216</v>
      </c>
    </row>
    <row r="780" s="15" customFormat="1">
      <c r="A780" s="15"/>
      <c r="B780" s="280"/>
      <c r="C780" s="281"/>
      <c r="D780" s="243" t="s">
        <v>230</v>
      </c>
      <c r="E780" s="282" t="s">
        <v>1</v>
      </c>
      <c r="F780" s="283" t="s">
        <v>5463</v>
      </c>
      <c r="G780" s="281"/>
      <c r="H780" s="284">
        <v>1.7050000000000001</v>
      </c>
      <c r="I780" s="285"/>
      <c r="J780" s="281"/>
      <c r="K780" s="281"/>
      <c r="L780" s="286"/>
      <c r="M780" s="287"/>
      <c r="N780" s="288"/>
      <c r="O780" s="288"/>
      <c r="P780" s="288"/>
      <c r="Q780" s="288"/>
      <c r="R780" s="288"/>
      <c r="S780" s="288"/>
      <c r="T780" s="289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90" t="s">
        <v>230</v>
      </c>
      <c r="AU780" s="290" t="s">
        <v>88</v>
      </c>
      <c r="AV780" s="15" t="s">
        <v>99</v>
      </c>
      <c r="AW780" s="15" t="s">
        <v>34</v>
      </c>
      <c r="AX780" s="15" t="s">
        <v>79</v>
      </c>
      <c r="AY780" s="290" t="s">
        <v>216</v>
      </c>
    </row>
    <row r="781" s="13" customFormat="1">
      <c r="A781" s="13"/>
      <c r="B781" s="241"/>
      <c r="C781" s="242"/>
      <c r="D781" s="243" t="s">
        <v>230</v>
      </c>
      <c r="E781" s="244" t="s">
        <v>1</v>
      </c>
      <c r="F781" s="245" t="s">
        <v>5464</v>
      </c>
      <c r="G781" s="242"/>
      <c r="H781" s="246">
        <v>1.6379999999999999</v>
      </c>
      <c r="I781" s="247"/>
      <c r="J781" s="242"/>
      <c r="K781" s="242"/>
      <c r="L781" s="248"/>
      <c r="M781" s="249"/>
      <c r="N781" s="250"/>
      <c r="O781" s="250"/>
      <c r="P781" s="250"/>
      <c r="Q781" s="250"/>
      <c r="R781" s="250"/>
      <c r="S781" s="250"/>
      <c r="T781" s="25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2" t="s">
        <v>230</v>
      </c>
      <c r="AU781" s="252" t="s">
        <v>88</v>
      </c>
      <c r="AV781" s="13" t="s">
        <v>88</v>
      </c>
      <c r="AW781" s="13" t="s">
        <v>34</v>
      </c>
      <c r="AX781" s="13" t="s">
        <v>79</v>
      </c>
      <c r="AY781" s="252" t="s">
        <v>216</v>
      </c>
    </row>
    <row r="782" s="15" customFormat="1">
      <c r="A782" s="15"/>
      <c r="B782" s="280"/>
      <c r="C782" s="281"/>
      <c r="D782" s="243" t="s">
        <v>230</v>
      </c>
      <c r="E782" s="282" t="s">
        <v>1</v>
      </c>
      <c r="F782" s="283" t="s">
        <v>1693</v>
      </c>
      <c r="G782" s="281"/>
      <c r="H782" s="284">
        <v>1.6379999999999999</v>
      </c>
      <c r="I782" s="285"/>
      <c r="J782" s="281"/>
      <c r="K782" s="281"/>
      <c r="L782" s="286"/>
      <c r="M782" s="287"/>
      <c r="N782" s="288"/>
      <c r="O782" s="288"/>
      <c r="P782" s="288"/>
      <c r="Q782" s="288"/>
      <c r="R782" s="288"/>
      <c r="S782" s="288"/>
      <c r="T782" s="289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90" t="s">
        <v>230</v>
      </c>
      <c r="AU782" s="290" t="s">
        <v>88</v>
      </c>
      <c r="AV782" s="15" t="s">
        <v>99</v>
      </c>
      <c r="AW782" s="15" t="s">
        <v>34</v>
      </c>
      <c r="AX782" s="15" t="s">
        <v>79</v>
      </c>
      <c r="AY782" s="290" t="s">
        <v>216</v>
      </c>
    </row>
    <row r="783" s="13" customFormat="1">
      <c r="A783" s="13"/>
      <c r="B783" s="241"/>
      <c r="C783" s="242"/>
      <c r="D783" s="243" t="s">
        <v>230</v>
      </c>
      <c r="E783" s="244" t="s">
        <v>1</v>
      </c>
      <c r="F783" s="245" t="s">
        <v>5468</v>
      </c>
      <c r="G783" s="242"/>
      <c r="H783" s="246">
        <v>1.05</v>
      </c>
      <c r="I783" s="247"/>
      <c r="J783" s="242"/>
      <c r="K783" s="242"/>
      <c r="L783" s="248"/>
      <c r="M783" s="249"/>
      <c r="N783" s="250"/>
      <c r="O783" s="250"/>
      <c r="P783" s="250"/>
      <c r="Q783" s="250"/>
      <c r="R783" s="250"/>
      <c r="S783" s="250"/>
      <c r="T783" s="251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2" t="s">
        <v>230</v>
      </c>
      <c r="AU783" s="252" t="s">
        <v>88</v>
      </c>
      <c r="AV783" s="13" t="s">
        <v>88</v>
      </c>
      <c r="AW783" s="13" t="s">
        <v>34</v>
      </c>
      <c r="AX783" s="13" t="s">
        <v>79</v>
      </c>
      <c r="AY783" s="252" t="s">
        <v>216</v>
      </c>
    </row>
    <row r="784" s="14" customFormat="1">
      <c r="A784" s="14"/>
      <c r="B784" s="253"/>
      <c r="C784" s="254"/>
      <c r="D784" s="243" t="s">
        <v>230</v>
      </c>
      <c r="E784" s="255" t="s">
        <v>1</v>
      </c>
      <c r="F784" s="256" t="s">
        <v>285</v>
      </c>
      <c r="G784" s="254"/>
      <c r="H784" s="257">
        <v>4.3929999999999998</v>
      </c>
      <c r="I784" s="258"/>
      <c r="J784" s="254"/>
      <c r="K784" s="254"/>
      <c r="L784" s="259"/>
      <c r="M784" s="260"/>
      <c r="N784" s="261"/>
      <c r="O784" s="261"/>
      <c r="P784" s="261"/>
      <c r="Q784" s="261"/>
      <c r="R784" s="261"/>
      <c r="S784" s="261"/>
      <c r="T784" s="262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63" t="s">
        <v>230</v>
      </c>
      <c r="AU784" s="263" t="s">
        <v>88</v>
      </c>
      <c r="AV784" s="14" t="s">
        <v>121</v>
      </c>
      <c r="AW784" s="14" t="s">
        <v>34</v>
      </c>
      <c r="AX784" s="14" t="s">
        <v>86</v>
      </c>
      <c r="AY784" s="263" t="s">
        <v>216</v>
      </c>
    </row>
    <row r="785" s="2" customFormat="1" ht="16.5" customHeight="1">
      <c r="A785" s="39"/>
      <c r="B785" s="40"/>
      <c r="C785" s="228" t="s">
        <v>1401</v>
      </c>
      <c r="D785" s="228" t="s">
        <v>218</v>
      </c>
      <c r="E785" s="229" t="s">
        <v>5489</v>
      </c>
      <c r="F785" s="230" t="s">
        <v>5490</v>
      </c>
      <c r="G785" s="231" t="s">
        <v>328</v>
      </c>
      <c r="H785" s="232">
        <v>16.969999999999999</v>
      </c>
      <c r="I785" s="233"/>
      <c r="J785" s="234">
        <f>ROUND(I785*H785,2)</f>
        <v>0</v>
      </c>
      <c r="K785" s="230" t="s">
        <v>222</v>
      </c>
      <c r="L785" s="45"/>
      <c r="M785" s="235" t="s">
        <v>1</v>
      </c>
      <c r="N785" s="236" t="s">
        <v>44</v>
      </c>
      <c r="O785" s="92"/>
      <c r="P785" s="237">
        <f>O785*H785</f>
        <v>0</v>
      </c>
      <c r="Q785" s="237">
        <v>0</v>
      </c>
      <c r="R785" s="237">
        <f>Q785*H785</f>
        <v>0</v>
      </c>
      <c r="S785" s="237">
        <v>0.029000000000000001</v>
      </c>
      <c r="T785" s="238">
        <f>S785*H785</f>
        <v>0.49213000000000001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39" t="s">
        <v>121</v>
      </c>
      <c r="AT785" s="239" t="s">
        <v>218</v>
      </c>
      <c r="AU785" s="239" t="s">
        <v>88</v>
      </c>
      <c r="AY785" s="18" t="s">
        <v>216</v>
      </c>
      <c r="BE785" s="240">
        <f>IF(N785="základní",J785,0)</f>
        <v>0</v>
      </c>
      <c r="BF785" s="240">
        <f>IF(N785="snížená",J785,0)</f>
        <v>0</v>
      </c>
      <c r="BG785" s="240">
        <f>IF(N785="zákl. přenesená",J785,0)</f>
        <v>0</v>
      </c>
      <c r="BH785" s="240">
        <f>IF(N785="sníž. přenesená",J785,0)</f>
        <v>0</v>
      </c>
      <c r="BI785" s="240">
        <f>IF(N785="nulová",J785,0)</f>
        <v>0</v>
      </c>
      <c r="BJ785" s="18" t="s">
        <v>86</v>
      </c>
      <c r="BK785" s="240">
        <f>ROUND(I785*H785,2)</f>
        <v>0</v>
      </c>
      <c r="BL785" s="18" t="s">
        <v>121</v>
      </c>
      <c r="BM785" s="239" t="s">
        <v>5491</v>
      </c>
    </row>
    <row r="786" s="13" customFormat="1">
      <c r="A786" s="13"/>
      <c r="B786" s="241"/>
      <c r="C786" s="242"/>
      <c r="D786" s="243" t="s">
        <v>230</v>
      </c>
      <c r="E786" s="244" t="s">
        <v>1</v>
      </c>
      <c r="F786" s="245" t="s">
        <v>5215</v>
      </c>
      <c r="G786" s="242"/>
      <c r="H786" s="246">
        <v>3.6269999999999998</v>
      </c>
      <c r="I786" s="247"/>
      <c r="J786" s="242"/>
      <c r="K786" s="242"/>
      <c r="L786" s="248"/>
      <c r="M786" s="249"/>
      <c r="N786" s="250"/>
      <c r="O786" s="250"/>
      <c r="P786" s="250"/>
      <c r="Q786" s="250"/>
      <c r="R786" s="250"/>
      <c r="S786" s="250"/>
      <c r="T786" s="251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2" t="s">
        <v>230</v>
      </c>
      <c r="AU786" s="252" t="s">
        <v>88</v>
      </c>
      <c r="AV786" s="13" t="s">
        <v>88</v>
      </c>
      <c r="AW786" s="13" t="s">
        <v>34</v>
      </c>
      <c r="AX786" s="13" t="s">
        <v>79</v>
      </c>
      <c r="AY786" s="252" t="s">
        <v>216</v>
      </c>
    </row>
    <row r="787" s="13" customFormat="1">
      <c r="A787" s="13"/>
      <c r="B787" s="241"/>
      <c r="C787" s="242"/>
      <c r="D787" s="243" t="s">
        <v>230</v>
      </c>
      <c r="E787" s="244" t="s">
        <v>1</v>
      </c>
      <c r="F787" s="245" t="s">
        <v>5216</v>
      </c>
      <c r="G787" s="242"/>
      <c r="H787" s="246">
        <v>2.8170000000000002</v>
      </c>
      <c r="I787" s="247"/>
      <c r="J787" s="242"/>
      <c r="K787" s="242"/>
      <c r="L787" s="248"/>
      <c r="M787" s="249"/>
      <c r="N787" s="250"/>
      <c r="O787" s="250"/>
      <c r="P787" s="250"/>
      <c r="Q787" s="250"/>
      <c r="R787" s="250"/>
      <c r="S787" s="250"/>
      <c r="T787" s="25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2" t="s">
        <v>230</v>
      </c>
      <c r="AU787" s="252" t="s">
        <v>88</v>
      </c>
      <c r="AV787" s="13" t="s">
        <v>88</v>
      </c>
      <c r="AW787" s="13" t="s">
        <v>34</v>
      </c>
      <c r="AX787" s="13" t="s">
        <v>79</v>
      </c>
      <c r="AY787" s="252" t="s">
        <v>216</v>
      </c>
    </row>
    <row r="788" s="13" customFormat="1">
      <c r="A788" s="13"/>
      <c r="B788" s="241"/>
      <c r="C788" s="242"/>
      <c r="D788" s="243" t="s">
        <v>230</v>
      </c>
      <c r="E788" s="244" t="s">
        <v>1</v>
      </c>
      <c r="F788" s="245" t="s">
        <v>5217</v>
      </c>
      <c r="G788" s="242"/>
      <c r="H788" s="246">
        <v>1.8360000000000001</v>
      </c>
      <c r="I788" s="247"/>
      <c r="J788" s="242"/>
      <c r="K788" s="242"/>
      <c r="L788" s="248"/>
      <c r="M788" s="249"/>
      <c r="N788" s="250"/>
      <c r="O788" s="250"/>
      <c r="P788" s="250"/>
      <c r="Q788" s="250"/>
      <c r="R788" s="250"/>
      <c r="S788" s="250"/>
      <c r="T788" s="251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52" t="s">
        <v>230</v>
      </c>
      <c r="AU788" s="252" t="s">
        <v>88</v>
      </c>
      <c r="AV788" s="13" t="s">
        <v>88</v>
      </c>
      <c r="AW788" s="13" t="s">
        <v>34</v>
      </c>
      <c r="AX788" s="13" t="s">
        <v>79</v>
      </c>
      <c r="AY788" s="252" t="s">
        <v>216</v>
      </c>
    </row>
    <row r="789" s="13" customFormat="1">
      <c r="A789" s="13"/>
      <c r="B789" s="241"/>
      <c r="C789" s="242"/>
      <c r="D789" s="243" t="s">
        <v>230</v>
      </c>
      <c r="E789" s="244" t="s">
        <v>1</v>
      </c>
      <c r="F789" s="245" t="s">
        <v>5218</v>
      </c>
      <c r="G789" s="242"/>
      <c r="H789" s="246">
        <v>0.089999999999999997</v>
      </c>
      <c r="I789" s="247"/>
      <c r="J789" s="242"/>
      <c r="K789" s="242"/>
      <c r="L789" s="248"/>
      <c r="M789" s="249"/>
      <c r="N789" s="250"/>
      <c r="O789" s="250"/>
      <c r="P789" s="250"/>
      <c r="Q789" s="250"/>
      <c r="R789" s="250"/>
      <c r="S789" s="250"/>
      <c r="T789" s="25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2" t="s">
        <v>230</v>
      </c>
      <c r="AU789" s="252" t="s">
        <v>88</v>
      </c>
      <c r="AV789" s="13" t="s">
        <v>88</v>
      </c>
      <c r="AW789" s="13" t="s">
        <v>34</v>
      </c>
      <c r="AX789" s="13" t="s">
        <v>79</v>
      </c>
      <c r="AY789" s="252" t="s">
        <v>216</v>
      </c>
    </row>
    <row r="790" s="13" customFormat="1">
      <c r="A790" s="13"/>
      <c r="B790" s="241"/>
      <c r="C790" s="242"/>
      <c r="D790" s="243" t="s">
        <v>230</v>
      </c>
      <c r="E790" s="244" t="s">
        <v>1</v>
      </c>
      <c r="F790" s="245" t="s">
        <v>5472</v>
      </c>
      <c r="G790" s="242"/>
      <c r="H790" s="246">
        <v>0.75600000000000001</v>
      </c>
      <c r="I790" s="247"/>
      <c r="J790" s="242"/>
      <c r="K790" s="242"/>
      <c r="L790" s="248"/>
      <c r="M790" s="249"/>
      <c r="N790" s="250"/>
      <c r="O790" s="250"/>
      <c r="P790" s="250"/>
      <c r="Q790" s="250"/>
      <c r="R790" s="250"/>
      <c r="S790" s="250"/>
      <c r="T790" s="251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2" t="s">
        <v>230</v>
      </c>
      <c r="AU790" s="252" t="s">
        <v>88</v>
      </c>
      <c r="AV790" s="13" t="s">
        <v>88</v>
      </c>
      <c r="AW790" s="13" t="s">
        <v>34</v>
      </c>
      <c r="AX790" s="13" t="s">
        <v>79</v>
      </c>
      <c r="AY790" s="252" t="s">
        <v>216</v>
      </c>
    </row>
    <row r="791" s="13" customFormat="1">
      <c r="A791" s="13"/>
      <c r="B791" s="241"/>
      <c r="C791" s="242"/>
      <c r="D791" s="243" t="s">
        <v>230</v>
      </c>
      <c r="E791" s="244" t="s">
        <v>1</v>
      </c>
      <c r="F791" s="245" t="s">
        <v>5219</v>
      </c>
      <c r="G791" s="242"/>
      <c r="H791" s="246">
        <v>7.056</v>
      </c>
      <c r="I791" s="247"/>
      <c r="J791" s="242"/>
      <c r="K791" s="242"/>
      <c r="L791" s="248"/>
      <c r="M791" s="249"/>
      <c r="N791" s="250"/>
      <c r="O791" s="250"/>
      <c r="P791" s="250"/>
      <c r="Q791" s="250"/>
      <c r="R791" s="250"/>
      <c r="S791" s="250"/>
      <c r="T791" s="251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2" t="s">
        <v>230</v>
      </c>
      <c r="AU791" s="252" t="s">
        <v>88</v>
      </c>
      <c r="AV791" s="13" t="s">
        <v>88</v>
      </c>
      <c r="AW791" s="13" t="s">
        <v>34</v>
      </c>
      <c r="AX791" s="13" t="s">
        <v>79</v>
      </c>
      <c r="AY791" s="252" t="s">
        <v>216</v>
      </c>
    </row>
    <row r="792" s="13" customFormat="1">
      <c r="A792" s="13"/>
      <c r="B792" s="241"/>
      <c r="C792" s="242"/>
      <c r="D792" s="243" t="s">
        <v>230</v>
      </c>
      <c r="E792" s="244" t="s">
        <v>1</v>
      </c>
      <c r="F792" s="245" t="s">
        <v>5220</v>
      </c>
      <c r="G792" s="242"/>
      <c r="H792" s="246">
        <v>0.78800000000000003</v>
      </c>
      <c r="I792" s="247"/>
      <c r="J792" s="242"/>
      <c r="K792" s="242"/>
      <c r="L792" s="248"/>
      <c r="M792" s="249"/>
      <c r="N792" s="250"/>
      <c r="O792" s="250"/>
      <c r="P792" s="250"/>
      <c r="Q792" s="250"/>
      <c r="R792" s="250"/>
      <c r="S792" s="250"/>
      <c r="T792" s="251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52" t="s">
        <v>230</v>
      </c>
      <c r="AU792" s="252" t="s">
        <v>88</v>
      </c>
      <c r="AV792" s="13" t="s">
        <v>88</v>
      </c>
      <c r="AW792" s="13" t="s">
        <v>34</v>
      </c>
      <c r="AX792" s="13" t="s">
        <v>79</v>
      </c>
      <c r="AY792" s="252" t="s">
        <v>216</v>
      </c>
    </row>
    <row r="793" s="14" customFormat="1">
      <c r="A793" s="14"/>
      <c r="B793" s="253"/>
      <c r="C793" s="254"/>
      <c r="D793" s="243" t="s">
        <v>230</v>
      </c>
      <c r="E793" s="255" t="s">
        <v>1</v>
      </c>
      <c r="F793" s="256" t="s">
        <v>285</v>
      </c>
      <c r="G793" s="254"/>
      <c r="H793" s="257">
        <v>16.969999999999999</v>
      </c>
      <c r="I793" s="258"/>
      <c r="J793" s="254"/>
      <c r="K793" s="254"/>
      <c r="L793" s="259"/>
      <c r="M793" s="260"/>
      <c r="N793" s="261"/>
      <c r="O793" s="261"/>
      <c r="P793" s="261"/>
      <c r="Q793" s="261"/>
      <c r="R793" s="261"/>
      <c r="S793" s="261"/>
      <c r="T793" s="262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3" t="s">
        <v>230</v>
      </c>
      <c r="AU793" s="263" t="s">
        <v>88</v>
      </c>
      <c r="AV793" s="14" t="s">
        <v>121</v>
      </c>
      <c r="AW793" s="14" t="s">
        <v>34</v>
      </c>
      <c r="AX793" s="14" t="s">
        <v>86</v>
      </c>
      <c r="AY793" s="263" t="s">
        <v>216</v>
      </c>
    </row>
    <row r="794" s="2" customFormat="1" ht="16.5" customHeight="1">
      <c r="A794" s="39"/>
      <c r="B794" s="40"/>
      <c r="C794" s="228" t="s">
        <v>1406</v>
      </c>
      <c r="D794" s="228" t="s">
        <v>218</v>
      </c>
      <c r="E794" s="229" t="s">
        <v>5492</v>
      </c>
      <c r="F794" s="230" t="s">
        <v>5493</v>
      </c>
      <c r="G794" s="231" t="s">
        <v>277</v>
      </c>
      <c r="H794" s="232">
        <v>86.408000000000001</v>
      </c>
      <c r="I794" s="233"/>
      <c r="J794" s="234">
        <f>ROUND(I794*H794,2)</f>
        <v>0</v>
      </c>
      <c r="K794" s="230" t="s">
        <v>222</v>
      </c>
      <c r="L794" s="45"/>
      <c r="M794" s="235" t="s">
        <v>1</v>
      </c>
      <c r="N794" s="236" t="s">
        <v>44</v>
      </c>
      <c r="O794" s="92"/>
      <c r="P794" s="237">
        <f>O794*H794</f>
        <v>0</v>
      </c>
      <c r="Q794" s="237">
        <v>0</v>
      </c>
      <c r="R794" s="237">
        <f>Q794*H794</f>
        <v>0</v>
      </c>
      <c r="S794" s="237">
        <v>0.057000000000000002</v>
      </c>
      <c r="T794" s="238">
        <f>S794*H794</f>
        <v>4.9252560000000001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9" t="s">
        <v>121</v>
      </c>
      <c r="AT794" s="239" t="s">
        <v>218</v>
      </c>
      <c r="AU794" s="239" t="s">
        <v>88</v>
      </c>
      <c r="AY794" s="18" t="s">
        <v>216</v>
      </c>
      <c r="BE794" s="240">
        <f>IF(N794="základní",J794,0)</f>
        <v>0</v>
      </c>
      <c r="BF794" s="240">
        <f>IF(N794="snížená",J794,0)</f>
        <v>0</v>
      </c>
      <c r="BG794" s="240">
        <f>IF(N794="zákl. přenesená",J794,0)</f>
        <v>0</v>
      </c>
      <c r="BH794" s="240">
        <f>IF(N794="sníž. přenesená",J794,0)</f>
        <v>0</v>
      </c>
      <c r="BI794" s="240">
        <f>IF(N794="nulová",J794,0)</f>
        <v>0</v>
      </c>
      <c r="BJ794" s="18" t="s">
        <v>86</v>
      </c>
      <c r="BK794" s="240">
        <f>ROUND(I794*H794,2)</f>
        <v>0</v>
      </c>
      <c r="BL794" s="18" t="s">
        <v>121</v>
      </c>
      <c r="BM794" s="239" t="s">
        <v>5494</v>
      </c>
    </row>
    <row r="795" s="13" customFormat="1">
      <c r="A795" s="13"/>
      <c r="B795" s="241"/>
      <c r="C795" s="242"/>
      <c r="D795" s="243" t="s">
        <v>230</v>
      </c>
      <c r="E795" s="244" t="s">
        <v>1</v>
      </c>
      <c r="F795" s="245" t="s">
        <v>5476</v>
      </c>
      <c r="G795" s="242"/>
      <c r="H795" s="246">
        <v>10.5</v>
      </c>
      <c r="I795" s="247"/>
      <c r="J795" s="242"/>
      <c r="K795" s="242"/>
      <c r="L795" s="248"/>
      <c r="M795" s="249"/>
      <c r="N795" s="250"/>
      <c r="O795" s="250"/>
      <c r="P795" s="250"/>
      <c r="Q795" s="250"/>
      <c r="R795" s="250"/>
      <c r="S795" s="250"/>
      <c r="T795" s="251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2" t="s">
        <v>230</v>
      </c>
      <c r="AU795" s="252" t="s">
        <v>88</v>
      </c>
      <c r="AV795" s="13" t="s">
        <v>88</v>
      </c>
      <c r="AW795" s="13" t="s">
        <v>34</v>
      </c>
      <c r="AX795" s="13" t="s">
        <v>79</v>
      </c>
      <c r="AY795" s="252" t="s">
        <v>216</v>
      </c>
    </row>
    <row r="796" s="13" customFormat="1">
      <c r="A796" s="13"/>
      <c r="B796" s="241"/>
      <c r="C796" s="242"/>
      <c r="D796" s="243" t="s">
        <v>230</v>
      </c>
      <c r="E796" s="244" t="s">
        <v>1</v>
      </c>
      <c r="F796" s="245" t="s">
        <v>5495</v>
      </c>
      <c r="G796" s="242"/>
      <c r="H796" s="246">
        <v>32.759999999999998</v>
      </c>
      <c r="I796" s="247"/>
      <c r="J796" s="242"/>
      <c r="K796" s="242"/>
      <c r="L796" s="248"/>
      <c r="M796" s="249"/>
      <c r="N796" s="250"/>
      <c r="O796" s="250"/>
      <c r="P796" s="250"/>
      <c r="Q796" s="250"/>
      <c r="R796" s="250"/>
      <c r="S796" s="250"/>
      <c r="T796" s="251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2" t="s">
        <v>230</v>
      </c>
      <c r="AU796" s="252" t="s">
        <v>88</v>
      </c>
      <c r="AV796" s="13" t="s">
        <v>88</v>
      </c>
      <c r="AW796" s="13" t="s">
        <v>34</v>
      </c>
      <c r="AX796" s="13" t="s">
        <v>79</v>
      </c>
      <c r="AY796" s="252" t="s">
        <v>216</v>
      </c>
    </row>
    <row r="797" s="13" customFormat="1">
      <c r="A797" s="13"/>
      <c r="B797" s="241"/>
      <c r="C797" s="242"/>
      <c r="D797" s="243" t="s">
        <v>230</v>
      </c>
      <c r="E797" s="244" t="s">
        <v>1</v>
      </c>
      <c r="F797" s="245" t="s">
        <v>5496</v>
      </c>
      <c r="G797" s="242"/>
      <c r="H797" s="246">
        <v>43.148000000000003</v>
      </c>
      <c r="I797" s="247"/>
      <c r="J797" s="242"/>
      <c r="K797" s="242"/>
      <c r="L797" s="248"/>
      <c r="M797" s="249"/>
      <c r="N797" s="250"/>
      <c r="O797" s="250"/>
      <c r="P797" s="250"/>
      <c r="Q797" s="250"/>
      <c r="R797" s="250"/>
      <c r="S797" s="250"/>
      <c r="T797" s="251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2" t="s">
        <v>230</v>
      </c>
      <c r="AU797" s="252" t="s">
        <v>88</v>
      </c>
      <c r="AV797" s="13" t="s">
        <v>88</v>
      </c>
      <c r="AW797" s="13" t="s">
        <v>34</v>
      </c>
      <c r="AX797" s="13" t="s">
        <v>79</v>
      </c>
      <c r="AY797" s="252" t="s">
        <v>216</v>
      </c>
    </row>
    <row r="798" s="14" customFormat="1">
      <c r="A798" s="14"/>
      <c r="B798" s="253"/>
      <c r="C798" s="254"/>
      <c r="D798" s="243" t="s">
        <v>230</v>
      </c>
      <c r="E798" s="255" t="s">
        <v>1</v>
      </c>
      <c r="F798" s="256" t="s">
        <v>285</v>
      </c>
      <c r="G798" s="254"/>
      <c r="H798" s="257">
        <v>86.408000000000001</v>
      </c>
      <c r="I798" s="258"/>
      <c r="J798" s="254"/>
      <c r="K798" s="254"/>
      <c r="L798" s="259"/>
      <c r="M798" s="260"/>
      <c r="N798" s="261"/>
      <c r="O798" s="261"/>
      <c r="P798" s="261"/>
      <c r="Q798" s="261"/>
      <c r="R798" s="261"/>
      <c r="S798" s="261"/>
      <c r="T798" s="262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63" t="s">
        <v>230</v>
      </c>
      <c r="AU798" s="263" t="s">
        <v>88</v>
      </c>
      <c r="AV798" s="14" t="s">
        <v>121</v>
      </c>
      <c r="AW798" s="14" t="s">
        <v>34</v>
      </c>
      <c r="AX798" s="14" t="s">
        <v>86</v>
      </c>
      <c r="AY798" s="263" t="s">
        <v>216</v>
      </c>
    </row>
    <row r="799" s="2" customFormat="1" ht="16.5" customHeight="1">
      <c r="A799" s="39"/>
      <c r="B799" s="40"/>
      <c r="C799" s="228" t="s">
        <v>1411</v>
      </c>
      <c r="D799" s="228" t="s">
        <v>218</v>
      </c>
      <c r="E799" s="229" t="s">
        <v>5497</v>
      </c>
      <c r="F799" s="230" t="s">
        <v>5498</v>
      </c>
      <c r="G799" s="231" t="s">
        <v>277</v>
      </c>
      <c r="H799" s="232">
        <v>959.93299999999999</v>
      </c>
      <c r="I799" s="233"/>
      <c r="J799" s="234">
        <f>ROUND(I799*H799,2)</f>
        <v>0</v>
      </c>
      <c r="K799" s="230" t="s">
        <v>222</v>
      </c>
      <c r="L799" s="45"/>
      <c r="M799" s="235" t="s">
        <v>1</v>
      </c>
      <c r="N799" s="236" t="s">
        <v>44</v>
      </c>
      <c r="O799" s="92"/>
      <c r="P799" s="237">
        <f>O799*H799</f>
        <v>0</v>
      </c>
      <c r="Q799" s="237">
        <v>0</v>
      </c>
      <c r="R799" s="237">
        <f>Q799*H799</f>
        <v>0</v>
      </c>
      <c r="S799" s="237">
        <v>0.014</v>
      </c>
      <c r="T799" s="238">
        <f>S799*H799</f>
        <v>13.439062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39" t="s">
        <v>121</v>
      </c>
      <c r="AT799" s="239" t="s">
        <v>218</v>
      </c>
      <c r="AU799" s="239" t="s">
        <v>88</v>
      </c>
      <c r="AY799" s="18" t="s">
        <v>216</v>
      </c>
      <c r="BE799" s="240">
        <f>IF(N799="základní",J799,0)</f>
        <v>0</v>
      </c>
      <c r="BF799" s="240">
        <f>IF(N799="snížená",J799,0)</f>
        <v>0</v>
      </c>
      <c r="BG799" s="240">
        <f>IF(N799="zákl. přenesená",J799,0)</f>
        <v>0</v>
      </c>
      <c r="BH799" s="240">
        <f>IF(N799="sníž. přenesená",J799,0)</f>
        <v>0</v>
      </c>
      <c r="BI799" s="240">
        <f>IF(N799="nulová",J799,0)</f>
        <v>0</v>
      </c>
      <c r="BJ799" s="18" t="s">
        <v>86</v>
      </c>
      <c r="BK799" s="240">
        <f>ROUND(I799*H799,2)</f>
        <v>0</v>
      </c>
      <c r="BL799" s="18" t="s">
        <v>121</v>
      </c>
      <c r="BM799" s="239" t="s">
        <v>5499</v>
      </c>
    </row>
    <row r="800" s="13" customFormat="1">
      <c r="A800" s="13"/>
      <c r="B800" s="241"/>
      <c r="C800" s="242"/>
      <c r="D800" s="243" t="s">
        <v>230</v>
      </c>
      <c r="E800" s="244" t="s">
        <v>1</v>
      </c>
      <c r="F800" s="245" t="s">
        <v>5203</v>
      </c>
      <c r="G800" s="242"/>
      <c r="H800" s="246">
        <v>1180.297</v>
      </c>
      <c r="I800" s="247"/>
      <c r="J800" s="242"/>
      <c r="K800" s="242"/>
      <c r="L800" s="248"/>
      <c r="M800" s="249"/>
      <c r="N800" s="250"/>
      <c r="O800" s="250"/>
      <c r="P800" s="250"/>
      <c r="Q800" s="250"/>
      <c r="R800" s="250"/>
      <c r="S800" s="250"/>
      <c r="T800" s="251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2" t="s">
        <v>230</v>
      </c>
      <c r="AU800" s="252" t="s">
        <v>88</v>
      </c>
      <c r="AV800" s="13" t="s">
        <v>88</v>
      </c>
      <c r="AW800" s="13" t="s">
        <v>34</v>
      </c>
      <c r="AX800" s="13" t="s">
        <v>79</v>
      </c>
      <c r="AY800" s="252" t="s">
        <v>216</v>
      </c>
    </row>
    <row r="801" s="13" customFormat="1">
      <c r="A801" s="13"/>
      <c r="B801" s="241"/>
      <c r="C801" s="242"/>
      <c r="D801" s="243" t="s">
        <v>230</v>
      </c>
      <c r="E801" s="244" t="s">
        <v>1</v>
      </c>
      <c r="F801" s="245" t="s">
        <v>5204</v>
      </c>
      <c r="G801" s="242"/>
      <c r="H801" s="246">
        <v>-220.364</v>
      </c>
      <c r="I801" s="247"/>
      <c r="J801" s="242"/>
      <c r="K801" s="242"/>
      <c r="L801" s="248"/>
      <c r="M801" s="249"/>
      <c r="N801" s="250"/>
      <c r="O801" s="250"/>
      <c r="P801" s="250"/>
      <c r="Q801" s="250"/>
      <c r="R801" s="250"/>
      <c r="S801" s="250"/>
      <c r="T801" s="251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2" t="s">
        <v>230</v>
      </c>
      <c r="AU801" s="252" t="s">
        <v>88</v>
      </c>
      <c r="AV801" s="13" t="s">
        <v>88</v>
      </c>
      <c r="AW801" s="13" t="s">
        <v>34</v>
      </c>
      <c r="AX801" s="13" t="s">
        <v>79</v>
      </c>
      <c r="AY801" s="252" t="s">
        <v>216</v>
      </c>
    </row>
    <row r="802" s="14" customFormat="1">
      <c r="A802" s="14"/>
      <c r="B802" s="253"/>
      <c r="C802" s="254"/>
      <c r="D802" s="243" t="s">
        <v>230</v>
      </c>
      <c r="E802" s="255" t="s">
        <v>1</v>
      </c>
      <c r="F802" s="256" t="s">
        <v>285</v>
      </c>
      <c r="G802" s="254"/>
      <c r="H802" s="257">
        <v>959.93299999999999</v>
      </c>
      <c r="I802" s="258"/>
      <c r="J802" s="254"/>
      <c r="K802" s="254"/>
      <c r="L802" s="259"/>
      <c r="M802" s="260"/>
      <c r="N802" s="261"/>
      <c r="O802" s="261"/>
      <c r="P802" s="261"/>
      <c r="Q802" s="261"/>
      <c r="R802" s="261"/>
      <c r="S802" s="261"/>
      <c r="T802" s="262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63" t="s">
        <v>230</v>
      </c>
      <c r="AU802" s="263" t="s">
        <v>88</v>
      </c>
      <c r="AV802" s="14" t="s">
        <v>121</v>
      </c>
      <c r="AW802" s="14" t="s">
        <v>34</v>
      </c>
      <c r="AX802" s="14" t="s">
        <v>86</v>
      </c>
      <c r="AY802" s="263" t="s">
        <v>216</v>
      </c>
    </row>
    <row r="803" s="2" customFormat="1" ht="16.5" customHeight="1">
      <c r="A803" s="39"/>
      <c r="B803" s="40"/>
      <c r="C803" s="228" t="s">
        <v>1417</v>
      </c>
      <c r="D803" s="228" t="s">
        <v>218</v>
      </c>
      <c r="E803" s="229" t="s">
        <v>5500</v>
      </c>
      <c r="F803" s="230" t="s">
        <v>5501</v>
      </c>
      <c r="G803" s="231" t="s">
        <v>277</v>
      </c>
      <c r="H803" s="232">
        <v>105.00100000000001</v>
      </c>
      <c r="I803" s="233"/>
      <c r="J803" s="234">
        <f>ROUND(I803*H803,2)</f>
        <v>0</v>
      </c>
      <c r="K803" s="230" t="s">
        <v>222</v>
      </c>
      <c r="L803" s="45"/>
      <c r="M803" s="235" t="s">
        <v>1</v>
      </c>
      <c r="N803" s="236" t="s">
        <v>44</v>
      </c>
      <c r="O803" s="92"/>
      <c r="P803" s="237">
        <f>O803*H803</f>
        <v>0</v>
      </c>
      <c r="Q803" s="237">
        <v>0</v>
      </c>
      <c r="R803" s="237">
        <f>Q803*H803</f>
        <v>0</v>
      </c>
      <c r="S803" s="237">
        <v>0.075999999999999998</v>
      </c>
      <c r="T803" s="238">
        <f>S803*H803</f>
        <v>7.9800760000000004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39" t="s">
        <v>121</v>
      </c>
      <c r="AT803" s="239" t="s">
        <v>218</v>
      </c>
      <c r="AU803" s="239" t="s">
        <v>88</v>
      </c>
      <c r="AY803" s="18" t="s">
        <v>216</v>
      </c>
      <c r="BE803" s="240">
        <f>IF(N803="základní",J803,0)</f>
        <v>0</v>
      </c>
      <c r="BF803" s="240">
        <f>IF(N803="snížená",J803,0)</f>
        <v>0</v>
      </c>
      <c r="BG803" s="240">
        <f>IF(N803="zákl. přenesená",J803,0)</f>
        <v>0</v>
      </c>
      <c r="BH803" s="240">
        <f>IF(N803="sníž. přenesená",J803,0)</f>
        <v>0</v>
      </c>
      <c r="BI803" s="240">
        <f>IF(N803="nulová",J803,0)</f>
        <v>0</v>
      </c>
      <c r="BJ803" s="18" t="s">
        <v>86</v>
      </c>
      <c r="BK803" s="240">
        <f>ROUND(I803*H803,2)</f>
        <v>0</v>
      </c>
      <c r="BL803" s="18" t="s">
        <v>121</v>
      </c>
      <c r="BM803" s="239" t="s">
        <v>5502</v>
      </c>
    </row>
    <row r="804" s="13" customFormat="1">
      <c r="A804" s="13"/>
      <c r="B804" s="241"/>
      <c r="C804" s="242"/>
      <c r="D804" s="243" t="s">
        <v>230</v>
      </c>
      <c r="E804" s="244" t="s">
        <v>1</v>
      </c>
      <c r="F804" s="245" t="s">
        <v>5503</v>
      </c>
      <c r="G804" s="242"/>
      <c r="H804" s="246">
        <v>56.145000000000003</v>
      </c>
      <c r="I804" s="247"/>
      <c r="J804" s="242"/>
      <c r="K804" s="242"/>
      <c r="L804" s="248"/>
      <c r="M804" s="249"/>
      <c r="N804" s="250"/>
      <c r="O804" s="250"/>
      <c r="P804" s="250"/>
      <c r="Q804" s="250"/>
      <c r="R804" s="250"/>
      <c r="S804" s="250"/>
      <c r="T804" s="251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2" t="s">
        <v>230</v>
      </c>
      <c r="AU804" s="252" t="s">
        <v>88</v>
      </c>
      <c r="AV804" s="13" t="s">
        <v>88</v>
      </c>
      <c r="AW804" s="13" t="s">
        <v>34</v>
      </c>
      <c r="AX804" s="13" t="s">
        <v>79</v>
      </c>
      <c r="AY804" s="252" t="s">
        <v>216</v>
      </c>
    </row>
    <row r="805" s="13" customFormat="1">
      <c r="A805" s="13"/>
      <c r="B805" s="241"/>
      <c r="C805" s="242"/>
      <c r="D805" s="243" t="s">
        <v>230</v>
      </c>
      <c r="E805" s="244" t="s">
        <v>1</v>
      </c>
      <c r="F805" s="245" t="s">
        <v>5504</v>
      </c>
      <c r="G805" s="242"/>
      <c r="H805" s="246">
        <v>48.856000000000002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230</v>
      </c>
      <c r="AU805" s="252" t="s">
        <v>88</v>
      </c>
      <c r="AV805" s="13" t="s">
        <v>88</v>
      </c>
      <c r="AW805" s="13" t="s">
        <v>34</v>
      </c>
      <c r="AX805" s="13" t="s">
        <v>79</v>
      </c>
      <c r="AY805" s="252" t="s">
        <v>216</v>
      </c>
    </row>
    <row r="806" s="14" customFormat="1">
      <c r="A806" s="14"/>
      <c r="B806" s="253"/>
      <c r="C806" s="254"/>
      <c r="D806" s="243" t="s">
        <v>230</v>
      </c>
      <c r="E806" s="255" t="s">
        <v>1</v>
      </c>
      <c r="F806" s="256" t="s">
        <v>285</v>
      </c>
      <c r="G806" s="254"/>
      <c r="H806" s="257">
        <v>105.00100000000001</v>
      </c>
      <c r="I806" s="258"/>
      <c r="J806" s="254"/>
      <c r="K806" s="254"/>
      <c r="L806" s="259"/>
      <c r="M806" s="260"/>
      <c r="N806" s="261"/>
      <c r="O806" s="261"/>
      <c r="P806" s="261"/>
      <c r="Q806" s="261"/>
      <c r="R806" s="261"/>
      <c r="S806" s="261"/>
      <c r="T806" s="262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63" t="s">
        <v>230</v>
      </c>
      <c r="AU806" s="263" t="s">
        <v>88</v>
      </c>
      <c r="AV806" s="14" t="s">
        <v>121</v>
      </c>
      <c r="AW806" s="14" t="s">
        <v>34</v>
      </c>
      <c r="AX806" s="14" t="s">
        <v>86</v>
      </c>
      <c r="AY806" s="263" t="s">
        <v>216</v>
      </c>
    </row>
    <row r="807" s="2" customFormat="1" ht="21.75" customHeight="1">
      <c r="A807" s="39"/>
      <c r="B807" s="40"/>
      <c r="C807" s="228" t="s">
        <v>1424</v>
      </c>
      <c r="D807" s="228" t="s">
        <v>218</v>
      </c>
      <c r="E807" s="229" t="s">
        <v>5505</v>
      </c>
      <c r="F807" s="230" t="s">
        <v>5506</v>
      </c>
      <c r="G807" s="231" t="s">
        <v>277</v>
      </c>
      <c r="H807" s="232">
        <v>2.52</v>
      </c>
      <c r="I807" s="233"/>
      <c r="J807" s="234">
        <f>ROUND(I807*H807,2)</f>
        <v>0</v>
      </c>
      <c r="K807" s="230" t="s">
        <v>222</v>
      </c>
      <c r="L807" s="45"/>
      <c r="M807" s="235" t="s">
        <v>1</v>
      </c>
      <c r="N807" s="236" t="s">
        <v>44</v>
      </c>
      <c r="O807" s="92"/>
      <c r="P807" s="237">
        <f>O807*H807</f>
        <v>0</v>
      </c>
      <c r="Q807" s="237">
        <v>0</v>
      </c>
      <c r="R807" s="237">
        <f>Q807*H807</f>
        <v>0</v>
      </c>
      <c r="S807" s="237">
        <v>0.050999999999999997</v>
      </c>
      <c r="T807" s="238">
        <f>S807*H807</f>
        <v>0.12852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39" t="s">
        <v>121</v>
      </c>
      <c r="AT807" s="239" t="s">
        <v>218</v>
      </c>
      <c r="AU807" s="239" t="s">
        <v>88</v>
      </c>
      <c r="AY807" s="18" t="s">
        <v>216</v>
      </c>
      <c r="BE807" s="240">
        <f>IF(N807="základní",J807,0)</f>
        <v>0</v>
      </c>
      <c r="BF807" s="240">
        <f>IF(N807="snížená",J807,0)</f>
        <v>0</v>
      </c>
      <c r="BG807" s="240">
        <f>IF(N807="zákl. přenesená",J807,0)</f>
        <v>0</v>
      </c>
      <c r="BH807" s="240">
        <f>IF(N807="sníž. přenesená",J807,0)</f>
        <v>0</v>
      </c>
      <c r="BI807" s="240">
        <f>IF(N807="nulová",J807,0)</f>
        <v>0</v>
      </c>
      <c r="BJ807" s="18" t="s">
        <v>86</v>
      </c>
      <c r="BK807" s="240">
        <f>ROUND(I807*H807,2)</f>
        <v>0</v>
      </c>
      <c r="BL807" s="18" t="s">
        <v>121</v>
      </c>
      <c r="BM807" s="239" t="s">
        <v>5507</v>
      </c>
    </row>
    <row r="808" s="13" customFormat="1">
      <c r="A808" s="13"/>
      <c r="B808" s="241"/>
      <c r="C808" s="242"/>
      <c r="D808" s="243" t="s">
        <v>230</v>
      </c>
      <c r="E808" s="244" t="s">
        <v>1</v>
      </c>
      <c r="F808" s="245" t="s">
        <v>5508</v>
      </c>
      <c r="G808" s="242"/>
      <c r="H808" s="246">
        <v>2.52</v>
      </c>
      <c r="I808" s="247"/>
      <c r="J808" s="242"/>
      <c r="K808" s="242"/>
      <c r="L808" s="248"/>
      <c r="M808" s="249"/>
      <c r="N808" s="250"/>
      <c r="O808" s="250"/>
      <c r="P808" s="250"/>
      <c r="Q808" s="250"/>
      <c r="R808" s="250"/>
      <c r="S808" s="250"/>
      <c r="T808" s="251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2" t="s">
        <v>230</v>
      </c>
      <c r="AU808" s="252" t="s">
        <v>88</v>
      </c>
      <c r="AV808" s="13" t="s">
        <v>88</v>
      </c>
      <c r="AW808" s="13" t="s">
        <v>34</v>
      </c>
      <c r="AX808" s="13" t="s">
        <v>86</v>
      </c>
      <c r="AY808" s="252" t="s">
        <v>216</v>
      </c>
    </row>
    <row r="809" s="2" customFormat="1" ht="21.75" customHeight="1">
      <c r="A809" s="39"/>
      <c r="B809" s="40"/>
      <c r="C809" s="228" t="s">
        <v>1430</v>
      </c>
      <c r="D809" s="228" t="s">
        <v>218</v>
      </c>
      <c r="E809" s="229" t="s">
        <v>5509</v>
      </c>
      <c r="F809" s="230" t="s">
        <v>5510</v>
      </c>
      <c r="G809" s="231" t="s">
        <v>277</v>
      </c>
      <c r="H809" s="232">
        <v>143.53999999999999</v>
      </c>
      <c r="I809" s="233"/>
      <c r="J809" s="234">
        <f>ROUND(I809*H809,2)</f>
        <v>0</v>
      </c>
      <c r="K809" s="230" t="s">
        <v>222</v>
      </c>
      <c r="L809" s="45"/>
      <c r="M809" s="235" t="s">
        <v>1</v>
      </c>
      <c r="N809" s="236" t="s">
        <v>44</v>
      </c>
      <c r="O809" s="92"/>
      <c r="P809" s="237">
        <f>O809*H809</f>
        <v>0</v>
      </c>
      <c r="Q809" s="237">
        <v>0</v>
      </c>
      <c r="R809" s="237">
        <f>Q809*H809</f>
        <v>0</v>
      </c>
      <c r="S809" s="237">
        <v>0.042999999999999997</v>
      </c>
      <c r="T809" s="238">
        <f>S809*H809</f>
        <v>6.1722199999999994</v>
      </c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R809" s="239" t="s">
        <v>121</v>
      </c>
      <c r="AT809" s="239" t="s">
        <v>218</v>
      </c>
      <c r="AU809" s="239" t="s">
        <v>88</v>
      </c>
      <c r="AY809" s="18" t="s">
        <v>216</v>
      </c>
      <c r="BE809" s="240">
        <f>IF(N809="základní",J809,0)</f>
        <v>0</v>
      </c>
      <c r="BF809" s="240">
        <f>IF(N809="snížená",J809,0)</f>
        <v>0</v>
      </c>
      <c r="BG809" s="240">
        <f>IF(N809="zákl. přenesená",J809,0)</f>
        <v>0</v>
      </c>
      <c r="BH809" s="240">
        <f>IF(N809="sníž. přenesená",J809,0)</f>
        <v>0</v>
      </c>
      <c r="BI809" s="240">
        <f>IF(N809="nulová",J809,0)</f>
        <v>0</v>
      </c>
      <c r="BJ809" s="18" t="s">
        <v>86</v>
      </c>
      <c r="BK809" s="240">
        <f>ROUND(I809*H809,2)</f>
        <v>0</v>
      </c>
      <c r="BL809" s="18" t="s">
        <v>121</v>
      </c>
      <c r="BM809" s="239" t="s">
        <v>5511</v>
      </c>
    </row>
    <row r="810" s="13" customFormat="1">
      <c r="A810" s="13"/>
      <c r="B810" s="241"/>
      <c r="C810" s="242"/>
      <c r="D810" s="243" t="s">
        <v>230</v>
      </c>
      <c r="E810" s="244" t="s">
        <v>1</v>
      </c>
      <c r="F810" s="245" t="s">
        <v>5512</v>
      </c>
      <c r="G810" s="242"/>
      <c r="H810" s="246">
        <v>17.940000000000001</v>
      </c>
      <c r="I810" s="247"/>
      <c r="J810" s="242"/>
      <c r="K810" s="242"/>
      <c r="L810" s="248"/>
      <c r="M810" s="249"/>
      <c r="N810" s="250"/>
      <c r="O810" s="250"/>
      <c r="P810" s="250"/>
      <c r="Q810" s="250"/>
      <c r="R810" s="250"/>
      <c r="S810" s="250"/>
      <c r="T810" s="251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2" t="s">
        <v>230</v>
      </c>
      <c r="AU810" s="252" t="s">
        <v>88</v>
      </c>
      <c r="AV810" s="13" t="s">
        <v>88</v>
      </c>
      <c r="AW810" s="13" t="s">
        <v>34</v>
      </c>
      <c r="AX810" s="13" t="s">
        <v>79</v>
      </c>
      <c r="AY810" s="252" t="s">
        <v>216</v>
      </c>
    </row>
    <row r="811" s="13" customFormat="1">
      <c r="A811" s="13"/>
      <c r="B811" s="241"/>
      <c r="C811" s="242"/>
      <c r="D811" s="243" t="s">
        <v>230</v>
      </c>
      <c r="E811" s="244" t="s">
        <v>1</v>
      </c>
      <c r="F811" s="245" t="s">
        <v>5513</v>
      </c>
      <c r="G811" s="242"/>
      <c r="H811" s="246">
        <v>37.439999999999998</v>
      </c>
      <c r="I811" s="247"/>
      <c r="J811" s="242"/>
      <c r="K811" s="242"/>
      <c r="L811" s="248"/>
      <c r="M811" s="249"/>
      <c r="N811" s="250"/>
      <c r="O811" s="250"/>
      <c r="P811" s="250"/>
      <c r="Q811" s="250"/>
      <c r="R811" s="250"/>
      <c r="S811" s="250"/>
      <c r="T811" s="251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52" t="s">
        <v>230</v>
      </c>
      <c r="AU811" s="252" t="s">
        <v>88</v>
      </c>
      <c r="AV811" s="13" t="s">
        <v>88</v>
      </c>
      <c r="AW811" s="13" t="s">
        <v>34</v>
      </c>
      <c r="AX811" s="13" t="s">
        <v>79</v>
      </c>
      <c r="AY811" s="252" t="s">
        <v>216</v>
      </c>
    </row>
    <row r="812" s="13" customFormat="1">
      <c r="A812" s="13"/>
      <c r="B812" s="241"/>
      <c r="C812" s="242"/>
      <c r="D812" s="243" t="s">
        <v>230</v>
      </c>
      <c r="E812" s="244" t="s">
        <v>1</v>
      </c>
      <c r="F812" s="245" t="s">
        <v>5514</v>
      </c>
      <c r="G812" s="242"/>
      <c r="H812" s="246">
        <v>12.960000000000001</v>
      </c>
      <c r="I812" s="247"/>
      <c r="J812" s="242"/>
      <c r="K812" s="242"/>
      <c r="L812" s="248"/>
      <c r="M812" s="249"/>
      <c r="N812" s="250"/>
      <c r="O812" s="250"/>
      <c r="P812" s="250"/>
      <c r="Q812" s="250"/>
      <c r="R812" s="250"/>
      <c r="S812" s="250"/>
      <c r="T812" s="25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2" t="s">
        <v>230</v>
      </c>
      <c r="AU812" s="252" t="s">
        <v>88</v>
      </c>
      <c r="AV812" s="13" t="s">
        <v>88</v>
      </c>
      <c r="AW812" s="13" t="s">
        <v>34</v>
      </c>
      <c r="AX812" s="13" t="s">
        <v>79</v>
      </c>
      <c r="AY812" s="252" t="s">
        <v>216</v>
      </c>
    </row>
    <row r="813" s="15" customFormat="1">
      <c r="A813" s="15"/>
      <c r="B813" s="280"/>
      <c r="C813" s="281"/>
      <c r="D813" s="243" t="s">
        <v>230</v>
      </c>
      <c r="E813" s="282" t="s">
        <v>1</v>
      </c>
      <c r="F813" s="283" t="s">
        <v>775</v>
      </c>
      <c r="G813" s="281"/>
      <c r="H813" s="284">
        <v>68.340000000000003</v>
      </c>
      <c r="I813" s="285"/>
      <c r="J813" s="281"/>
      <c r="K813" s="281"/>
      <c r="L813" s="286"/>
      <c r="M813" s="287"/>
      <c r="N813" s="288"/>
      <c r="O813" s="288"/>
      <c r="P813" s="288"/>
      <c r="Q813" s="288"/>
      <c r="R813" s="288"/>
      <c r="S813" s="288"/>
      <c r="T813" s="289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90" t="s">
        <v>230</v>
      </c>
      <c r="AU813" s="290" t="s">
        <v>88</v>
      </c>
      <c r="AV813" s="15" t="s">
        <v>99</v>
      </c>
      <c r="AW813" s="15" t="s">
        <v>34</v>
      </c>
      <c r="AX813" s="15" t="s">
        <v>79</v>
      </c>
      <c r="AY813" s="290" t="s">
        <v>216</v>
      </c>
    </row>
    <row r="814" s="13" customFormat="1">
      <c r="A814" s="13"/>
      <c r="B814" s="241"/>
      <c r="C814" s="242"/>
      <c r="D814" s="243" t="s">
        <v>230</v>
      </c>
      <c r="E814" s="244" t="s">
        <v>1</v>
      </c>
      <c r="F814" s="245" t="s">
        <v>5515</v>
      </c>
      <c r="G814" s="242"/>
      <c r="H814" s="246">
        <v>37.439999999999998</v>
      </c>
      <c r="I814" s="247"/>
      <c r="J814" s="242"/>
      <c r="K814" s="242"/>
      <c r="L814" s="248"/>
      <c r="M814" s="249"/>
      <c r="N814" s="250"/>
      <c r="O814" s="250"/>
      <c r="P814" s="250"/>
      <c r="Q814" s="250"/>
      <c r="R814" s="250"/>
      <c r="S814" s="250"/>
      <c r="T814" s="251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2" t="s">
        <v>230</v>
      </c>
      <c r="AU814" s="252" t="s">
        <v>88</v>
      </c>
      <c r="AV814" s="13" t="s">
        <v>88</v>
      </c>
      <c r="AW814" s="13" t="s">
        <v>34</v>
      </c>
      <c r="AX814" s="13" t="s">
        <v>79</v>
      </c>
      <c r="AY814" s="252" t="s">
        <v>216</v>
      </c>
    </row>
    <row r="815" s="13" customFormat="1">
      <c r="A815" s="13"/>
      <c r="B815" s="241"/>
      <c r="C815" s="242"/>
      <c r="D815" s="243" t="s">
        <v>230</v>
      </c>
      <c r="E815" s="244" t="s">
        <v>1</v>
      </c>
      <c r="F815" s="245" t="s">
        <v>5516</v>
      </c>
      <c r="G815" s="242"/>
      <c r="H815" s="246">
        <v>11.84</v>
      </c>
      <c r="I815" s="247"/>
      <c r="J815" s="242"/>
      <c r="K815" s="242"/>
      <c r="L815" s="248"/>
      <c r="M815" s="249"/>
      <c r="N815" s="250"/>
      <c r="O815" s="250"/>
      <c r="P815" s="250"/>
      <c r="Q815" s="250"/>
      <c r="R815" s="250"/>
      <c r="S815" s="250"/>
      <c r="T815" s="251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2" t="s">
        <v>230</v>
      </c>
      <c r="AU815" s="252" t="s">
        <v>88</v>
      </c>
      <c r="AV815" s="13" t="s">
        <v>88</v>
      </c>
      <c r="AW815" s="13" t="s">
        <v>34</v>
      </c>
      <c r="AX815" s="13" t="s">
        <v>79</v>
      </c>
      <c r="AY815" s="252" t="s">
        <v>216</v>
      </c>
    </row>
    <row r="816" s="13" customFormat="1">
      <c r="A816" s="13"/>
      <c r="B816" s="241"/>
      <c r="C816" s="242"/>
      <c r="D816" s="243" t="s">
        <v>230</v>
      </c>
      <c r="E816" s="244" t="s">
        <v>1</v>
      </c>
      <c r="F816" s="245" t="s">
        <v>5517</v>
      </c>
      <c r="G816" s="242"/>
      <c r="H816" s="246">
        <v>25.920000000000002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230</v>
      </c>
      <c r="AU816" s="252" t="s">
        <v>88</v>
      </c>
      <c r="AV816" s="13" t="s">
        <v>88</v>
      </c>
      <c r="AW816" s="13" t="s">
        <v>34</v>
      </c>
      <c r="AX816" s="13" t="s">
        <v>79</v>
      </c>
      <c r="AY816" s="252" t="s">
        <v>216</v>
      </c>
    </row>
    <row r="817" s="15" customFormat="1">
      <c r="A817" s="15"/>
      <c r="B817" s="280"/>
      <c r="C817" s="281"/>
      <c r="D817" s="243" t="s">
        <v>230</v>
      </c>
      <c r="E817" s="282" t="s">
        <v>1</v>
      </c>
      <c r="F817" s="283" t="s">
        <v>1693</v>
      </c>
      <c r="G817" s="281"/>
      <c r="H817" s="284">
        <v>75.200000000000003</v>
      </c>
      <c r="I817" s="285"/>
      <c r="J817" s="281"/>
      <c r="K817" s="281"/>
      <c r="L817" s="286"/>
      <c r="M817" s="287"/>
      <c r="N817" s="288"/>
      <c r="O817" s="288"/>
      <c r="P817" s="288"/>
      <c r="Q817" s="288"/>
      <c r="R817" s="288"/>
      <c r="S817" s="288"/>
      <c r="T817" s="289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90" t="s">
        <v>230</v>
      </c>
      <c r="AU817" s="290" t="s">
        <v>88</v>
      </c>
      <c r="AV817" s="15" t="s">
        <v>99</v>
      </c>
      <c r="AW817" s="15" t="s">
        <v>34</v>
      </c>
      <c r="AX817" s="15" t="s">
        <v>79</v>
      </c>
      <c r="AY817" s="290" t="s">
        <v>216</v>
      </c>
    </row>
    <row r="818" s="14" customFormat="1">
      <c r="A818" s="14"/>
      <c r="B818" s="253"/>
      <c r="C818" s="254"/>
      <c r="D818" s="243" t="s">
        <v>230</v>
      </c>
      <c r="E818" s="255" t="s">
        <v>1</v>
      </c>
      <c r="F818" s="256" t="s">
        <v>285</v>
      </c>
      <c r="G818" s="254"/>
      <c r="H818" s="257">
        <v>143.53999999999999</v>
      </c>
      <c r="I818" s="258"/>
      <c r="J818" s="254"/>
      <c r="K818" s="254"/>
      <c r="L818" s="259"/>
      <c r="M818" s="260"/>
      <c r="N818" s="261"/>
      <c r="O818" s="261"/>
      <c r="P818" s="261"/>
      <c r="Q818" s="261"/>
      <c r="R818" s="261"/>
      <c r="S818" s="261"/>
      <c r="T818" s="262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63" t="s">
        <v>230</v>
      </c>
      <c r="AU818" s="263" t="s">
        <v>88</v>
      </c>
      <c r="AV818" s="14" t="s">
        <v>121</v>
      </c>
      <c r="AW818" s="14" t="s">
        <v>34</v>
      </c>
      <c r="AX818" s="14" t="s">
        <v>86</v>
      </c>
      <c r="AY818" s="263" t="s">
        <v>216</v>
      </c>
    </row>
    <row r="819" s="2" customFormat="1" ht="21.75" customHeight="1">
      <c r="A819" s="39"/>
      <c r="B819" s="40"/>
      <c r="C819" s="228" t="s">
        <v>1436</v>
      </c>
      <c r="D819" s="228" t="s">
        <v>218</v>
      </c>
      <c r="E819" s="229" t="s">
        <v>1782</v>
      </c>
      <c r="F819" s="230" t="s">
        <v>5518</v>
      </c>
      <c r="G819" s="231" t="s">
        <v>277</v>
      </c>
      <c r="H819" s="232">
        <v>74.304000000000002</v>
      </c>
      <c r="I819" s="233"/>
      <c r="J819" s="234">
        <f>ROUND(I819*H819,2)</f>
        <v>0</v>
      </c>
      <c r="K819" s="230" t="s">
        <v>222</v>
      </c>
      <c r="L819" s="45"/>
      <c r="M819" s="235" t="s">
        <v>1</v>
      </c>
      <c r="N819" s="236" t="s">
        <v>44</v>
      </c>
      <c r="O819" s="92"/>
      <c r="P819" s="237">
        <f>O819*H819</f>
        <v>0</v>
      </c>
      <c r="Q819" s="237">
        <v>0</v>
      </c>
      <c r="R819" s="237">
        <f>Q819*H819</f>
        <v>0</v>
      </c>
      <c r="S819" s="237">
        <v>0.058999999999999997</v>
      </c>
      <c r="T819" s="238">
        <f>S819*H819</f>
        <v>4.3839360000000003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39" t="s">
        <v>121</v>
      </c>
      <c r="AT819" s="239" t="s">
        <v>218</v>
      </c>
      <c r="AU819" s="239" t="s">
        <v>88</v>
      </c>
      <c r="AY819" s="18" t="s">
        <v>216</v>
      </c>
      <c r="BE819" s="240">
        <f>IF(N819="základní",J819,0)</f>
        <v>0</v>
      </c>
      <c r="BF819" s="240">
        <f>IF(N819="snížená",J819,0)</f>
        <v>0</v>
      </c>
      <c r="BG819" s="240">
        <f>IF(N819="zákl. přenesená",J819,0)</f>
        <v>0</v>
      </c>
      <c r="BH819" s="240">
        <f>IF(N819="sníž. přenesená",J819,0)</f>
        <v>0</v>
      </c>
      <c r="BI819" s="240">
        <f>IF(N819="nulová",J819,0)</f>
        <v>0</v>
      </c>
      <c r="BJ819" s="18" t="s">
        <v>86</v>
      </c>
      <c r="BK819" s="240">
        <f>ROUND(I819*H819,2)</f>
        <v>0</v>
      </c>
      <c r="BL819" s="18" t="s">
        <v>121</v>
      </c>
      <c r="BM819" s="239" t="s">
        <v>5519</v>
      </c>
    </row>
    <row r="820" s="13" customFormat="1">
      <c r="A820" s="13"/>
      <c r="B820" s="241"/>
      <c r="C820" s="242"/>
      <c r="D820" s="243" t="s">
        <v>230</v>
      </c>
      <c r="E820" s="244" t="s">
        <v>1</v>
      </c>
      <c r="F820" s="245" t="s">
        <v>5520</v>
      </c>
      <c r="G820" s="242"/>
      <c r="H820" s="246">
        <v>0</v>
      </c>
      <c r="I820" s="247"/>
      <c r="J820" s="242"/>
      <c r="K820" s="242"/>
      <c r="L820" s="248"/>
      <c r="M820" s="249"/>
      <c r="N820" s="250"/>
      <c r="O820" s="250"/>
      <c r="P820" s="250"/>
      <c r="Q820" s="250"/>
      <c r="R820" s="250"/>
      <c r="S820" s="250"/>
      <c r="T820" s="251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2" t="s">
        <v>230</v>
      </c>
      <c r="AU820" s="252" t="s">
        <v>88</v>
      </c>
      <c r="AV820" s="13" t="s">
        <v>88</v>
      </c>
      <c r="AW820" s="13" t="s">
        <v>34</v>
      </c>
      <c r="AX820" s="13" t="s">
        <v>79</v>
      </c>
      <c r="AY820" s="252" t="s">
        <v>216</v>
      </c>
    </row>
    <row r="821" s="13" customFormat="1">
      <c r="A821" s="13"/>
      <c r="B821" s="241"/>
      <c r="C821" s="242"/>
      <c r="D821" s="243" t="s">
        <v>230</v>
      </c>
      <c r="E821" s="244" t="s">
        <v>1</v>
      </c>
      <c r="F821" s="245" t="s">
        <v>5521</v>
      </c>
      <c r="G821" s="242"/>
      <c r="H821" s="246">
        <v>36.287999999999997</v>
      </c>
      <c r="I821" s="247"/>
      <c r="J821" s="242"/>
      <c r="K821" s="242"/>
      <c r="L821" s="248"/>
      <c r="M821" s="249"/>
      <c r="N821" s="250"/>
      <c r="O821" s="250"/>
      <c r="P821" s="250"/>
      <c r="Q821" s="250"/>
      <c r="R821" s="250"/>
      <c r="S821" s="250"/>
      <c r="T821" s="251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2" t="s">
        <v>230</v>
      </c>
      <c r="AU821" s="252" t="s">
        <v>88</v>
      </c>
      <c r="AV821" s="13" t="s">
        <v>88</v>
      </c>
      <c r="AW821" s="13" t="s">
        <v>34</v>
      </c>
      <c r="AX821" s="13" t="s">
        <v>79</v>
      </c>
      <c r="AY821" s="252" t="s">
        <v>216</v>
      </c>
    </row>
    <row r="822" s="13" customFormat="1">
      <c r="A822" s="13"/>
      <c r="B822" s="241"/>
      <c r="C822" s="242"/>
      <c r="D822" s="243" t="s">
        <v>230</v>
      </c>
      <c r="E822" s="244" t="s">
        <v>1</v>
      </c>
      <c r="F822" s="245" t="s">
        <v>5522</v>
      </c>
      <c r="G822" s="242"/>
      <c r="H822" s="246">
        <v>38.015999999999998</v>
      </c>
      <c r="I822" s="247"/>
      <c r="J822" s="242"/>
      <c r="K822" s="242"/>
      <c r="L822" s="248"/>
      <c r="M822" s="249"/>
      <c r="N822" s="250"/>
      <c r="O822" s="250"/>
      <c r="P822" s="250"/>
      <c r="Q822" s="250"/>
      <c r="R822" s="250"/>
      <c r="S822" s="250"/>
      <c r="T822" s="251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2" t="s">
        <v>230</v>
      </c>
      <c r="AU822" s="252" t="s">
        <v>88</v>
      </c>
      <c r="AV822" s="13" t="s">
        <v>88</v>
      </c>
      <c r="AW822" s="13" t="s">
        <v>34</v>
      </c>
      <c r="AX822" s="13" t="s">
        <v>79</v>
      </c>
      <c r="AY822" s="252" t="s">
        <v>216</v>
      </c>
    </row>
    <row r="823" s="14" customFormat="1">
      <c r="A823" s="14"/>
      <c r="B823" s="253"/>
      <c r="C823" s="254"/>
      <c r="D823" s="243" t="s">
        <v>230</v>
      </c>
      <c r="E823" s="255" t="s">
        <v>1</v>
      </c>
      <c r="F823" s="256" t="s">
        <v>285</v>
      </c>
      <c r="G823" s="254"/>
      <c r="H823" s="257">
        <v>74.304000000000002</v>
      </c>
      <c r="I823" s="258"/>
      <c r="J823" s="254"/>
      <c r="K823" s="254"/>
      <c r="L823" s="259"/>
      <c r="M823" s="260"/>
      <c r="N823" s="261"/>
      <c r="O823" s="261"/>
      <c r="P823" s="261"/>
      <c r="Q823" s="261"/>
      <c r="R823" s="261"/>
      <c r="S823" s="261"/>
      <c r="T823" s="262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63" t="s">
        <v>230</v>
      </c>
      <c r="AU823" s="263" t="s">
        <v>88</v>
      </c>
      <c r="AV823" s="14" t="s">
        <v>121</v>
      </c>
      <c r="AW823" s="14" t="s">
        <v>34</v>
      </c>
      <c r="AX823" s="14" t="s">
        <v>86</v>
      </c>
      <c r="AY823" s="263" t="s">
        <v>216</v>
      </c>
    </row>
    <row r="824" s="2" customFormat="1" ht="16.5" customHeight="1">
      <c r="A824" s="39"/>
      <c r="B824" s="40"/>
      <c r="C824" s="228" t="s">
        <v>1442</v>
      </c>
      <c r="D824" s="228" t="s">
        <v>218</v>
      </c>
      <c r="E824" s="229" t="s">
        <v>5523</v>
      </c>
      <c r="F824" s="230" t="s">
        <v>5524</v>
      </c>
      <c r="G824" s="231" t="s">
        <v>221</v>
      </c>
      <c r="H824" s="232">
        <v>11</v>
      </c>
      <c r="I824" s="233"/>
      <c r="J824" s="234">
        <f>ROUND(I824*H824,2)</f>
        <v>0</v>
      </c>
      <c r="K824" s="230" t="s">
        <v>222</v>
      </c>
      <c r="L824" s="45"/>
      <c r="M824" s="235" t="s">
        <v>1</v>
      </c>
      <c r="N824" s="236" t="s">
        <v>44</v>
      </c>
      <c r="O824" s="92"/>
      <c r="P824" s="237">
        <f>O824*H824</f>
        <v>0</v>
      </c>
      <c r="Q824" s="237">
        <v>0</v>
      </c>
      <c r="R824" s="237">
        <f>Q824*H824</f>
        <v>0</v>
      </c>
      <c r="S824" s="237">
        <v>0.034000000000000002</v>
      </c>
      <c r="T824" s="238">
        <f>S824*H824</f>
        <v>0.374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39" t="s">
        <v>121</v>
      </c>
      <c r="AT824" s="239" t="s">
        <v>218</v>
      </c>
      <c r="AU824" s="239" t="s">
        <v>88</v>
      </c>
      <c r="AY824" s="18" t="s">
        <v>216</v>
      </c>
      <c r="BE824" s="240">
        <f>IF(N824="základní",J824,0)</f>
        <v>0</v>
      </c>
      <c r="BF824" s="240">
        <f>IF(N824="snížená",J824,0)</f>
        <v>0</v>
      </c>
      <c r="BG824" s="240">
        <f>IF(N824="zákl. přenesená",J824,0)</f>
        <v>0</v>
      </c>
      <c r="BH824" s="240">
        <f>IF(N824="sníž. přenesená",J824,0)</f>
        <v>0</v>
      </c>
      <c r="BI824" s="240">
        <f>IF(N824="nulová",J824,0)</f>
        <v>0</v>
      </c>
      <c r="BJ824" s="18" t="s">
        <v>86</v>
      </c>
      <c r="BK824" s="240">
        <f>ROUND(I824*H824,2)</f>
        <v>0</v>
      </c>
      <c r="BL824" s="18" t="s">
        <v>121</v>
      </c>
      <c r="BM824" s="239" t="s">
        <v>5525</v>
      </c>
    </row>
    <row r="825" s="13" customFormat="1">
      <c r="A825" s="13"/>
      <c r="B825" s="241"/>
      <c r="C825" s="242"/>
      <c r="D825" s="243" t="s">
        <v>230</v>
      </c>
      <c r="E825" s="244" t="s">
        <v>1</v>
      </c>
      <c r="F825" s="245" t="s">
        <v>5526</v>
      </c>
      <c r="G825" s="242"/>
      <c r="H825" s="246">
        <v>11</v>
      </c>
      <c r="I825" s="247"/>
      <c r="J825" s="242"/>
      <c r="K825" s="242"/>
      <c r="L825" s="248"/>
      <c r="M825" s="249"/>
      <c r="N825" s="250"/>
      <c r="O825" s="250"/>
      <c r="P825" s="250"/>
      <c r="Q825" s="250"/>
      <c r="R825" s="250"/>
      <c r="S825" s="250"/>
      <c r="T825" s="25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2" t="s">
        <v>230</v>
      </c>
      <c r="AU825" s="252" t="s">
        <v>88</v>
      </c>
      <c r="AV825" s="13" t="s">
        <v>88</v>
      </c>
      <c r="AW825" s="13" t="s">
        <v>34</v>
      </c>
      <c r="AX825" s="13" t="s">
        <v>86</v>
      </c>
      <c r="AY825" s="252" t="s">
        <v>216</v>
      </c>
    </row>
    <row r="826" s="2" customFormat="1" ht="16.5" customHeight="1">
      <c r="A826" s="39"/>
      <c r="B826" s="40"/>
      <c r="C826" s="228" t="s">
        <v>1449</v>
      </c>
      <c r="D826" s="228" t="s">
        <v>218</v>
      </c>
      <c r="E826" s="229" t="s">
        <v>5527</v>
      </c>
      <c r="F826" s="230" t="s">
        <v>5528</v>
      </c>
      <c r="G826" s="231" t="s">
        <v>328</v>
      </c>
      <c r="H826" s="232">
        <v>0.058999999999999997</v>
      </c>
      <c r="I826" s="233"/>
      <c r="J826" s="234">
        <f>ROUND(I826*H826,2)</f>
        <v>0</v>
      </c>
      <c r="K826" s="230" t="s">
        <v>222</v>
      </c>
      <c r="L826" s="45"/>
      <c r="M826" s="235" t="s">
        <v>1</v>
      </c>
      <c r="N826" s="236" t="s">
        <v>44</v>
      </c>
      <c r="O826" s="92"/>
      <c r="P826" s="237">
        <f>O826*H826</f>
        <v>0</v>
      </c>
      <c r="Q826" s="237">
        <v>0</v>
      </c>
      <c r="R826" s="237">
        <f>Q826*H826</f>
        <v>0</v>
      </c>
      <c r="S826" s="237">
        <v>2.1000000000000001</v>
      </c>
      <c r="T826" s="238">
        <f>S826*H826</f>
        <v>0.1239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39" t="s">
        <v>121</v>
      </c>
      <c r="AT826" s="239" t="s">
        <v>218</v>
      </c>
      <c r="AU826" s="239" t="s">
        <v>88</v>
      </c>
      <c r="AY826" s="18" t="s">
        <v>216</v>
      </c>
      <c r="BE826" s="240">
        <f>IF(N826="základní",J826,0)</f>
        <v>0</v>
      </c>
      <c r="BF826" s="240">
        <f>IF(N826="snížená",J826,0)</f>
        <v>0</v>
      </c>
      <c r="BG826" s="240">
        <f>IF(N826="zákl. přenesená",J826,0)</f>
        <v>0</v>
      </c>
      <c r="BH826" s="240">
        <f>IF(N826="sníž. přenesená",J826,0)</f>
        <v>0</v>
      </c>
      <c r="BI826" s="240">
        <f>IF(N826="nulová",J826,0)</f>
        <v>0</v>
      </c>
      <c r="BJ826" s="18" t="s">
        <v>86</v>
      </c>
      <c r="BK826" s="240">
        <f>ROUND(I826*H826,2)</f>
        <v>0</v>
      </c>
      <c r="BL826" s="18" t="s">
        <v>121</v>
      </c>
      <c r="BM826" s="239" t="s">
        <v>5529</v>
      </c>
    </row>
    <row r="827" s="13" customFormat="1">
      <c r="A827" s="13"/>
      <c r="B827" s="241"/>
      <c r="C827" s="242"/>
      <c r="D827" s="243" t="s">
        <v>230</v>
      </c>
      <c r="E827" s="244" t="s">
        <v>1</v>
      </c>
      <c r="F827" s="245" t="s">
        <v>5530</v>
      </c>
      <c r="G827" s="242"/>
      <c r="H827" s="246">
        <v>0.058999999999999997</v>
      </c>
      <c r="I827" s="247"/>
      <c r="J827" s="242"/>
      <c r="K827" s="242"/>
      <c r="L827" s="248"/>
      <c r="M827" s="249"/>
      <c r="N827" s="250"/>
      <c r="O827" s="250"/>
      <c r="P827" s="250"/>
      <c r="Q827" s="250"/>
      <c r="R827" s="250"/>
      <c r="S827" s="250"/>
      <c r="T827" s="251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2" t="s">
        <v>230</v>
      </c>
      <c r="AU827" s="252" t="s">
        <v>88</v>
      </c>
      <c r="AV827" s="13" t="s">
        <v>88</v>
      </c>
      <c r="AW827" s="13" t="s">
        <v>34</v>
      </c>
      <c r="AX827" s="13" t="s">
        <v>86</v>
      </c>
      <c r="AY827" s="252" t="s">
        <v>216</v>
      </c>
    </row>
    <row r="828" s="2" customFormat="1" ht="16.5" customHeight="1">
      <c r="A828" s="39"/>
      <c r="B828" s="40"/>
      <c r="C828" s="228" t="s">
        <v>1454</v>
      </c>
      <c r="D828" s="228" t="s">
        <v>218</v>
      </c>
      <c r="E828" s="229" t="s">
        <v>1792</v>
      </c>
      <c r="F828" s="230" t="s">
        <v>1793</v>
      </c>
      <c r="G828" s="231" t="s">
        <v>221</v>
      </c>
      <c r="H828" s="232">
        <v>4</v>
      </c>
      <c r="I828" s="233"/>
      <c r="J828" s="234">
        <f>ROUND(I828*H828,2)</f>
        <v>0</v>
      </c>
      <c r="K828" s="230" t="s">
        <v>222</v>
      </c>
      <c r="L828" s="45"/>
      <c r="M828" s="235" t="s">
        <v>1</v>
      </c>
      <c r="N828" s="236" t="s">
        <v>44</v>
      </c>
      <c r="O828" s="92"/>
      <c r="P828" s="237">
        <f>O828*H828</f>
        <v>0</v>
      </c>
      <c r="Q828" s="237">
        <v>0</v>
      </c>
      <c r="R828" s="237">
        <f>Q828*H828</f>
        <v>0</v>
      </c>
      <c r="S828" s="237">
        <v>0.036999999999999998</v>
      </c>
      <c r="T828" s="238">
        <f>S828*H828</f>
        <v>0.14799999999999999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39" t="s">
        <v>121</v>
      </c>
      <c r="AT828" s="239" t="s">
        <v>218</v>
      </c>
      <c r="AU828" s="239" t="s">
        <v>88</v>
      </c>
      <c r="AY828" s="18" t="s">
        <v>216</v>
      </c>
      <c r="BE828" s="240">
        <f>IF(N828="základní",J828,0)</f>
        <v>0</v>
      </c>
      <c r="BF828" s="240">
        <f>IF(N828="snížená",J828,0)</f>
        <v>0</v>
      </c>
      <c r="BG828" s="240">
        <f>IF(N828="zákl. přenesená",J828,0)</f>
        <v>0</v>
      </c>
      <c r="BH828" s="240">
        <f>IF(N828="sníž. přenesená",J828,0)</f>
        <v>0</v>
      </c>
      <c r="BI828" s="240">
        <f>IF(N828="nulová",J828,0)</f>
        <v>0</v>
      </c>
      <c r="BJ828" s="18" t="s">
        <v>86</v>
      </c>
      <c r="BK828" s="240">
        <f>ROUND(I828*H828,2)</f>
        <v>0</v>
      </c>
      <c r="BL828" s="18" t="s">
        <v>121</v>
      </c>
      <c r="BM828" s="239" t="s">
        <v>5531</v>
      </c>
    </row>
    <row r="829" s="13" customFormat="1">
      <c r="A829" s="13"/>
      <c r="B829" s="241"/>
      <c r="C829" s="242"/>
      <c r="D829" s="243" t="s">
        <v>230</v>
      </c>
      <c r="E829" s="244" t="s">
        <v>1</v>
      </c>
      <c r="F829" s="245" t="s">
        <v>5532</v>
      </c>
      <c r="G829" s="242"/>
      <c r="H829" s="246">
        <v>4</v>
      </c>
      <c r="I829" s="247"/>
      <c r="J829" s="242"/>
      <c r="K829" s="242"/>
      <c r="L829" s="248"/>
      <c r="M829" s="249"/>
      <c r="N829" s="250"/>
      <c r="O829" s="250"/>
      <c r="P829" s="250"/>
      <c r="Q829" s="250"/>
      <c r="R829" s="250"/>
      <c r="S829" s="250"/>
      <c r="T829" s="25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2" t="s">
        <v>230</v>
      </c>
      <c r="AU829" s="252" t="s">
        <v>88</v>
      </c>
      <c r="AV829" s="13" t="s">
        <v>88</v>
      </c>
      <c r="AW829" s="13" t="s">
        <v>34</v>
      </c>
      <c r="AX829" s="13" t="s">
        <v>86</v>
      </c>
      <c r="AY829" s="252" t="s">
        <v>216</v>
      </c>
    </row>
    <row r="830" s="2" customFormat="1" ht="16.5" customHeight="1">
      <c r="A830" s="39"/>
      <c r="B830" s="40"/>
      <c r="C830" s="228" t="s">
        <v>1459</v>
      </c>
      <c r="D830" s="228" t="s">
        <v>218</v>
      </c>
      <c r="E830" s="229" t="s">
        <v>5533</v>
      </c>
      <c r="F830" s="230" t="s">
        <v>5534</v>
      </c>
      <c r="G830" s="231" t="s">
        <v>293</v>
      </c>
      <c r="H830" s="232">
        <v>3.5</v>
      </c>
      <c r="I830" s="233"/>
      <c r="J830" s="234">
        <f>ROUND(I830*H830,2)</f>
        <v>0</v>
      </c>
      <c r="K830" s="230" t="s">
        <v>222</v>
      </c>
      <c r="L830" s="45"/>
      <c r="M830" s="235" t="s">
        <v>1</v>
      </c>
      <c r="N830" s="236" t="s">
        <v>44</v>
      </c>
      <c r="O830" s="92"/>
      <c r="P830" s="237">
        <f>O830*H830</f>
        <v>0</v>
      </c>
      <c r="Q830" s="237">
        <v>0</v>
      </c>
      <c r="R830" s="237">
        <f>Q830*H830</f>
        <v>0</v>
      </c>
      <c r="S830" s="237">
        <v>0.023</v>
      </c>
      <c r="T830" s="238">
        <f>S830*H830</f>
        <v>0.080500000000000002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39" t="s">
        <v>121</v>
      </c>
      <c r="AT830" s="239" t="s">
        <v>218</v>
      </c>
      <c r="AU830" s="239" t="s">
        <v>88</v>
      </c>
      <c r="AY830" s="18" t="s">
        <v>216</v>
      </c>
      <c r="BE830" s="240">
        <f>IF(N830="základní",J830,0)</f>
        <v>0</v>
      </c>
      <c r="BF830" s="240">
        <f>IF(N830="snížená",J830,0)</f>
        <v>0</v>
      </c>
      <c r="BG830" s="240">
        <f>IF(N830="zákl. přenesená",J830,0)</f>
        <v>0</v>
      </c>
      <c r="BH830" s="240">
        <f>IF(N830="sníž. přenesená",J830,0)</f>
        <v>0</v>
      </c>
      <c r="BI830" s="240">
        <f>IF(N830="nulová",J830,0)</f>
        <v>0</v>
      </c>
      <c r="BJ830" s="18" t="s">
        <v>86</v>
      </c>
      <c r="BK830" s="240">
        <f>ROUND(I830*H830,2)</f>
        <v>0</v>
      </c>
      <c r="BL830" s="18" t="s">
        <v>121</v>
      </c>
      <c r="BM830" s="239" t="s">
        <v>5535</v>
      </c>
    </row>
    <row r="831" s="13" customFormat="1">
      <c r="A831" s="13"/>
      <c r="B831" s="241"/>
      <c r="C831" s="242"/>
      <c r="D831" s="243" t="s">
        <v>230</v>
      </c>
      <c r="E831" s="244" t="s">
        <v>1</v>
      </c>
      <c r="F831" s="245" t="s">
        <v>5536</v>
      </c>
      <c r="G831" s="242"/>
      <c r="H831" s="246">
        <v>3.5</v>
      </c>
      <c r="I831" s="247"/>
      <c r="J831" s="242"/>
      <c r="K831" s="242"/>
      <c r="L831" s="248"/>
      <c r="M831" s="249"/>
      <c r="N831" s="250"/>
      <c r="O831" s="250"/>
      <c r="P831" s="250"/>
      <c r="Q831" s="250"/>
      <c r="R831" s="250"/>
      <c r="S831" s="250"/>
      <c r="T831" s="251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2" t="s">
        <v>230</v>
      </c>
      <c r="AU831" s="252" t="s">
        <v>88</v>
      </c>
      <c r="AV831" s="13" t="s">
        <v>88</v>
      </c>
      <c r="AW831" s="13" t="s">
        <v>34</v>
      </c>
      <c r="AX831" s="13" t="s">
        <v>86</v>
      </c>
      <c r="AY831" s="252" t="s">
        <v>216</v>
      </c>
    </row>
    <row r="832" s="2" customFormat="1" ht="16.5" customHeight="1">
      <c r="A832" s="39"/>
      <c r="B832" s="40"/>
      <c r="C832" s="228" t="s">
        <v>1463</v>
      </c>
      <c r="D832" s="228" t="s">
        <v>218</v>
      </c>
      <c r="E832" s="229" t="s">
        <v>5537</v>
      </c>
      <c r="F832" s="230" t="s">
        <v>5538</v>
      </c>
      <c r="G832" s="231" t="s">
        <v>293</v>
      </c>
      <c r="H832" s="232">
        <v>36</v>
      </c>
      <c r="I832" s="233"/>
      <c r="J832" s="234">
        <f>ROUND(I832*H832,2)</f>
        <v>0</v>
      </c>
      <c r="K832" s="230" t="s">
        <v>222</v>
      </c>
      <c r="L832" s="45"/>
      <c r="M832" s="235" t="s">
        <v>1</v>
      </c>
      <c r="N832" s="236" t="s">
        <v>44</v>
      </c>
      <c r="O832" s="92"/>
      <c r="P832" s="237">
        <f>O832*H832</f>
        <v>0</v>
      </c>
      <c r="Q832" s="237">
        <v>0.0304</v>
      </c>
      <c r="R832" s="237">
        <f>Q832*H832</f>
        <v>1.0944</v>
      </c>
      <c r="S832" s="237">
        <v>0</v>
      </c>
      <c r="T832" s="238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39" t="s">
        <v>121</v>
      </c>
      <c r="AT832" s="239" t="s">
        <v>218</v>
      </c>
      <c r="AU832" s="239" t="s">
        <v>88</v>
      </c>
      <c r="AY832" s="18" t="s">
        <v>216</v>
      </c>
      <c r="BE832" s="240">
        <f>IF(N832="základní",J832,0)</f>
        <v>0</v>
      </c>
      <c r="BF832" s="240">
        <f>IF(N832="snížená",J832,0)</f>
        <v>0</v>
      </c>
      <c r="BG832" s="240">
        <f>IF(N832="zákl. přenesená",J832,0)</f>
        <v>0</v>
      </c>
      <c r="BH832" s="240">
        <f>IF(N832="sníž. přenesená",J832,0)</f>
        <v>0</v>
      </c>
      <c r="BI832" s="240">
        <f>IF(N832="nulová",J832,0)</f>
        <v>0</v>
      </c>
      <c r="BJ832" s="18" t="s">
        <v>86</v>
      </c>
      <c r="BK832" s="240">
        <f>ROUND(I832*H832,2)</f>
        <v>0</v>
      </c>
      <c r="BL832" s="18" t="s">
        <v>121</v>
      </c>
      <c r="BM832" s="239" t="s">
        <v>5539</v>
      </c>
    </row>
    <row r="833" s="13" customFormat="1">
      <c r="A833" s="13"/>
      <c r="B833" s="241"/>
      <c r="C833" s="242"/>
      <c r="D833" s="243" t="s">
        <v>230</v>
      </c>
      <c r="E833" s="244" t="s">
        <v>1</v>
      </c>
      <c r="F833" s="245" t="s">
        <v>5540</v>
      </c>
      <c r="G833" s="242"/>
      <c r="H833" s="246">
        <v>26</v>
      </c>
      <c r="I833" s="247"/>
      <c r="J833" s="242"/>
      <c r="K833" s="242"/>
      <c r="L833" s="248"/>
      <c r="M833" s="249"/>
      <c r="N833" s="250"/>
      <c r="O833" s="250"/>
      <c r="P833" s="250"/>
      <c r="Q833" s="250"/>
      <c r="R833" s="250"/>
      <c r="S833" s="250"/>
      <c r="T833" s="251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2" t="s">
        <v>230</v>
      </c>
      <c r="AU833" s="252" t="s">
        <v>88</v>
      </c>
      <c r="AV833" s="13" t="s">
        <v>88</v>
      </c>
      <c r="AW833" s="13" t="s">
        <v>34</v>
      </c>
      <c r="AX833" s="13" t="s">
        <v>79</v>
      </c>
      <c r="AY833" s="252" t="s">
        <v>216</v>
      </c>
    </row>
    <row r="834" s="13" customFormat="1">
      <c r="A834" s="13"/>
      <c r="B834" s="241"/>
      <c r="C834" s="242"/>
      <c r="D834" s="243" t="s">
        <v>230</v>
      </c>
      <c r="E834" s="244" t="s">
        <v>1</v>
      </c>
      <c r="F834" s="245" t="s">
        <v>5541</v>
      </c>
      <c r="G834" s="242"/>
      <c r="H834" s="246">
        <v>10</v>
      </c>
      <c r="I834" s="247"/>
      <c r="J834" s="242"/>
      <c r="K834" s="242"/>
      <c r="L834" s="248"/>
      <c r="M834" s="249"/>
      <c r="N834" s="250"/>
      <c r="O834" s="250"/>
      <c r="P834" s="250"/>
      <c r="Q834" s="250"/>
      <c r="R834" s="250"/>
      <c r="S834" s="250"/>
      <c r="T834" s="251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2" t="s">
        <v>230</v>
      </c>
      <c r="AU834" s="252" t="s">
        <v>88</v>
      </c>
      <c r="AV834" s="13" t="s">
        <v>88</v>
      </c>
      <c r="AW834" s="13" t="s">
        <v>34</v>
      </c>
      <c r="AX834" s="13" t="s">
        <v>79</v>
      </c>
      <c r="AY834" s="252" t="s">
        <v>216</v>
      </c>
    </row>
    <row r="835" s="14" customFormat="1">
      <c r="A835" s="14"/>
      <c r="B835" s="253"/>
      <c r="C835" s="254"/>
      <c r="D835" s="243" t="s">
        <v>230</v>
      </c>
      <c r="E835" s="255" t="s">
        <v>1</v>
      </c>
      <c r="F835" s="256" t="s">
        <v>285</v>
      </c>
      <c r="G835" s="254"/>
      <c r="H835" s="257">
        <v>36</v>
      </c>
      <c r="I835" s="258"/>
      <c r="J835" s="254"/>
      <c r="K835" s="254"/>
      <c r="L835" s="259"/>
      <c r="M835" s="260"/>
      <c r="N835" s="261"/>
      <c r="O835" s="261"/>
      <c r="P835" s="261"/>
      <c r="Q835" s="261"/>
      <c r="R835" s="261"/>
      <c r="S835" s="261"/>
      <c r="T835" s="262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63" t="s">
        <v>230</v>
      </c>
      <c r="AU835" s="263" t="s">
        <v>88</v>
      </c>
      <c r="AV835" s="14" t="s">
        <v>121</v>
      </c>
      <c r="AW835" s="14" t="s">
        <v>34</v>
      </c>
      <c r="AX835" s="14" t="s">
        <v>86</v>
      </c>
      <c r="AY835" s="263" t="s">
        <v>216</v>
      </c>
    </row>
    <row r="836" s="2" customFormat="1" ht="24.15" customHeight="1">
      <c r="A836" s="39"/>
      <c r="B836" s="40"/>
      <c r="C836" s="228" t="s">
        <v>1467</v>
      </c>
      <c r="D836" s="228" t="s">
        <v>218</v>
      </c>
      <c r="E836" s="229" t="s">
        <v>5542</v>
      </c>
      <c r="F836" s="230" t="s">
        <v>5543</v>
      </c>
      <c r="G836" s="231" t="s">
        <v>277</v>
      </c>
      <c r="H836" s="232">
        <v>2.52</v>
      </c>
      <c r="I836" s="233"/>
      <c r="J836" s="234">
        <f>ROUND(I836*H836,2)</f>
        <v>0</v>
      </c>
      <c r="K836" s="230" t="s">
        <v>222</v>
      </c>
      <c r="L836" s="45"/>
      <c r="M836" s="235" t="s">
        <v>1</v>
      </c>
      <c r="N836" s="236" t="s">
        <v>44</v>
      </c>
      <c r="O836" s="92"/>
      <c r="P836" s="237">
        <f>O836*H836</f>
        <v>0</v>
      </c>
      <c r="Q836" s="237">
        <v>0.022669999999999999</v>
      </c>
      <c r="R836" s="237">
        <f>Q836*H836</f>
        <v>0.057128399999999996</v>
      </c>
      <c r="S836" s="237">
        <v>0</v>
      </c>
      <c r="T836" s="238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39" t="s">
        <v>121</v>
      </c>
      <c r="AT836" s="239" t="s">
        <v>218</v>
      </c>
      <c r="AU836" s="239" t="s">
        <v>88</v>
      </c>
      <c r="AY836" s="18" t="s">
        <v>216</v>
      </c>
      <c r="BE836" s="240">
        <f>IF(N836="základní",J836,0)</f>
        <v>0</v>
      </c>
      <c r="BF836" s="240">
        <f>IF(N836="snížená",J836,0)</f>
        <v>0</v>
      </c>
      <c r="BG836" s="240">
        <f>IF(N836="zákl. přenesená",J836,0)</f>
        <v>0</v>
      </c>
      <c r="BH836" s="240">
        <f>IF(N836="sníž. přenesená",J836,0)</f>
        <v>0</v>
      </c>
      <c r="BI836" s="240">
        <f>IF(N836="nulová",J836,0)</f>
        <v>0</v>
      </c>
      <c r="BJ836" s="18" t="s">
        <v>86</v>
      </c>
      <c r="BK836" s="240">
        <f>ROUND(I836*H836,2)</f>
        <v>0</v>
      </c>
      <c r="BL836" s="18" t="s">
        <v>121</v>
      </c>
      <c r="BM836" s="239" t="s">
        <v>5544</v>
      </c>
    </row>
    <row r="837" s="13" customFormat="1">
      <c r="A837" s="13"/>
      <c r="B837" s="241"/>
      <c r="C837" s="242"/>
      <c r="D837" s="243" t="s">
        <v>230</v>
      </c>
      <c r="E837" s="244" t="s">
        <v>1</v>
      </c>
      <c r="F837" s="245" t="s">
        <v>5545</v>
      </c>
      <c r="G837" s="242"/>
      <c r="H837" s="246">
        <v>2.52</v>
      </c>
      <c r="I837" s="247"/>
      <c r="J837" s="242"/>
      <c r="K837" s="242"/>
      <c r="L837" s="248"/>
      <c r="M837" s="249"/>
      <c r="N837" s="250"/>
      <c r="O837" s="250"/>
      <c r="P837" s="250"/>
      <c r="Q837" s="250"/>
      <c r="R837" s="250"/>
      <c r="S837" s="250"/>
      <c r="T837" s="251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2" t="s">
        <v>230</v>
      </c>
      <c r="AU837" s="252" t="s">
        <v>88</v>
      </c>
      <c r="AV837" s="13" t="s">
        <v>88</v>
      </c>
      <c r="AW837" s="13" t="s">
        <v>34</v>
      </c>
      <c r="AX837" s="13" t="s">
        <v>86</v>
      </c>
      <c r="AY837" s="252" t="s">
        <v>216</v>
      </c>
    </row>
    <row r="838" s="2" customFormat="1" ht="16.5" customHeight="1">
      <c r="A838" s="39"/>
      <c r="B838" s="40"/>
      <c r="C838" s="228" t="s">
        <v>1472</v>
      </c>
      <c r="D838" s="228" t="s">
        <v>218</v>
      </c>
      <c r="E838" s="229" t="s">
        <v>5546</v>
      </c>
      <c r="F838" s="230" t="s">
        <v>5547</v>
      </c>
      <c r="G838" s="231" t="s">
        <v>293</v>
      </c>
      <c r="H838" s="232">
        <v>110.34999999999999</v>
      </c>
      <c r="I838" s="233"/>
      <c r="J838" s="234">
        <f>ROUND(I838*H838,2)</f>
        <v>0</v>
      </c>
      <c r="K838" s="230" t="s">
        <v>222</v>
      </c>
      <c r="L838" s="45"/>
      <c r="M838" s="235" t="s">
        <v>1</v>
      </c>
      <c r="N838" s="236" t="s">
        <v>44</v>
      </c>
      <c r="O838" s="92"/>
      <c r="P838" s="237">
        <f>O838*H838</f>
        <v>0</v>
      </c>
      <c r="Q838" s="237">
        <v>2.0000000000000002E-05</v>
      </c>
      <c r="R838" s="237">
        <f>Q838*H838</f>
        <v>0.0022070000000000002</v>
      </c>
      <c r="S838" s="237">
        <v>0.001</v>
      </c>
      <c r="T838" s="238">
        <f>S838*H838</f>
        <v>0.11034999999999999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39" t="s">
        <v>121</v>
      </c>
      <c r="AT838" s="239" t="s">
        <v>218</v>
      </c>
      <c r="AU838" s="239" t="s">
        <v>88</v>
      </c>
      <c r="AY838" s="18" t="s">
        <v>216</v>
      </c>
      <c r="BE838" s="240">
        <f>IF(N838="základní",J838,0)</f>
        <v>0</v>
      </c>
      <c r="BF838" s="240">
        <f>IF(N838="snížená",J838,0)</f>
        <v>0</v>
      </c>
      <c r="BG838" s="240">
        <f>IF(N838="zákl. přenesená",J838,0)</f>
        <v>0</v>
      </c>
      <c r="BH838" s="240">
        <f>IF(N838="sníž. přenesená",J838,0)</f>
        <v>0</v>
      </c>
      <c r="BI838" s="240">
        <f>IF(N838="nulová",J838,0)</f>
        <v>0</v>
      </c>
      <c r="BJ838" s="18" t="s">
        <v>86</v>
      </c>
      <c r="BK838" s="240">
        <f>ROUND(I838*H838,2)</f>
        <v>0</v>
      </c>
      <c r="BL838" s="18" t="s">
        <v>121</v>
      </c>
      <c r="BM838" s="239" t="s">
        <v>5548</v>
      </c>
    </row>
    <row r="839" s="13" customFormat="1">
      <c r="A839" s="13"/>
      <c r="B839" s="241"/>
      <c r="C839" s="242"/>
      <c r="D839" s="243" t="s">
        <v>230</v>
      </c>
      <c r="E839" s="244" t="s">
        <v>1</v>
      </c>
      <c r="F839" s="245" t="s">
        <v>5236</v>
      </c>
      <c r="G839" s="242"/>
      <c r="H839" s="246">
        <v>15.9</v>
      </c>
      <c r="I839" s="247"/>
      <c r="J839" s="242"/>
      <c r="K839" s="242"/>
      <c r="L839" s="248"/>
      <c r="M839" s="249"/>
      <c r="N839" s="250"/>
      <c r="O839" s="250"/>
      <c r="P839" s="250"/>
      <c r="Q839" s="250"/>
      <c r="R839" s="250"/>
      <c r="S839" s="250"/>
      <c r="T839" s="251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2" t="s">
        <v>230</v>
      </c>
      <c r="AU839" s="252" t="s">
        <v>88</v>
      </c>
      <c r="AV839" s="13" t="s">
        <v>88</v>
      </c>
      <c r="AW839" s="13" t="s">
        <v>34</v>
      </c>
      <c r="AX839" s="13" t="s">
        <v>79</v>
      </c>
      <c r="AY839" s="252" t="s">
        <v>216</v>
      </c>
    </row>
    <row r="840" s="13" customFormat="1">
      <c r="A840" s="13"/>
      <c r="B840" s="241"/>
      <c r="C840" s="242"/>
      <c r="D840" s="243" t="s">
        <v>230</v>
      </c>
      <c r="E840" s="244" t="s">
        <v>1</v>
      </c>
      <c r="F840" s="245" t="s">
        <v>5237</v>
      </c>
      <c r="G840" s="242"/>
      <c r="H840" s="246">
        <v>12.699999999999999</v>
      </c>
      <c r="I840" s="247"/>
      <c r="J840" s="242"/>
      <c r="K840" s="242"/>
      <c r="L840" s="248"/>
      <c r="M840" s="249"/>
      <c r="N840" s="250"/>
      <c r="O840" s="250"/>
      <c r="P840" s="250"/>
      <c r="Q840" s="250"/>
      <c r="R840" s="250"/>
      <c r="S840" s="250"/>
      <c r="T840" s="25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2" t="s">
        <v>230</v>
      </c>
      <c r="AU840" s="252" t="s">
        <v>88</v>
      </c>
      <c r="AV840" s="13" t="s">
        <v>88</v>
      </c>
      <c r="AW840" s="13" t="s">
        <v>34</v>
      </c>
      <c r="AX840" s="13" t="s">
        <v>79</v>
      </c>
      <c r="AY840" s="252" t="s">
        <v>216</v>
      </c>
    </row>
    <row r="841" s="13" customFormat="1">
      <c r="A841" s="13"/>
      <c r="B841" s="241"/>
      <c r="C841" s="242"/>
      <c r="D841" s="243" t="s">
        <v>230</v>
      </c>
      <c r="E841" s="244" t="s">
        <v>1</v>
      </c>
      <c r="F841" s="245" t="s">
        <v>5238</v>
      </c>
      <c r="G841" s="242"/>
      <c r="H841" s="246">
        <v>9.4000000000000004</v>
      </c>
      <c r="I841" s="247"/>
      <c r="J841" s="242"/>
      <c r="K841" s="242"/>
      <c r="L841" s="248"/>
      <c r="M841" s="249"/>
      <c r="N841" s="250"/>
      <c r="O841" s="250"/>
      <c r="P841" s="250"/>
      <c r="Q841" s="250"/>
      <c r="R841" s="250"/>
      <c r="S841" s="250"/>
      <c r="T841" s="251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52" t="s">
        <v>230</v>
      </c>
      <c r="AU841" s="252" t="s">
        <v>88</v>
      </c>
      <c r="AV841" s="13" t="s">
        <v>88</v>
      </c>
      <c r="AW841" s="13" t="s">
        <v>34</v>
      </c>
      <c r="AX841" s="13" t="s">
        <v>79</v>
      </c>
      <c r="AY841" s="252" t="s">
        <v>216</v>
      </c>
    </row>
    <row r="842" s="13" customFormat="1">
      <c r="A842" s="13"/>
      <c r="B842" s="241"/>
      <c r="C842" s="242"/>
      <c r="D842" s="243" t="s">
        <v>230</v>
      </c>
      <c r="E842" s="244" t="s">
        <v>1</v>
      </c>
      <c r="F842" s="245" t="s">
        <v>5239</v>
      </c>
      <c r="G842" s="242"/>
      <c r="H842" s="246">
        <v>1.75</v>
      </c>
      <c r="I842" s="247"/>
      <c r="J842" s="242"/>
      <c r="K842" s="242"/>
      <c r="L842" s="248"/>
      <c r="M842" s="249"/>
      <c r="N842" s="250"/>
      <c r="O842" s="250"/>
      <c r="P842" s="250"/>
      <c r="Q842" s="250"/>
      <c r="R842" s="250"/>
      <c r="S842" s="250"/>
      <c r="T842" s="25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2" t="s">
        <v>230</v>
      </c>
      <c r="AU842" s="252" t="s">
        <v>88</v>
      </c>
      <c r="AV842" s="13" t="s">
        <v>88</v>
      </c>
      <c r="AW842" s="13" t="s">
        <v>34</v>
      </c>
      <c r="AX842" s="13" t="s">
        <v>79</v>
      </c>
      <c r="AY842" s="252" t="s">
        <v>216</v>
      </c>
    </row>
    <row r="843" s="13" customFormat="1">
      <c r="A843" s="13"/>
      <c r="B843" s="241"/>
      <c r="C843" s="242"/>
      <c r="D843" s="243" t="s">
        <v>230</v>
      </c>
      <c r="E843" s="244" t="s">
        <v>1</v>
      </c>
      <c r="F843" s="245" t="s">
        <v>5240</v>
      </c>
      <c r="G843" s="242"/>
      <c r="H843" s="246">
        <v>4.0999999999999996</v>
      </c>
      <c r="I843" s="247"/>
      <c r="J843" s="242"/>
      <c r="K843" s="242"/>
      <c r="L843" s="248"/>
      <c r="M843" s="249"/>
      <c r="N843" s="250"/>
      <c r="O843" s="250"/>
      <c r="P843" s="250"/>
      <c r="Q843" s="250"/>
      <c r="R843" s="250"/>
      <c r="S843" s="250"/>
      <c r="T843" s="251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52" t="s">
        <v>230</v>
      </c>
      <c r="AU843" s="252" t="s">
        <v>88</v>
      </c>
      <c r="AV843" s="13" t="s">
        <v>88</v>
      </c>
      <c r="AW843" s="13" t="s">
        <v>34</v>
      </c>
      <c r="AX843" s="13" t="s">
        <v>79</v>
      </c>
      <c r="AY843" s="252" t="s">
        <v>216</v>
      </c>
    </row>
    <row r="844" s="13" customFormat="1">
      <c r="A844" s="13"/>
      <c r="B844" s="241"/>
      <c r="C844" s="242"/>
      <c r="D844" s="243" t="s">
        <v>230</v>
      </c>
      <c r="E844" s="244" t="s">
        <v>1</v>
      </c>
      <c r="F844" s="245" t="s">
        <v>5241</v>
      </c>
      <c r="G844" s="242"/>
      <c r="H844" s="246">
        <v>49</v>
      </c>
      <c r="I844" s="247"/>
      <c r="J844" s="242"/>
      <c r="K844" s="242"/>
      <c r="L844" s="248"/>
      <c r="M844" s="249"/>
      <c r="N844" s="250"/>
      <c r="O844" s="250"/>
      <c r="P844" s="250"/>
      <c r="Q844" s="250"/>
      <c r="R844" s="250"/>
      <c r="S844" s="250"/>
      <c r="T844" s="251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2" t="s">
        <v>230</v>
      </c>
      <c r="AU844" s="252" t="s">
        <v>88</v>
      </c>
      <c r="AV844" s="13" t="s">
        <v>88</v>
      </c>
      <c r="AW844" s="13" t="s">
        <v>34</v>
      </c>
      <c r="AX844" s="13" t="s">
        <v>79</v>
      </c>
      <c r="AY844" s="252" t="s">
        <v>216</v>
      </c>
    </row>
    <row r="845" s="13" customFormat="1">
      <c r="A845" s="13"/>
      <c r="B845" s="241"/>
      <c r="C845" s="242"/>
      <c r="D845" s="243" t="s">
        <v>230</v>
      </c>
      <c r="E845" s="244" t="s">
        <v>1</v>
      </c>
      <c r="F845" s="245" t="s">
        <v>5242</v>
      </c>
      <c r="G845" s="242"/>
      <c r="H845" s="246">
        <v>17.5</v>
      </c>
      <c r="I845" s="247"/>
      <c r="J845" s="242"/>
      <c r="K845" s="242"/>
      <c r="L845" s="248"/>
      <c r="M845" s="249"/>
      <c r="N845" s="250"/>
      <c r="O845" s="250"/>
      <c r="P845" s="250"/>
      <c r="Q845" s="250"/>
      <c r="R845" s="250"/>
      <c r="S845" s="250"/>
      <c r="T845" s="251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2" t="s">
        <v>230</v>
      </c>
      <c r="AU845" s="252" t="s">
        <v>88</v>
      </c>
      <c r="AV845" s="13" t="s">
        <v>88</v>
      </c>
      <c r="AW845" s="13" t="s">
        <v>34</v>
      </c>
      <c r="AX845" s="13" t="s">
        <v>79</v>
      </c>
      <c r="AY845" s="252" t="s">
        <v>216</v>
      </c>
    </row>
    <row r="846" s="14" customFormat="1">
      <c r="A846" s="14"/>
      <c r="B846" s="253"/>
      <c r="C846" s="254"/>
      <c r="D846" s="243" t="s">
        <v>230</v>
      </c>
      <c r="E846" s="255" t="s">
        <v>1</v>
      </c>
      <c r="F846" s="256" t="s">
        <v>5549</v>
      </c>
      <c r="G846" s="254"/>
      <c r="H846" s="257">
        <v>110.34999999999999</v>
      </c>
      <c r="I846" s="258"/>
      <c r="J846" s="254"/>
      <c r="K846" s="254"/>
      <c r="L846" s="259"/>
      <c r="M846" s="260"/>
      <c r="N846" s="261"/>
      <c r="O846" s="261"/>
      <c r="P846" s="261"/>
      <c r="Q846" s="261"/>
      <c r="R846" s="261"/>
      <c r="S846" s="261"/>
      <c r="T846" s="262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63" t="s">
        <v>230</v>
      </c>
      <c r="AU846" s="263" t="s">
        <v>88</v>
      </c>
      <c r="AV846" s="14" t="s">
        <v>121</v>
      </c>
      <c r="AW846" s="14" t="s">
        <v>34</v>
      </c>
      <c r="AX846" s="14" t="s">
        <v>86</v>
      </c>
      <c r="AY846" s="263" t="s">
        <v>216</v>
      </c>
    </row>
    <row r="847" s="2" customFormat="1" ht="16.5" customHeight="1">
      <c r="A847" s="39"/>
      <c r="B847" s="40"/>
      <c r="C847" s="228" t="s">
        <v>1481</v>
      </c>
      <c r="D847" s="228" t="s">
        <v>218</v>
      </c>
      <c r="E847" s="229" t="s">
        <v>5550</v>
      </c>
      <c r="F847" s="230" t="s">
        <v>5551</v>
      </c>
      <c r="G847" s="231" t="s">
        <v>293</v>
      </c>
      <c r="H847" s="232">
        <v>25.050000000000001</v>
      </c>
      <c r="I847" s="233"/>
      <c r="J847" s="234">
        <f>ROUND(I847*H847,2)</f>
        <v>0</v>
      </c>
      <c r="K847" s="230" t="s">
        <v>222</v>
      </c>
      <c r="L847" s="45"/>
      <c r="M847" s="235" t="s">
        <v>1</v>
      </c>
      <c r="N847" s="236" t="s">
        <v>44</v>
      </c>
      <c r="O847" s="92"/>
      <c r="P847" s="237">
        <f>O847*H847</f>
        <v>0</v>
      </c>
      <c r="Q847" s="237">
        <v>0.00123</v>
      </c>
      <c r="R847" s="237">
        <f>Q847*H847</f>
        <v>0.030811499999999999</v>
      </c>
      <c r="S847" s="237">
        <v>0.017000000000000001</v>
      </c>
      <c r="T847" s="238">
        <f>S847*H847</f>
        <v>0.42585000000000006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39" t="s">
        <v>121</v>
      </c>
      <c r="AT847" s="239" t="s">
        <v>218</v>
      </c>
      <c r="AU847" s="239" t="s">
        <v>88</v>
      </c>
      <c r="AY847" s="18" t="s">
        <v>216</v>
      </c>
      <c r="BE847" s="240">
        <f>IF(N847="základní",J847,0)</f>
        <v>0</v>
      </c>
      <c r="BF847" s="240">
        <f>IF(N847="snížená",J847,0)</f>
        <v>0</v>
      </c>
      <c r="BG847" s="240">
        <f>IF(N847="zákl. přenesená",J847,0)</f>
        <v>0</v>
      </c>
      <c r="BH847" s="240">
        <f>IF(N847="sníž. přenesená",J847,0)</f>
        <v>0</v>
      </c>
      <c r="BI847" s="240">
        <f>IF(N847="nulová",J847,0)</f>
        <v>0</v>
      </c>
      <c r="BJ847" s="18" t="s">
        <v>86</v>
      </c>
      <c r="BK847" s="240">
        <f>ROUND(I847*H847,2)</f>
        <v>0</v>
      </c>
      <c r="BL847" s="18" t="s">
        <v>121</v>
      </c>
      <c r="BM847" s="239" t="s">
        <v>5552</v>
      </c>
    </row>
    <row r="848" s="13" customFormat="1">
      <c r="A848" s="13"/>
      <c r="B848" s="241"/>
      <c r="C848" s="242"/>
      <c r="D848" s="243" t="s">
        <v>230</v>
      </c>
      <c r="E848" s="244" t="s">
        <v>1</v>
      </c>
      <c r="F848" s="245" t="s">
        <v>5553</v>
      </c>
      <c r="G848" s="242"/>
      <c r="H848" s="246">
        <v>1.6499999999999999</v>
      </c>
      <c r="I848" s="247"/>
      <c r="J848" s="242"/>
      <c r="K848" s="242"/>
      <c r="L848" s="248"/>
      <c r="M848" s="249"/>
      <c r="N848" s="250"/>
      <c r="O848" s="250"/>
      <c r="P848" s="250"/>
      <c r="Q848" s="250"/>
      <c r="R848" s="250"/>
      <c r="S848" s="250"/>
      <c r="T848" s="25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2" t="s">
        <v>230</v>
      </c>
      <c r="AU848" s="252" t="s">
        <v>88</v>
      </c>
      <c r="AV848" s="13" t="s">
        <v>88</v>
      </c>
      <c r="AW848" s="13" t="s">
        <v>34</v>
      </c>
      <c r="AX848" s="13" t="s">
        <v>79</v>
      </c>
      <c r="AY848" s="252" t="s">
        <v>216</v>
      </c>
    </row>
    <row r="849" s="13" customFormat="1">
      <c r="A849" s="13"/>
      <c r="B849" s="241"/>
      <c r="C849" s="242"/>
      <c r="D849" s="243" t="s">
        <v>230</v>
      </c>
      <c r="E849" s="244" t="s">
        <v>1</v>
      </c>
      <c r="F849" s="245" t="s">
        <v>5554</v>
      </c>
      <c r="G849" s="242"/>
      <c r="H849" s="246">
        <v>18.600000000000001</v>
      </c>
      <c r="I849" s="247"/>
      <c r="J849" s="242"/>
      <c r="K849" s="242"/>
      <c r="L849" s="248"/>
      <c r="M849" s="249"/>
      <c r="N849" s="250"/>
      <c r="O849" s="250"/>
      <c r="P849" s="250"/>
      <c r="Q849" s="250"/>
      <c r="R849" s="250"/>
      <c r="S849" s="250"/>
      <c r="T849" s="25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2" t="s">
        <v>230</v>
      </c>
      <c r="AU849" s="252" t="s">
        <v>88</v>
      </c>
      <c r="AV849" s="13" t="s">
        <v>88</v>
      </c>
      <c r="AW849" s="13" t="s">
        <v>34</v>
      </c>
      <c r="AX849" s="13" t="s">
        <v>79</v>
      </c>
      <c r="AY849" s="252" t="s">
        <v>216</v>
      </c>
    </row>
    <row r="850" s="13" customFormat="1">
      <c r="A850" s="13"/>
      <c r="B850" s="241"/>
      <c r="C850" s="242"/>
      <c r="D850" s="243" t="s">
        <v>230</v>
      </c>
      <c r="E850" s="244" t="s">
        <v>1</v>
      </c>
      <c r="F850" s="245" t="s">
        <v>5555</v>
      </c>
      <c r="G850" s="242"/>
      <c r="H850" s="246">
        <v>4.7999999999999998</v>
      </c>
      <c r="I850" s="247"/>
      <c r="J850" s="242"/>
      <c r="K850" s="242"/>
      <c r="L850" s="248"/>
      <c r="M850" s="249"/>
      <c r="N850" s="250"/>
      <c r="O850" s="250"/>
      <c r="P850" s="250"/>
      <c r="Q850" s="250"/>
      <c r="R850" s="250"/>
      <c r="S850" s="250"/>
      <c r="T850" s="25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2" t="s">
        <v>230</v>
      </c>
      <c r="AU850" s="252" t="s">
        <v>88</v>
      </c>
      <c r="AV850" s="13" t="s">
        <v>88</v>
      </c>
      <c r="AW850" s="13" t="s">
        <v>34</v>
      </c>
      <c r="AX850" s="13" t="s">
        <v>79</v>
      </c>
      <c r="AY850" s="252" t="s">
        <v>216</v>
      </c>
    </row>
    <row r="851" s="14" customFormat="1">
      <c r="A851" s="14"/>
      <c r="B851" s="253"/>
      <c r="C851" s="254"/>
      <c r="D851" s="243" t="s">
        <v>230</v>
      </c>
      <c r="E851" s="255" t="s">
        <v>1</v>
      </c>
      <c r="F851" s="256" t="s">
        <v>285</v>
      </c>
      <c r="G851" s="254"/>
      <c r="H851" s="257">
        <v>25.050000000000001</v>
      </c>
      <c r="I851" s="258"/>
      <c r="J851" s="254"/>
      <c r="K851" s="254"/>
      <c r="L851" s="259"/>
      <c r="M851" s="260"/>
      <c r="N851" s="261"/>
      <c r="O851" s="261"/>
      <c r="P851" s="261"/>
      <c r="Q851" s="261"/>
      <c r="R851" s="261"/>
      <c r="S851" s="261"/>
      <c r="T851" s="262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63" t="s">
        <v>230</v>
      </c>
      <c r="AU851" s="263" t="s">
        <v>88</v>
      </c>
      <c r="AV851" s="14" t="s">
        <v>121</v>
      </c>
      <c r="AW851" s="14" t="s">
        <v>34</v>
      </c>
      <c r="AX851" s="14" t="s">
        <v>86</v>
      </c>
      <c r="AY851" s="263" t="s">
        <v>216</v>
      </c>
    </row>
    <row r="852" s="2" customFormat="1" ht="16.5" customHeight="1">
      <c r="A852" s="39"/>
      <c r="B852" s="40"/>
      <c r="C852" s="228" t="s">
        <v>1486</v>
      </c>
      <c r="D852" s="228" t="s">
        <v>218</v>
      </c>
      <c r="E852" s="229" t="s">
        <v>1797</v>
      </c>
      <c r="F852" s="230" t="s">
        <v>1798</v>
      </c>
      <c r="G852" s="231" t="s">
        <v>293</v>
      </c>
      <c r="H852" s="232">
        <v>2.8500000000000001</v>
      </c>
      <c r="I852" s="233"/>
      <c r="J852" s="234">
        <f>ROUND(I852*H852,2)</f>
        <v>0</v>
      </c>
      <c r="K852" s="230" t="s">
        <v>222</v>
      </c>
      <c r="L852" s="45"/>
      <c r="M852" s="235" t="s">
        <v>1</v>
      </c>
      <c r="N852" s="236" t="s">
        <v>44</v>
      </c>
      <c r="O852" s="92"/>
      <c r="P852" s="237">
        <f>O852*H852</f>
        <v>0</v>
      </c>
      <c r="Q852" s="237">
        <v>0.00147</v>
      </c>
      <c r="R852" s="237">
        <f>Q852*H852</f>
        <v>0.0041894999999999996</v>
      </c>
      <c r="S852" s="237">
        <v>0.039</v>
      </c>
      <c r="T852" s="238">
        <f>S852*H852</f>
        <v>0.11115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39" t="s">
        <v>121</v>
      </c>
      <c r="AT852" s="239" t="s">
        <v>218</v>
      </c>
      <c r="AU852" s="239" t="s">
        <v>88</v>
      </c>
      <c r="AY852" s="18" t="s">
        <v>216</v>
      </c>
      <c r="BE852" s="240">
        <f>IF(N852="základní",J852,0)</f>
        <v>0</v>
      </c>
      <c r="BF852" s="240">
        <f>IF(N852="snížená",J852,0)</f>
        <v>0</v>
      </c>
      <c r="BG852" s="240">
        <f>IF(N852="zákl. přenesená",J852,0)</f>
        <v>0</v>
      </c>
      <c r="BH852" s="240">
        <f>IF(N852="sníž. přenesená",J852,0)</f>
        <v>0</v>
      </c>
      <c r="BI852" s="240">
        <f>IF(N852="nulová",J852,0)</f>
        <v>0</v>
      </c>
      <c r="BJ852" s="18" t="s">
        <v>86</v>
      </c>
      <c r="BK852" s="240">
        <f>ROUND(I852*H852,2)</f>
        <v>0</v>
      </c>
      <c r="BL852" s="18" t="s">
        <v>121</v>
      </c>
      <c r="BM852" s="239" t="s">
        <v>1799</v>
      </c>
    </row>
    <row r="853" s="13" customFormat="1">
      <c r="A853" s="13"/>
      <c r="B853" s="241"/>
      <c r="C853" s="242"/>
      <c r="D853" s="243" t="s">
        <v>230</v>
      </c>
      <c r="E853" s="244" t="s">
        <v>1</v>
      </c>
      <c r="F853" s="245" t="s">
        <v>5556</v>
      </c>
      <c r="G853" s="242"/>
      <c r="H853" s="246">
        <v>1.5</v>
      </c>
      <c r="I853" s="247"/>
      <c r="J853" s="242"/>
      <c r="K853" s="242"/>
      <c r="L853" s="248"/>
      <c r="M853" s="249"/>
      <c r="N853" s="250"/>
      <c r="O853" s="250"/>
      <c r="P853" s="250"/>
      <c r="Q853" s="250"/>
      <c r="R853" s="250"/>
      <c r="S853" s="250"/>
      <c r="T853" s="251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2" t="s">
        <v>230</v>
      </c>
      <c r="AU853" s="252" t="s">
        <v>88</v>
      </c>
      <c r="AV853" s="13" t="s">
        <v>88</v>
      </c>
      <c r="AW853" s="13" t="s">
        <v>34</v>
      </c>
      <c r="AX853" s="13" t="s">
        <v>79</v>
      </c>
      <c r="AY853" s="252" t="s">
        <v>216</v>
      </c>
    </row>
    <row r="854" s="13" customFormat="1">
      <c r="A854" s="13"/>
      <c r="B854" s="241"/>
      <c r="C854" s="242"/>
      <c r="D854" s="243" t="s">
        <v>230</v>
      </c>
      <c r="E854" s="244" t="s">
        <v>1</v>
      </c>
      <c r="F854" s="245" t="s">
        <v>5557</v>
      </c>
      <c r="G854" s="242"/>
      <c r="H854" s="246">
        <v>0.14999999999999999</v>
      </c>
      <c r="I854" s="247"/>
      <c r="J854" s="242"/>
      <c r="K854" s="242"/>
      <c r="L854" s="248"/>
      <c r="M854" s="249"/>
      <c r="N854" s="250"/>
      <c r="O854" s="250"/>
      <c r="P854" s="250"/>
      <c r="Q854" s="250"/>
      <c r="R854" s="250"/>
      <c r="S854" s="250"/>
      <c r="T854" s="251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2" t="s">
        <v>230</v>
      </c>
      <c r="AU854" s="252" t="s">
        <v>88</v>
      </c>
      <c r="AV854" s="13" t="s">
        <v>88</v>
      </c>
      <c r="AW854" s="13" t="s">
        <v>34</v>
      </c>
      <c r="AX854" s="13" t="s">
        <v>79</v>
      </c>
      <c r="AY854" s="252" t="s">
        <v>216</v>
      </c>
    </row>
    <row r="855" s="13" customFormat="1">
      <c r="A855" s="13"/>
      <c r="B855" s="241"/>
      <c r="C855" s="242"/>
      <c r="D855" s="243" t="s">
        <v>230</v>
      </c>
      <c r="E855" s="244" t="s">
        <v>1</v>
      </c>
      <c r="F855" s="245" t="s">
        <v>5558</v>
      </c>
      <c r="G855" s="242"/>
      <c r="H855" s="246">
        <v>1.2</v>
      </c>
      <c r="I855" s="247"/>
      <c r="J855" s="242"/>
      <c r="K855" s="242"/>
      <c r="L855" s="248"/>
      <c r="M855" s="249"/>
      <c r="N855" s="250"/>
      <c r="O855" s="250"/>
      <c r="P855" s="250"/>
      <c r="Q855" s="250"/>
      <c r="R855" s="250"/>
      <c r="S855" s="250"/>
      <c r="T855" s="251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2" t="s">
        <v>230</v>
      </c>
      <c r="AU855" s="252" t="s">
        <v>88</v>
      </c>
      <c r="AV855" s="13" t="s">
        <v>88</v>
      </c>
      <c r="AW855" s="13" t="s">
        <v>34</v>
      </c>
      <c r="AX855" s="13" t="s">
        <v>79</v>
      </c>
      <c r="AY855" s="252" t="s">
        <v>216</v>
      </c>
    </row>
    <row r="856" s="14" customFormat="1">
      <c r="A856" s="14"/>
      <c r="B856" s="253"/>
      <c r="C856" s="254"/>
      <c r="D856" s="243" t="s">
        <v>230</v>
      </c>
      <c r="E856" s="255" t="s">
        <v>1</v>
      </c>
      <c r="F856" s="256" t="s">
        <v>285</v>
      </c>
      <c r="G856" s="254"/>
      <c r="H856" s="257">
        <v>2.8499999999999996</v>
      </c>
      <c r="I856" s="258"/>
      <c r="J856" s="254"/>
      <c r="K856" s="254"/>
      <c r="L856" s="259"/>
      <c r="M856" s="260"/>
      <c r="N856" s="261"/>
      <c r="O856" s="261"/>
      <c r="P856" s="261"/>
      <c r="Q856" s="261"/>
      <c r="R856" s="261"/>
      <c r="S856" s="261"/>
      <c r="T856" s="262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63" t="s">
        <v>230</v>
      </c>
      <c r="AU856" s="263" t="s">
        <v>88</v>
      </c>
      <c r="AV856" s="14" t="s">
        <v>121</v>
      </c>
      <c r="AW856" s="14" t="s">
        <v>34</v>
      </c>
      <c r="AX856" s="14" t="s">
        <v>86</v>
      </c>
      <c r="AY856" s="263" t="s">
        <v>216</v>
      </c>
    </row>
    <row r="857" s="2" customFormat="1" ht="16.5" customHeight="1">
      <c r="A857" s="39"/>
      <c r="B857" s="40"/>
      <c r="C857" s="228" t="s">
        <v>1492</v>
      </c>
      <c r="D857" s="228" t="s">
        <v>218</v>
      </c>
      <c r="E857" s="229" t="s">
        <v>5559</v>
      </c>
      <c r="F857" s="230" t="s">
        <v>5560</v>
      </c>
      <c r="G857" s="231" t="s">
        <v>293</v>
      </c>
      <c r="H857" s="232">
        <v>0.92000000000000004</v>
      </c>
      <c r="I857" s="233"/>
      <c r="J857" s="234">
        <f>ROUND(I857*H857,2)</f>
        <v>0</v>
      </c>
      <c r="K857" s="230" t="s">
        <v>222</v>
      </c>
      <c r="L857" s="45"/>
      <c r="M857" s="235" t="s">
        <v>1</v>
      </c>
      <c r="N857" s="236" t="s">
        <v>44</v>
      </c>
      <c r="O857" s="92"/>
      <c r="P857" s="237">
        <f>O857*H857</f>
        <v>0</v>
      </c>
      <c r="Q857" s="237">
        <v>0.0027899999999999999</v>
      </c>
      <c r="R857" s="237">
        <f>Q857*H857</f>
        <v>0.0025668000000000002</v>
      </c>
      <c r="S857" s="237">
        <v>0.056000000000000001</v>
      </c>
      <c r="T857" s="238">
        <f>S857*H857</f>
        <v>0.051520000000000003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39" t="s">
        <v>121</v>
      </c>
      <c r="AT857" s="239" t="s">
        <v>218</v>
      </c>
      <c r="AU857" s="239" t="s">
        <v>88</v>
      </c>
      <c r="AY857" s="18" t="s">
        <v>216</v>
      </c>
      <c r="BE857" s="240">
        <f>IF(N857="základní",J857,0)</f>
        <v>0</v>
      </c>
      <c r="BF857" s="240">
        <f>IF(N857="snížená",J857,0)</f>
        <v>0</v>
      </c>
      <c r="BG857" s="240">
        <f>IF(N857="zákl. přenesená",J857,0)</f>
        <v>0</v>
      </c>
      <c r="BH857" s="240">
        <f>IF(N857="sníž. přenesená",J857,0)</f>
        <v>0</v>
      </c>
      <c r="BI857" s="240">
        <f>IF(N857="nulová",J857,0)</f>
        <v>0</v>
      </c>
      <c r="BJ857" s="18" t="s">
        <v>86</v>
      </c>
      <c r="BK857" s="240">
        <f>ROUND(I857*H857,2)</f>
        <v>0</v>
      </c>
      <c r="BL857" s="18" t="s">
        <v>121</v>
      </c>
      <c r="BM857" s="239" t="s">
        <v>5561</v>
      </c>
    </row>
    <row r="858" s="13" customFormat="1">
      <c r="A858" s="13"/>
      <c r="B858" s="241"/>
      <c r="C858" s="242"/>
      <c r="D858" s="243" t="s">
        <v>230</v>
      </c>
      <c r="E858" s="244" t="s">
        <v>1</v>
      </c>
      <c r="F858" s="245" t="s">
        <v>5562</v>
      </c>
      <c r="G858" s="242"/>
      <c r="H858" s="246">
        <v>0.29999999999999999</v>
      </c>
      <c r="I858" s="247"/>
      <c r="J858" s="242"/>
      <c r="K858" s="242"/>
      <c r="L858" s="248"/>
      <c r="M858" s="249"/>
      <c r="N858" s="250"/>
      <c r="O858" s="250"/>
      <c r="P858" s="250"/>
      <c r="Q858" s="250"/>
      <c r="R858" s="250"/>
      <c r="S858" s="250"/>
      <c r="T858" s="251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2" t="s">
        <v>230</v>
      </c>
      <c r="AU858" s="252" t="s">
        <v>88</v>
      </c>
      <c r="AV858" s="13" t="s">
        <v>88</v>
      </c>
      <c r="AW858" s="13" t="s">
        <v>34</v>
      </c>
      <c r="AX858" s="13" t="s">
        <v>79</v>
      </c>
      <c r="AY858" s="252" t="s">
        <v>216</v>
      </c>
    </row>
    <row r="859" s="13" customFormat="1">
      <c r="A859" s="13"/>
      <c r="B859" s="241"/>
      <c r="C859" s="242"/>
      <c r="D859" s="243" t="s">
        <v>230</v>
      </c>
      <c r="E859" s="244" t="s">
        <v>1</v>
      </c>
      <c r="F859" s="245" t="s">
        <v>5563</v>
      </c>
      <c r="G859" s="242"/>
      <c r="H859" s="246">
        <v>0.32000000000000001</v>
      </c>
      <c r="I859" s="247"/>
      <c r="J859" s="242"/>
      <c r="K859" s="242"/>
      <c r="L859" s="248"/>
      <c r="M859" s="249"/>
      <c r="N859" s="250"/>
      <c r="O859" s="250"/>
      <c r="P859" s="250"/>
      <c r="Q859" s="250"/>
      <c r="R859" s="250"/>
      <c r="S859" s="250"/>
      <c r="T859" s="251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2" t="s">
        <v>230</v>
      </c>
      <c r="AU859" s="252" t="s">
        <v>88</v>
      </c>
      <c r="AV859" s="13" t="s">
        <v>88</v>
      </c>
      <c r="AW859" s="13" t="s">
        <v>34</v>
      </c>
      <c r="AX859" s="13" t="s">
        <v>79</v>
      </c>
      <c r="AY859" s="252" t="s">
        <v>216</v>
      </c>
    </row>
    <row r="860" s="13" customFormat="1">
      <c r="A860" s="13"/>
      <c r="B860" s="241"/>
      <c r="C860" s="242"/>
      <c r="D860" s="243" t="s">
        <v>230</v>
      </c>
      <c r="E860" s="244" t="s">
        <v>1</v>
      </c>
      <c r="F860" s="245" t="s">
        <v>5557</v>
      </c>
      <c r="G860" s="242"/>
      <c r="H860" s="246">
        <v>0.14999999999999999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230</v>
      </c>
      <c r="AU860" s="252" t="s">
        <v>88</v>
      </c>
      <c r="AV860" s="13" t="s">
        <v>88</v>
      </c>
      <c r="AW860" s="13" t="s">
        <v>34</v>
      </c>
      <c r="AX860" s="13" t="s">
        <v>79</v>
      </c>
      <c r="AY860" s="252" t="s">
        <v>216</v>
      </c>
    </row>
    <row r="861" s="13" customFormat="1">
      <c r="A861" s="13"/>
      <c r="B861" s="241"/>
      <c r="C861" s="242"/>
      <c r="D861" s="243" t="s">
        <v>230</v>
      </c>
      <c r="E861" s="244" t="s">
        <v>1</v>
      </c>
      <c r="F861" s="245" t="s">
        <v>5564</v>
      </c>
      <c r="G861" s="242"/>
      <c r="H861" s="246">
        <v>0.14999999999999999</v>
      </c>
      <c r="I861" s="247"/>
      <c r="J861" s="242"/>
      <c r="K861" s="242"/>
      <c r="L861" s="248"/>
      <c r="M861" s="249"/>
      <c r="N861" s="250"/>
      <c r="O861" s="250"/>
      <c r="P861" s="250"/>
      <c r="Q861" s="250"/>
      <c r="R861" s="250"/>
      <c r="S861" s="250"/>
      <c r="T861" s="251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2" t="s">
        <v>230</v>
      </c>
      <c r="AU861" s="252" t="s">
        <v>88</v>
      </c>
      <c r="AV861" s="13" t="s">
        <v>88</v>
      </c>
      <c r="AW861" s="13" t="s">
        <v>34</v>
      </c>
      <c r="AX861" s="13" t="s">
        <v>79</v>
      </c>
      <c r="AY861" s="252" t="s">
        <v>216</v>
      </c>
    </row>
    <row r="862" s="14" customFormat="1">
      <c r="A862" s="14"/>
      <c r="B862" s="253"/>
      <c r="C862" s="254"/>
      <c r="D862" s="243" t="s">
        <v>230</v>
      </c>
      <c r="E862" s="255" t="s">
        <v>1</v>
      </c>
      <c r="F862" s="256" t="s">
        <v>285</v>
      </c>
      <c r="G862" s="254"/>
      <c r="H862" s="257">
        <v>0.92000000000000004</v>
      </c>
      <c r="I862" s="258"/>
      <c r="J862" s="254"/>
      <c r="K862" s="254"/>
      <c r="L862" s="259"/>
      <c r="M862" s="260"/>
      <c r="N862" s="261"/>
      <c r="O862" s="261"/>
      <c r="P862" s="261"/>
      <c r="Q862" s="261"/>
      <c r="R862" s="261"/>
      <c r="S862" s="261"/>
      <c r="T862" s="262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63" t="s">
        <v>230</v>
      </c>
      <c r="AU862" s="263" t="s">
        <v>88</v>
      </c>
      <c r="AV862" s="14" t="s">
        <v>121</v>
      </c>
      <c r="AW862" s="14" t="s">
        <v>34</v>
      </c>
      <c r="AX862" s="14" t="s">
        <v>86</v>
      </c>
      <c r="AY862" s="263" t="s">
        <v>216</v>
      </c>
    </row>
    <row r="863" s="2" customFormat="1" ht="16.5" customHeight="1">
      <c r="A863" s="39"/>
      <c r="B863" s="40"/>
      <c r="C863" s="228" t="s">
        <v>1497</v>
      </c>
      <c r="D863" s="228" t="s">
        <v>218</v>
      </c>
      <c r="E863" s="229" t="s">
        <v>5565</v>
      </c>
      <c r="F863" s="230" t="s">
        <v>5566</v>
      </c>
      <c r="G863" s="231" t="s">
        <v>293</v>
      </c>
      <c r="H863" s="232">
        <v>0.83999999999999997</v>
      </c>
      <c r="I863" s="233"/>
      <c r="J863" s="234">
        <f>ROUND(I863*H863,2)</f>
        <v>0</v>
      </c>
      <c r="K863" s="230" t="s">
        <v>222</v>
      </c>
      <c r="L863" s="45"/>
      <c r="M863" s="235" t="s">
        <v>1</v>
      </c>
      <c r="N863" s="236" t="s">
        <v>44</v>
      </c>
      <c r="O863" s="92"/>
      <c r="P863" s="237">
        <f>O863*H863</f>
        <v>0</v>
      </c>
      <c r="Q863" s="237">
        <v>0.00316</v>
      </c>
      <c r="R863" s="237">
        <f>Q863*H863</f>
        <v>0.0026543999999999999</v>
      </c>
      <c r="S863" s="237">
        <v>0.069000000000000006</v>
      </c>
      <c r="T863" s="238">
        <f>S863*H863</f>
        <v>0.057960000000000005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39" t="s">
        <v>121</v>
      </c>
      <c r="AT863" s="239" t="s">
        <v>218</v>
      </c>
      <c r="AU863" s="239" t="s">
        <v>88</v>
      </c>
      <c r="AY863" s="18" t="s">
        <v>216</v>
      </c>
      <c r="BE863" s="240">
        <f>IF(N863="základní",J863,0)</f>
        <v>0</v>
      </c>
      <c r="BF863" s="240">
        <f>IF(N863="snížená",J863,0)</f>
        <v>0</v>
      </c>
      <c r="BG863" s="240">
        <f>IF(N863="zákl. přenesená",J863,0)</f>
        <v>0</v>
      </c>
      <c r="BH863" s="240">
        <f>IF(N863="sníž. přenesená",J863,0)</f>
        <v>0</v>
      </c>
      <c r="BI863" s="240">
        <f>IF(N863="nulová",J863,0)</f>
        <v>0</v>
      </c>
      <c r="BJ863" s="18" t="s">
        <v>86</v>
      </c>
      <c r="BK863" s="240">
        <f>ROUND(I863*H863,2)</f>
        <v>0</v>
      </c>
      <c r="BL863" s="18" t="s">
        <v>121</v>
      </c>
      <c r="BM863" s="239" t="s">
        <v>5567</v>
      </c>
    </row>
    <row r="864" s="13" customFormat="1">
      <c r="A864" s="13"/>
      <c r="B864" s="241"/>
      <c r="C864" s="242"/>
      <c r="D864" s="243" t="s">
        <v>230</v>
      </c>
      <c r="E864" s="244" t="s">
        <v>1</v>
      </c>
      <c r="F864" s="245" t="s">
        <v>5568</v>
      </c>
      <c r="G864" s="242"/>
      <c r="H864" s="246">
        <v>0.59999999999999998</v>
      </c>
      <c r="I864" s="247"/>
      <c r="J864" s="242"/>
      <c r="K864" s="242"/>
      <c r="L864" s="248"/>
      <c r="M864" s="249"/>
      <c r="N864" s="250"/>
      <c r="O864" s="250"/>
      <c r="P864" s="250"/>
      <c r="Q864" s="250"/>
      <c r="R864" s="250"/>
      <c r="S864" s="250"/>
      <c r="T864" s="251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2" t="s">
        <v>230</v>
      </c>
      <c r="AU864" s="252" t="s">
        <v>88</v>
      </c>
      <c r="AV864" s="13" t="s">
        <v>88</v>
      </c>
      <c r="AW864" s="13" t="s">
        <v>34</v>
      </c>
      <c r="AX864" s="13" t="s">
        <v>79</v>
      </c>
      <c r="AY864" s="252" t="s">
        <v>216</v>
      </c>
    </row>
    <row r="865" s="13" customFormat="1">
      <c r="A865" s="13"/>
      <c r="B865" s="241"/>
      <c r="C865" s="242"/>
      <c r="D865" s="243" t="s">
        <v>230</v>
      </c>
      <c r="E865" s="244" t="s">
        <v>1</v>
      </c>
      <c r="F865" s="245" t="s">
        <v>5569</v>
      </c>
      <c r="G865" s="242"/>
      <c r="H865" s="246">
        <v>0.23999999999999999</v>
      </c>
      <c r="I865" s="247"/>
      <c r="J865" s="242"/>
      <c r="K865" s="242"/>
      <c r="L865" s="248"/>
      <c r="M865" s="249"/>
      <c r="N865" s="250"/>
      <c r="O865" s="250"/>
      <c r="P865" s="250"/>
      <c r="Q865" s="250"/>
      <c r="R865" s="250"/>
      <c r="S865" s="250"/>
      <c r="T865" s="251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2" t="s">
        <v>230</v>
      </c>
      <c r="AU865" s="252" t="s">
        <v>88</v>
      </c>
      <c r="AV865" s="13" t="s">
        <v>88</v>
      </c>
      <c r="AW865" s="13" t="s">
        <v>34</v>
      </c>
      <c r="AX865" s="13" t="s">
        <v>79</v>
      </c>
      <c r="AY865" s="252" t="s">
        <v>216</v>
      </c>
    </row>
    <row r="866" s="14" customFormat="1">
      <c r="A866" s="14"/>
      <c r="B866" s="253"/>
      <c r="C866" s="254"/>
      <c r="D866" s="243" t="s">
        <v>230</v>
      </c>
      <c r="E866" s="255" t="s">
        <v>1</v>
      </c>
      <c r="F866" s="256" t="s">
        <v>285</v>
      </c>
      <c r="G866" s="254"/>
      <c r="H866" s="257">
        <v>0.83999999999999997</v>
      </c>
      <c r="I866" s="258"/>
      <c r="J866" s="254"/>
      <c r="K866" s="254"/>
      <c r="L866" s="259"/>
      <c r="M866" s="260"/>
      <c r="N866" s="261"/>
      <c r="O866" s="261"/>
      <c r="P866" s="261"/>
      <c r="Q866" s="261"/>
      <c r="R866" s="261"/>
      <c r="S866" s="261"/>
      <c r="T866" s="262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63" t="s">
        <v>230</v>
      </c>
      <c r="AU866" s="263" t="s">
        <v>88</v>
      </c>
      <c r="AV866" s="14" t="s">
        <v>121</v>
      </c>
      <c r="AW866" s="14" t="s">
        <v>34</v>
      </c>
      <c r="AX866" s="14" t="s">
        <v>86</v>
      </c>
      <c r="AY866" s="263" t="s">
        <v>216</v>
      </c>
    </row>
    <row r="867" s="2" customFormat="1" ht="16.5" customHeight="1">
      <c r="A867" s="39"/>
      <c r="B867" s="40"/>
      <c r="C867" s="228" t="s">
        <v>1503</v>
      </c>
      <c r="D867" s="228" t="s">
        <v>218</v>
      </c>
      <c r="E867" s="229" t="s">
        <v>5570</v>
      </c>
      <c r="F867" s="230" t="s">
        <v>5571</v>
      </c>
      <c r="G867" s="231" t="s">
        <v>293</v>
      </c>
      <c r="H867" s="232">
        <v>0.45000000000000001</v>
      </c>
      <c r="I867" s="233"/>
      <c r="J867" s="234">
        <f>ROUND(I867*H867,2)</f>
        <v>0</v>
      </c>
      <c r="K867" s="230" t="s">
        <v>222</v>
      </c>
      <c r="L867" s="45"/>
      <c r="M867" s="235" t="s">
        <v>1</v>
      </c>
      <c r="N867" s="236" t="s">
        <v>44</v>
      </c>
      <c r="O867" s="92"/>
      <c r="P867" s="237">
        <f>O867*H867</f>
        <v>0</v>
      </c>
      <c r="Q867" s="237">
        <v>0.00365</v>
      </c>
      <c r="R867" s="237">
        <f>Q867*H867</f>
        <v>0.0016425000000000001</v>
      </c>
      <c r="S867" s="237">
        <v>0.11</v>
      </c>
      <c r="T867" s="238">
        <f>S867*H867</f>
        <v>0.049500000000000002</v>
      </c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R867" s="239" t="s">
        <v>121</v>
      </c>
      <c r="AT867" s="239" t="s">
        <v>218</v>
      </c>
      <c r="AU867" s="239" t="s">
        <v>88</v>
      </c>
      <c r="AY867" s="18" t="s">
        <v>216</v>
      </c>
      <c r="BE867" s="240">
        <f>IF(N867="základní",J867,0)</f>
        <v>0</v>
      </c>
      <c r="BF867" s="240">
        <f>IF(N867="snížená",J867,0)</f>
        <v>0</v>
      </c>
      <c r="BG867" s="240">
        <f>IF(N867="zákl. přenesená",J867,0)</f>
        <v>0</v>
      </c>
      <c r="BH867" s="240">
        <f>IF(N867="sníž. přenesená",J867,0)</f>
        <v>0</v>
      </c>
      <c r="BI867" s="240">
        <f>IF(N867="nulová",J867,0)</f>
        <v>0</v>
      </c>
      <c r="BJ867" s="18" t="s">
        <v>86</v>
      </c>
      <c r="BK867" s="240">
        <f>ROUND(I867*H867,2)</f>
        <v>0</v>
      </c>
      <c r="BL867" s="18" t="s">
        <v>121</v>
      </c>
      <c r="BM867" s="239" t="s">
        <v>5572</v>
      </c>
    </row>
    <row r="868" s="13" customFormat="1">
      <c r="A868" s="13"/>
      <c r="B868" s="241"/>
      <c r="C868" s="242"/>
      <c r="D868" s="243" t="s">
        <v>230</v>
      </c>
      <c r="E868" s="244" t="s">
        <v>1</v>
      </c>
      <c r="F868" s="245" t="s">
        <v>5557</v>
      </c>
      <c r="G868" s="242"/>
      <c r="H868" s="246">
        <v>0.14999999999999999</v>
      </c>
      <c r="I868" s="247"/>
      <c r="J868" s="242"/>
      <c r="K868" s="242"/>
      <c r="L868" s="248"/>
      <c r="M868" s="249"/>
      <c r="N868" s="250"/>
      <c r="O868" s="250"/>
      <c r="P868" s="250"/>
      <c r="Q868" s="250"/>
      <c r="R868" s="250"/>
      <c r="S868" s="250"/>
      <c r="T868" s="251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2" t="s">
        <v>230</v>
      </c>
      <c r="AU868" s="252" t="s">
        <v>88</v>
      </c>
      <c r="AV868" s="13" t="s">
        <v>88</v>
      </c>
      <c r="AW868" s="13" t="s">
        <v>34</v>
      </c>
      <c r="AX868" s="13" t="s">
        <v>79</v>
      </c>
      <c r="AY868" s="252" t="s">
        <v>216</v>
      </c>
    </row>
    <row r="869" s="13" customFormat="1">
      <c r="A869" s="13"/>
      <c r="B869" s="241"/>
      <c r="C869" s="242"/>
      <c r="D869" s="243" t="s">
        <v>230</v>
      </c>
      <c r="E869" s="244" t="s">
        <v>1</v>
      </c>
      <c r="F869" s="245" t="s">
        <v>5573</v>
      </c>
      <c r="G869" s="242"/>
      <c r="H869" s="246">
        <v>0.29999999999999999</v>
      </c>
      <c r="I869" s="247"/>
      <c r="J869" s="242"/>
      <c r="K869" s="242"/>
      <c r="L869" s="248"/>
      <c r="M869" s="249"/>
      <c r="N869" s="250"/>
      <c r="O869" s="250"/>
      <c r="P869" s="250"/>
      <c r="Q869" s="250"/>
      <c r="R869" s="250"/>
      <c r="S869" s="250"/>
      <c r="T869" s="251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2" t="s">
        <v>230</v>
      </c>
      <c r="AU869" s="252" t="s">
        <v>88</v>
      </c>
      <c r="AV869" s="13" t="s">
        <v>88</v>
      </c>
      <c r="AW869" s="13" t="s">
        <v>34</v>
      </c>
      <c r="AX869" s="13" t="s">
        <v>79</v>
      </c>
      <c r="AY869" s="252" t="s">
        <v>216</v>
      </c>
    </row>
    <row r="870" s="14" customFormat="1">
      <c r="A870" s="14"/>
      <c r="B870" s="253"/>
      <c r="C870" s="254"/>
      <c r="D870" s="243" t="s">
        <v>230</v>
      </c>
      <c r="E870" s="255" t="s">
        <v>1</v>
      </c>
      <c r="F870" s="256" t="s">
        <v>285</v>
      </c>
      <c r="G870" s="254"/>
      <c r="H870" s="257">
        <v>0.44999999999999996</v>
      </c>
      <c r="I870" s="258"/>
      <c r="J870" s="254"/>
      <c r="K870" s="254"/>
      <c r="L870" s="259"/>
      <c r="M870" s="260"/>
      <c r="N870" s="261"/>
      <c r="O870" s="261"/>
      <c r="P870" s="261"/>
      <c r="Q870" s="261"/>
      <c r="R870" s="261"/>
      <c r="S870" s="261"/>
      <c r="T870" s="262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63" t="s">
        <v>230</v>
      </c>
      <c r="AU870" s="263" t="s">
        <v>88</v>
      </c>
      <c r="AV870" s="14" t="s">
        <v>121</v>
      </c>
      <c r="AW870" s="14" t="s">
        <v>34</v>
      </c>
      <c r="AX870" s="14" t="s">
        <v>86</v>
      </c>
      <c r="AY870" s="263" t="s">
        <v>216</v>
      </c>
    </row>
    <row r="871" s="2" customFormat="1" ht="16.5" customHeight="1">
      <c r="A871" s="39"/>
      <c r="B871" s="40"/>
      <c r="C871" s="228" t="s">
        <v>1508</v>
      </c>
      <c r="D871" s="228" t="s">
        <v>218</v>
      </c>
      <c r="E871" s="229" t="s">
        <v>5574</v>
      </c>
      <c r="F871" s="230" t="s">
        <v>5575</v>
      </c>
      <c r="G871" s="231" t="s">
        <v>293</v>
      </c>
      <c r="H871" s="232">
        <v>337.77300000000002</v>
      </c>
      <c r="I871" s="233"/>
      <c r="J871" s="234">
        <f>ROUND(I871*H871,2)</f>
        <v>0</v>
      </c>
      <c r="K871" s="230" t="s">
        <v>222</v>
      </c>
      <c r="L871" s="45"/>
      <c r="M871" s="235" t="s">
        <v>1</v>
      </c>
      <c r="N871" s="236" t="s">
        <v>44</v>
      </c>
      <c r="O871" s="92"/>
      <c r="P871" s="237">
        <f>O871*H871</f>
        <v>0</v>
      </c>
      <c r="Q871" s="237">
        <v>8.0000000000000007E-05</v>
      </c>
      <c r="R871" s="237">
        <f>Q871*H871</f>
        <v>0.027021840000000005</v>
      </c>
      <c r="S871" s="237">
        <v>0</v>
      </c>
      <c r="T871" s="238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39" t="s">
        <v>121</v>
      </c>
      <c r="AT871" s="239" t="s">
        <v>218</v>
      </c>
      <c r="AU871" s="239" t="s">
        <v>88</v>
      </c>
      <c r="AY871" s="18" t="s">
        <v>216</v>
      </c>
      <c r="BE871" s="240">
        <f>IF(N871="základní",J871,0)</f>
        <v>0</v>
      </c>
      <c r="BF871" s="240">
        <f>IF(N871="snížená",J871,0)</f>
        <v>0</v>
      </c>
      <c r="BG871" s="240">
        <f>IF(N871="zákl. přenesená",J871,0)</f>
        <v>0</v>
      </c>
      <c r="BH871" s="240">
        <f>IF(N871="sníž. přenesená",J871,0)</f>
        <v>0</v>
      </c>
      <c r="BI871" s="240">
        <f>IF(N871="nulová",J871,0)</f>
        <v>0</v>
      </c>
      <c r="BJ871" s="18" t="s">
        <v>86</v>
      </c>
      <c r="BK871" s="240">
        <f>ROUND(I871*H871,2)</f>
        <v>0</v>
      </c>
      <c r="BL871" s="18" t="s">
        <v>121</v>
      </c>
      <c r="BM871" s="239" t="s">
        <v>5576</v>
      </c>
    </row>
    <row r="872" s="13" customFormat="1">
      <c r="A872" s="13"/>
      <c r="B872" s="241"/>
      <c r="C872" s="242"/>
      <c r="D872" s="243" t="s">
        <v>230</v>
      </c>
      <c r="E872" s="244" t="s">
        <v>1</v>
      </c>
      <c r="F872" s="245" t="s">
        <v>5577</v>
      </c>
      <c r="G872" s="242"/>
      <c r="H872" s="246">
        <v>2.1499999999999999</v>
      </c>
      <c r="I872" s="247"/>
      <c r="J872" s="242"/>
      <c r="K872" s="242"/>
      <c r="L872" s="248"/>
      <c r="M872" s="249"/>
      <c r="N872" s="250"/>
      <c r="O872" s="250"/>
      <c r="P872" s="250"/>
      <c r="Q872" s="250"/>
      <c r="R872" s="250"/>
      <c r="S872" s="250"/>
      <c r="T872" s="251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2" t="s">
        <v>230</v>
      </c>
      <c r="AU872" s="252" t="s">
        <v>88</v>
      </c>
      <c r="AV872" s="13" t="s">
        <v>88</v>
      </c>
      <c r="AW872" s="13" t="s">
        <v>34</v>
      </c>
      <c r="AX872" s="13" t="s">
        <v>79</v>
      </c>
      <c r="AY872" s="252" t="s">
        <v>216</v>
      </c>
    </row>
    <row r="873" s="15" customFormat="1">
      <c r="A873" s="15"/>
      <c r="B873" s="280"/>
      <c r="C873" s="281"/>
      <c r="D873" s="243" t="s">
        <v>230</v>
      </c>
      <c r="E873" s="282" t="s">
        <v>1</v>
      </c>
      <c r="F873" s="283" t="s">
        <v>1693</v>
      </c>
      <c r="G873" s="281"/>
      <c r="H873" s="284">
        <v>2.1499999999999999</v>
      </c>
      <c r="I873" s="285"/>
      <c r="J873" s="281"/>
      <c r="K873" s="281"/>
      <c r="L873" s="286"/>
      <c r="M873" s="287"/>
      <c r="N873" s="288"/>
      <c r="O873" s="288"/>
      <c r="P873" s="288"/>
      <c r="Q873" s="288"/>
      <c r="R873" s="288"/>
      <c r="S873" s="288"/>
      <c r="T873" s="289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T873" s="290" t="s">
        <v>230</v>
      </c>
      <c r="AU873" s="290" t="s">
        <v>88</v>
      </c>
      <c r="AV873" s="15" t="s">
        <v>99</v>
      </c>
      <c r="AW873" s="15" t="s">
        <v>34</v>
      </c>
      <c r="AX873" s="15" t="s">
        <v>79</v>
      </c>
      <c r="AY873" s="290" t="s">
        <v>216</v>
      </c>
    </row>
    <row r="874" s="13" customFormat="1">
      <c r="A874" s="13"/>
      <c r="B874" s="241"/>
      <c r="C874" s="242"/>
      <c r="D874" s="243" t="s">
        <v>230</v>
      </c>
      <c r="E874" s="244" t="s">
        <v>1</v>
      </c>
      <c r="F874" s="245" t="s">
        <v>5578</v>
      </c>
      <c r="G874" s="242"/>
      <c r="H874" s="246">
        <v>20.449999999999999</v>
      </c>
      <c r="I874" s="247"/>
      <c r="J874" s="242"/>
      <c r="K874" s="242"/>
      <c r="L874" s="248"/>
      <c r="M874" s="249"/>
      <c r="N874" s="250"/>
      <c r="O874" s="250"/>
      <c r="P874" s="250"/>
      <c r="Q874" s="250"/>
      <c r="R874" s="250"/>
      <c r="S874" s="250"/>
      <c r="T874" s="251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2" t="s">
        <v>230</v>
      </c>
      <c r="AU874" s="252" t="s">
        <v>88</v>
      </c>
      <c r="AV874" s="13" t="s">
        <v>88</v>
      </c>
      <c r="AW874" s="13" t="s">
        <v>34</v>
      </c>
      <c r="AX874" s="13" t="s">
        <v>79</v>
      </c>
      <c r="AY874" s="252" t="s">
        <v>216</v>
      </c>
    </row>
    <row r="875" s="13" customFormat="1">
      <c r="A875" s="13"/>
      <c r="B875" s="241"/>
      <c r="C875" s="242"/>
      <c r="D875" s="243" t="s">
        <v>230</v>
      </c>
      <c r="E875" s="244" t="s">
        <v>1</v>
      </c>
      <c r="F875" s="245" t="s">
        <v>5579</v>
      </c>
      <c r="G875" s="242"/>
      <c r="H875" s="246">
        <v>7.3399999999999999</v>
      </c>
      <c r="I875" s="247"/>
      <c r="J875" s="242"/>
      <c r="K875" s="242"/>
      <c r="L875" s="248"/>
      <c r="M875" s="249"/>
      <c r="N875" s="250"/>
      <c r="O875" s="250"/>
      <c r="P875" s="250"/>
      <c r="Q875" s="250"/>
      <c r="R875" s="250"/>
      <c r="S875" s="250"/>
      <c r="T875" s="251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2" t="s">
        <v>230</v>
      </c>
      <c r="AU875" s="252" t="s">
        <v>88</v>
      </c>
      <c r="AV875" s="13" t="s">
        <v>88</v>
      </c>
      <c r="AW875" s="13" t="s">
        <v>34</v>
      </c>
      <c r="AX875" s="13" t="s">
        <v>79</v>
      </c>
      <c r="AY875" s="252" t="s">
        <v>216</v>
      </c>
    </row>
    <row r="876" s="13" customFormat="1">
      <c r="A876" s="13"/>
      <c r="B876" s="241"/>
      <c r="C876" s="242"/>
      <c r="D876" s="243" t="s">
        <v>230</v>
      </c>
      <c r="E876" s="244" t="s">
        <v>1</v>
      </c>
      <c r="F876" s="245" t="s">
        <v>5425</v>
      </c>
      <c r="G876" s="242"/>
      <c r="H876" s="246">
        <v>8.1880000000000006</v>
      </c>
      <c r="I876" s="247"/>
      <c r="J876" s="242"/>
      <c r="K876" s="242"/>
      <c r="L876" s="248"/>
      <c r="M876" s="249"/>
      <c r="N876" s="250"/>
      <c r="O876" s="250"/>
      <c r="P876" s="250"/>
      <c r="Q876" s="250"/>
      <c r="R876" s="250"/>
      <c r="S876" s="250"/>
      <c r="T876" s="251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2" t="s">
        <v>230</v>
      </c>
      <c r="AU876" s="252" t="s">
        <v>88</v>
      </c>
      <c r="AV876" s="13" t="s">
        <v>88</v>
      </c>
      <c r="AW876" s="13" t="s">
        <v>34</v>
      </c>
      <c r="AX876" s="13" t="s">
        <v>79</v>
      </c>
      <c r="AY876" s="252" t="s">
        <v>216</v>
      </c>
    </row>
    <row r="877" s="13" customFormat="1">
      <c r="A877" s="13"/>
      <c r="B877" s="241"/>
      <c r="C877" s="242"/>
      <c r="D877" s="243" t="s">
        <v>230</v>
      </c>
      <c r="E877" s="244" t="s">
        <v>1</v>
      </c>
      <c r="F877" s="245" t="s">
        <v>5580</v>
      </c>
      <c r="G877" s="242"/>
      <c r="H877" s="246">
        <v>9.9000000000000004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230</v>
      </c>
      <c r="AU877" s="252" t="s">
        <v>88</v>
      </c>
      <c r="AV877" s="13" t="s">
        <v>88</v>
      </c>
      <c r="AW877" s="13" t="s">
        <v>34</v>
      </c>
      <c r="AX877" s="13" t="s">
        <v>79</v>
      </c>
      <c r="AY877" s="252" t="s">
        <v>216</v>
      </c>
    </row>
    <row r="878" s="13" customFormat="1">
      <c r="A878" s="13"/>
      <c r="B878" s="241"/>
      <c r="C878" s="242"/>
      <c r="D878" s="243" t="s">
        <v>230</v>
      </c>
      <c r="E878" s="244" t="s">
        <v>1</v>
      </c>
      <c r="F878" s="245" t="s">
        <v>5581</v>
      </c>
      <c r="G878" s="242"/>
      <c r="H878" s="246">
        <v>4.9400000000000004</v>
      </c>
      <c r="I878" s="247"/>
      <c r="J878" s="242"/>
      <c r="K878" s="242"/>
      <c r="L878" s="248"/>
      <c r="M878" s="249"/>
      <c r="N878" s="250"/>
      <c r="O878" s="250"/>
      <c r="P878" s="250"/>
      <c r="Q878" s="250"/>
      <c r="R878" s="250"/>
      <c r="S878" s="250"/>
      <c r="T878" s="251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2" t="s">
        <v>230</v>
      </c>
      <c r="AU878" s="252" t="s">
        <v>88</v>
      </c>
      <c r="AV878" s="13" t="s">
        <v>88</v>
      </c>
      <c r="AW878" s="13" t="s">
        <v>34</v>
      </c>
      <c r="AX878" s="13" t="s">
        <v>79</v>
      </c>
      <c r="AY878" s="252" t="s">
        <v>216</v>
      </c>
    </row>
    <row r="879" s="13" customFormat="1">
      <c r="A879" s="13"/>
      <c r="B879" s="241"/>
      <c r="C879" s="242"/>
      <c r="D879" s="243" t="s">
        <v>230</v>
      </c>
      <c r="E879" s="244" t="s">
        <v>1</v>
      </c>
      <c r="F879" s="245" t="s">
        <v>5582</v>
      </c>
      <c r="G879" s="242"/>
      <c r="H879" s="246">
        <v>7.0599999999999996</v>
      </c>
      <c r="I879" s="247"/>
      <c r="J879" s="242"/>
      <c r="K879" s="242"/>
      <c r="L879" s="248"/>
      <c r="M879" s="249"/>
      <c r="N879" s="250"/>
      <c r="O879" s="250"/>
      <c r="P879" s="250"/>
      <c r="Q879" s="250"/>
      <c r="R879" s="250"/>
      <c r="S879" s="250"/>
      <c r="T879" s="251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2" t="s">
        <v>230</v>
      </c>
      <c r="AU879" s="252" t="s">
        <v>88</v>
      </c>
      <c r="AV879" s="13" t="s">
        <v>88</v>
      </c>
      <c r="AW879" s="13" t="s">
        <v>34</v>
      </c>
      <c r="AX879" s="13" t="s">
        <v>79</v>
      </c>
      <c r="AY879" s="252" t="s">
        <v>216</v>
      </c>
    </row>
    <row r="880" s="13" customFormat="1">
      <c r="A880" s="13"/>
      <c r="B880" s="241"/>
      <c r="C880" s="242"/>
      <c r="D880" s="243" t="s">
        <v>230</v>
      </c>
      <c r="E880" s="244" t="s">
        <v>1</v>
      </c>
      <c r="F880" s="245" t="s">
        <v>5583</v>
      </c>
      <c r="G880" s="242"/>
      <c r="H880" s="246">
        <v>5.04</v>
      </c>
      <c r="I880" s="247"/>
      <c r="J880" s="242"/>
      <c r="K880" s="242"/>
      <c r="L880" s="248"/>
      <c r="M880" s="249"/>
      <c r="N880" s="250"/>
      <c r="O880" s="250"/>
      <c r="P880" s="250"/>
      <c r="Q880" s="250"/>
      <c r="R880" s="250"/>
      <c r="S880" s="250"/>
      <c r="T880" s="251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2" t="s">
        <v>230</v>
      </c>
      <c r="AU880" s="252" t="s">
        <v>88</v>
      </c>
      <c r="AV880" s="13" t="s">
        <v>88</v>
      </c>
      <c r="AW880" s="13" t="s">
        <v>34</v>
      </c>
      <c r="AX880" s="13" t="s">
        <v>79</v>
      </c>
      <c r="AY880" s="252" t="s">
        <v>216</v>
      </c>
    </row>
    <row r="881" s="13" customFormat="1">
      <c r="A881" s="13"/>
      <c r="B881" s="241"/>
      <c r="C881" s="242"/>
      <c r="D881" s="243" t="s">
        <v>230</v>
      </c>
      <c r="E881" s="244" t="s">
        <v>1</v>
      </c>
      <c r="F881" s="245" t="s">
        <v>5584</v>
      </c>
      <c r="G881" s="242"/>
      <c r="H881" s="246">
        <v>2.2200000000000002</v>
      </c>
      <c r="I881" s="247"/>
      <c r="J881" s="242"/>
      <c r="K881" s="242"/>
      <c r="L881" s="248"/>
      <c r="M881" s="249"/>
      <c r="N881" s="250"/>
      <c r="O881" s="250"/>
      <c r="P881" s="250"/>
      <c r="Q881" s="250"/>
      <c r="R881" s="250"/>
      <c r="S881" s="250"/>
      <c r="T881" s="251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2" t="s">
        <v>230</v>
      </c>
      <c r="AU881" s="252" t="s">
        <v>88</v>
      </c>
      <c r="AV881" s="13" t="s">
        <v>88</v>
      </c>
      <c r="AW881" s="13" t="s">
        <v>34</v>
      </c>
      <c r="AX881" s="13" t="s">
        <v>79</v>
      </c>
      <c r="AY881" s="252" t="s">
        <v>216</v>
      </c>
    </row>
    <row r="882" s="13" customFormat="1">
      <c r="A882" s="13"/>
      <c r="B882" s="241"/>
      <c r="C882" s="242"/>
      <c r="D882" s="243" t="s">
        <v>230</v>
      </c>
      <c r="E882" s="244" t="s">
        <v>1</v>
      </c>
      <c r="F882" s="245" t="s">
        <v>5585</v>
      </c>
      <c r="G882" s="242"/>
      <c r="H882" s="246">
        <v>4.9400000000000004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230</v>
      </c>
      <c r="AU882" s="252" t="s">
        <v>88</v>
      </c>
      <c r="AV882" s="13" t="s">
        <v>88</v>
      </c>
      <c r="AW882" s="13" t="s">
        <v>34</v>
      </c>
      <c r="AX882" s="13" t="s">
        <v>79</v>
      </c>
      <c r="AY882" s="252" t="s">
        <v>216</v>
      </c>
    </row>
    <row r="883" s="13" customFormat="1">
      <c r="A883" s="13"/>
      <c r="B883" s="241"/>
      <c r="C883" s="242"/>
      <c r="D883" s="243" t="s">
        <v>230</v>
      </c>
      <c r="E883" s="244" t="s">
        <v>1</v>
      </c>
      <c r="F883" s="245" t="s">
        <v>5586</v>
      </c>
      <c r="G883" s="242"/>
      <c r="H883" s="246">
        <v>2.2200000000000002</v>
      </c>
      <c r="I883" s="247"/>
      <c r="J883" s="242"/>
      <c r="K883" s="242"/>
      <c r="L883" s="248"/>
      <c r="M883" s="249"/>
      <c r="N883" s="250"/>
      <c r="O883" s="250"/>
      <c r="P883" s="250"/>
      <c r="Q883" s="250"/>
      <c r="R883" s="250"/>
      <c r="S883" s="250"/>
      <c r="T883" s="251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2" t="s">
        <v>230</v>
      </c>
      <c r="AU883" s="252" t="s">
        <v>88</v>
      </c>
      <c r="AV883" s="13" t="s">
        <v>88</v>
      </c>
      <c r="AW883" s="13" t="s">
        <v>34</v>
      </c>
      <c r="AX883" s="13" t="s">
        <v>79</v>
      </c>
      <c r="AY883" s="252" t="s">
        <v>216</v>
      </c>
    </row>
    <row r="884" s="13" customFormat="1">
      <c r="A884" s="13"/>
      <c r="B884" s="241"/>
      <c r="C884" s="242"/>
      <c r="D884" s="243" t="s">
        <v>230</v>
      </c>
      <c r="E884" s="244" t="s">
        <v>1</v>
      </c>
      <c r="F884" s="245" t="s">
        <v>5587</v>
      </c>
      <c r="G884" s="242"/>
      <c r="H884" s="246">
        <v>2.1299999999999999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230</v>
      </c>
      <c r="AU884" s="252" t="s">
        <v>88</v>
      </c>
      <c r="AV884" s="13" t="s">
        <v>88</v>
      </c>
      <c r="AW884" s="13" t="s">
        <v>34</v>
      </c>
      <c r="AX884" s="13" t="s">
        <v>79</v>
      </c>
      <c r="AY884" s="252" t="s">
        <v>216</v>
      </c>
    </row>
    <row r="885" s="13" customFormat="1">
      <c r="A885" s="13"/>
      <c r="B885" s="241"/>
      <c r="C885" s="242"/>
      <c r="D885" s="243" t="s">
        <v>230</v>
      </c>
      <c r="E885" s="244" t="s">
        <v>1</v>
      </c>
      <c r="F885" s="245" t="s">
        <v>5588</v>
      </c>
      <c r="G885" s="242"/>
      <c r="H885" s="246">
        <v>2.27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230</v>
      </c>
      <c r="AU885" s="252" t="s">
        <v>88</v>
      </c>
      <c r="AV885" s="13" t="s">
        <v>88</v>
      </c>
      <c r="AW885" s="13" t="s">
        <v>34</v>
      </c>
      <c r="AX885" s="13" t="s">
        <v>79</v>
      </c>
      <c r="AY885" s="252" t="s">
        <v>216</v>
      </c>
    </row>
    <row r="886" s="13" customFormat="1">
      <c r="A886" s="13"/>
      <c r="B886" s="241"/>
      <c r="C886" s="242"/>
      <c r="D886" s="243" t="s">
        <v>230</v>
      </c>
      <c r="E886" s="244" t="s">
        <v>1</v>
      </c>
      <c r="F886" s="245" t="s">
        <v>5589</v>
      </c>
      <c r="G886" s="242"/>
      <c r="H886" s="246">
        <v>7.7350000000000003</v>
      </c>
      <c r="I886" s="247"/>
      <c r="J886" s="242"/>
      <c r="K886" s="242"/>
      <c r="L886" s="248"/>
      <c r="M886" s="249"/>
      <c r="N886" s="250"/>
      <c r="O886" s="250"/>
      <c r="P886" s="250"/>
      <c r="Q886" s="250"/>
      <c r="R886" s="250"/>
      <c r="S886" s="250"/>
      <c r="T886" s="251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2" t="s">
        <v>230</v>
      </c>
      <c r="AU886" s="252" t="s">
        <v>88</v>
      </c>
      <c r="AV886" s="13" t="s">
        <v>88</v>
      </c>
      <c r="AW886" s="13" t="s">
        <v>34</v>
      </c>
      <c r="AX886" s="13" t="s">
        <v>79</v>
      </c>
      <c r="AY886" s="252" t="s">
        <v>216</v>
      </c>
    </row>
    <row r="887" s="15" customFormat="1">
      <c r="A887" s="15"/>
      <c r="B887" s="280"/>
      <c r="C887" s="281"/>
      <c r="D887" s="243" t="s">
        <v>230</v>
      </c>
      <c r="E887" s="282" t="s">
        <v>1</v>
      </c>
      <c r="F887" s="283" t="s">
        <v>5590</v>
      </c>
      <c r="G887" s="281"/>
      <c r="H887" s="284">
        <v>84.432999999999993</v>
      </c>
      <c r="I887" s="285"/>
      <c r="J887" s="281"/>
      <c r="K887" s="281"/>
      <c r="L887" s="286"/>
      <c r="M887" s="287"/>
      <c r="N887" s="288"/>
      <c r="O887" s="288"/>
      <c r="P887" s="288"/>
      <c r="Q887" s="288"/>
      <c r="R887" s="288"/>
      <c r="S887" s="288"/>
      <c r="T887" s="289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90" t="s">
        <v>230</v>
      </c>
      <c r="AU887" s="290" t="s">
        <v>88</v>
      </c>
      <c r="AV887" s="15" t="s">
        <v>99</v>
      </c>
      <c r="AW887" s="15" t="s">
        <v>34</v>
      </c>
      <c r="AX887" s="15" t="s">
        <v>79</v>
      </c>
      <c r="AY887" s="290" t="s">
        <v>216</v>
      </c>
    </row>
    <row r="888" s="13" customFormat="1">
      <c r="A888" s="13"/>
      <c r="B888" s="241"/>
      <c r="C888" s="242"/>
      <c r="D888" s="243" t="s">
        <v>230</v>
      </c>
      <c r="E888" s="244" t="s">
        <v>1</v>
      </c>
      <c r="F888" s="245" t="s">
        <v>5591</v>
      </c>
      <c r="G888" s="242"/>
      <c r="H888" s="246">
        <v>12.57</v>
      </c>
      <c r="I888" s="247"/>
      <c r="J888" s="242"/>
      <c r="K888" s="242"/>
      <c r="L888" s="248"/>
      <c r="M888" s="249"/>
      <c r="N888" s="250"/>
      <c r="O888" s="250"/>
      <c r="P888" s="250"/>
      <c r="Q888" s="250"/>
      <c r="R888" s="250"/>
      <c r="S888" s="250"/>
      <c r="T888" s="251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2" t="s">
        <v>230</v>
      </c>
      <c r="AU888" s="252" t="s">
        <v>88</v>
      </c>
      <c r="AV888" s="13" t="s">
        <v>88</v>
      </c>
      <c r="AW888" s="13" t="s">
        <v>34</v>
      </c>
      <c r="AX888" s="13" t="s">
        <v>79</v>
      </c>
      <c r="AY888" s="252" t="s">
        <v>216</v>
      </c>
    </row>
    <row r="889" s="13" customFormat="1">
      <c r="A889" s="13"/>
      <c r="B889" s="241"/>
      <c r="C889" s="242"/>
      <c r="D889" s="243" t="s">
        <v>230</v>
      </c>
      <c r="E889" s="244" t="s">
        <v>1</v>
      </c>
      <c r="F889" s="245" t="s">
        <v>5592</v>
      </c>
      <c r="G889" s="242"/>
      <c r="H889" s="246">
        <v>5.04</v>
      </c>
      <c r="I889" s="247"/>
      <c r="J889" s="242"/>
      <c r="K889" s="242"/>
      <c r="L889" s="248"/>
      <c r="M889" s="249"/>
      <c r="N889" s="250"/>
      <c r="O889" s="250"/>
      <c r="P889" s="250"/>
      <c r="Q889" s="250"/>
      <c r="R889" s="250"/>
      <c r="S889" s="250"/>
      <c r="T889" s="251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2" t="s">
        <v>230</v>
      </c>
      <c r="AU889" s="252" t="s">
        <v>88</v>
      </c>
      <c r="AV889" s="13" t="s">
        <v>88</v>
      </c>
      <c r="AW889" s="13" t="s">
        <v>34</v>
      </c>
      <c r="AX889" s="13" t="s">
        <v>79</v>
      </c>
      <c r="AY889" s="252" t="s">
        <v>216</v>
      </c>
    </row>
    <row r="890" s="13" customFormat="1">
      <c r="A890" s="13"/>
      <c r="B890" s="241"/>
      <c r="C890" s="242"/>
      <c r="D890" s="243" t="s">
        <v>230</v>
      </c>
      <c r="E890" s="244" t="s">
        <v>1</v>
      </c>
      <c r="F890" s="245" t="s">
        <v>5593</v>
      </c>
      <c r="G890" s="242"/>
      <c r="H890" s="246">
        <v>5</v>
      </c>
      <c r="I890" s="247"/>
      <c r="J890" s="242"/>
      <c r="K890" s="242"/>
      <c r="L890" s="248"/>
      <c r="M890" s="249"/>
      <c r="N890" s="250"/>
      <c r="O890" s="250"/>
      <c r="P890" s="250"/>
      <c r="Q890" s="250"/>
      <c r="R890" s="250"/>
      <c r="S890" s="250"/>
      <c r="T890" s="25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2" t="s">
        <v>230</v>
      </c>
      <c r="AU890" s="252" t="s">
        <v>88</v>
      </c>
      <c r="AV890" s="13" t="s">
        <v>88</v>
      </c>
      <c r="AW890" s="13" t="s">
        <v>34</v>
      </c>
      <c r="AX890" s="13" t="s">
        <v>79</v>
      </c>
      <c r="AY890" s="252" t="s">
        <v>216</v>
      </c>
    </row>
    <row r="891" s="13" customFormat="1">
      <c r="A891" s="13"/>
      <c r="B891" s="241"/>
      <c r="C891" s="242"/>
      <c r="D891" s="243" t="s">
        <v>230</v>
      </c>
      <c r="E891" s="244" t="s">
        <v>1</v>
      </c>
      <c r="F891" s="245" t="s">
        <v>5594</v>
      </c>
      <c r="G891" s="242"/>
      <c r="H891" s="246">
        <v>13.83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230</v>
      </c>
      <c r="AU891" s="252" t="s">
        <v>88</v>
      </c>
      <c r="AV891" s="13" t="s">
        <v>88</v>
      </c>
      <c r="AW891" s="13" t="s">
        <v>34</v>
      </c>
      <c r="AX891" s="13" t="s">
        <v>79</v>
      </c>
      <c r="AY891" s="252" t="s">
        <v>216</v>
      </c>
    </row>
    <row r="892" s="13" customFormat="1">
      <c r="A892" s="13"/>
      <c r="B892" s="241"/>
      <c r="C892" s="242"/>
      <c r="D892" s="243" t="s">
        <v>230</v>
      </c>
      <c r="E892" s="244" t="s">
        <v>1</v>
      </c>
      <c r="F892" s="245" t="s">
        <v>5595</v>
      </c>
      <c r="G892" s="242"/>
      <c r="H892" s="246">
        <v>9.5199999999999996</v>
      </c>
      <c r="I892" s="247"/>
      <c r="J892" s="242"/>
      <c r="K892" s="242"/>
      <c r="L892" s="248"/>
      <c r="M892" s="249"/>
      <c r="N892" s="250"/>
      <c r="O892" s="250"/>
      <c r="P892" s="250"/>
      <c r="Q892" s="250"/>
      <c r="R892" s="250"/>
      <c r="S892" s="250"/>
      <c r="T892" s="251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2" t="s">
        <v>230</v>
      </c>
      <c r="AU892" s="252" t="s">
        <v>88</v>
      </c>
      <c r="AV892" s="13" t="s">
        <v>88</v>
      </c>
      <c r="AW892" s="13" t="s">
        <v>34</v>
      </c>
      <c r="AX892" s="13" t="s">
        <v>79</v>
      </c>
      <c r="AY892" s="252" t="s">
        <v>216</v>
      </c>
    </row>
    <row r="893" s="13" customFormat="1">
      <c r="A893" s="13"/>
      <c r="B893" s="241"/>
      <c r="C893" s="242"/>
      <c r="D893" s="243" t="s">
        <v>230</v>
      </c>
      <c r="E893" s="244" t="s">
        <v>1</v>
      </c>
      <c r="F893" s="245" t="s">
        <v>5596</v>
      </c>
      <c r="G893" s="242"/>
      <c r="H893" s="246">
        <v>2.2200000000000002</v>
      </c>
      <c r="I893" s="247"/>
      <c r="J893" s="242"/>
      <c r="K893" s="242"/>
      <c r="L893" s="248"/>
      <c r="M893" s="249"/>
      <c r="N893" s="250"/>
      <c r="O893" s="250"/>
      <c r="P893" s="250"/>
      <c r="Q893" s="250"/>
      <c r="R893" s="250"/>
      <c r="S893" s="250"/>
      <c r="T893" s="25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2" t="s">
        <v>230</v>
      </c>
      <c r="AU893" s="252" t="s">
        <v>88</v>
      </c>
      <c r="AV893" s="13" t="s">
        <v>88</v>
      </c>
      <c r="AW893" s="13" t="s">
        <v>34</v>
      </c>
      <c r="AX893" s="13" t="s">
        <v>79</v>
      </c>
      <c r="AY893" s="252" t="s">
        <v>216</v>
      </c>
    </row>
    <row r="894" s="13" customFormat="1">
      <c r="A894" s="13"/>
      <c r="B894" s="241"/>
      <c r="C894" s="242"/>
      <c r="D894" s="243" t="s">
        <v>230</v>
      </c>
      <c r="E894" s="244" t="s">
        <v>1</v>
      </c>
      <c r="F894" s="245" t="s">
        <v>5597</v>
      </c>
      <c r="G894" s="242"/>
      <c r="H894" s="246">
        <v>55.200000000000003</v>
      </c>
      <c r="I894" s="247"/>
      <c r="J894" s="242"/>
      <c r="K894" s="242"/>
      <c r="L894" s="248"/>
      <c r="M894" s="249"/>
      <c r="N894" s="250"/>
      <c r="O894" s="250"/>
      <c r="P894" s="250"/>
      <c r="Q894" s="250"/>
      <c r="R894" s="250"/>
      <c r="S894" s="250"/>
      <c r="T894" s="25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2" t="s">
        <v>230</v>
      </c>
      <c r="AU894" s="252" t="s">
        <v>88</v>
      </c>
      <c r="AV894" s="13" t="s">
        <v>88</v>
      </c>
      <c r="AW894" s="13" t="s">
        <v>34</v>
      </c>
      <c r="AX894" s="13" t="s">
        <v>79</v>
      </c>
      <c r="AY894" s="252" t="s">
        <v>216</v>
      </c>
    </row>
    <row r="895" s="15" customFormat="1">
      <c r="A895" s="15"/>
      <c r="B895" s="280"/>
      <c r="C895" s="281"/>
      <c r="D895" s="243" t="s">
        <v>230</v>
      </c>
      <c r="E895" s="282" t="s">
        <v>1</v>
      </c>
      <c r="F895" s="283" t="s">
        <v>5598</v>
      </c>
      <c r="G895" s="281"/>
      <c r="H895" s="284">
        <v>103.38</v>
      </c>
      <c r="I895" s="285"/>
      <c r="J895" s="281"/>
      <c r="K895" s="281"/>
      <c r="L895" s="286"/>
      <c r="M895" s="287"/>
      <c r="N895" s="288"/>
      <c r="O895" s="288"/>
      <c r="P895" s="288"/>
      <c r="Q895" s="288"/>
      <c r="R895" s="288"/>
      <c r="S895" s="288"/>
      <c r="T895" s="28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90" t="s">
        <v>230</v>
      </c>
      <c r="AU895" s="290" t="s">
        <v>88</v>
      </c>
      <c r="AV895" s="15" t="s">
        <v>99</v>
      </c>
      <c r="AW895" s="15" t="s">
        <v>34</v>
      </c>
      <c r="AX895" s="15" t="s">
        <v>79</v>
      </c>
      <c r="AY895" s="290" t="s">
        <v>216</v>
      </c>
    </row>
    <row r="896" s="13" customFormat="1">
      <c r="A896" s="13"/>
      <c r="B896" s="241"/>
      <c r="C896" s="242"/>
      <c r="D896" s="243" t="s">
        <v>230</v>
      </c>
      <c r="E896" s="244" t="s">
        <v>1</v>
      </c>
      <c r="F896" s="245" t="s">
        <v>5599</v>
      </c>
      <c r="G896" s="242"/>
      <c r="H896" s="246">
        <v>46.469999999999999</v>
      </c>
      <c r="I896" s="247"/>
      <c r="J896" s="242"/>
      <c r="K896" s="242"/>
      <c r="L896" s="248"/>
      <c r="M896" s="249"/>
      <c r="N896" s="250"/>
      <c r="O896" s="250"/>
      <c r="P896" s="250"/>
      <c r="Q896" s="250"/>
      <c r="R896" s="250"/>
      <c r="S896" s="250"/>
      <c r="T896" s="251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2" t="s">
        <v>230</v>
      </c>
      <c r="AU896" s="252" t="s">
        <v>88</v>
      </c>
      <c r="AV896" s="13" t="s">
        <v>88</v>
      </c>
      <c r="AW896" s="13" t="s">
        <v>34</v>
      </c>
      <c r="AX896" s="13" t="s">
        <v>79</v>
      </c>
      <c r="AY896" s="252" t="s">
        <v>216</v>
      </c>
    </row>
    <row r="897" s="15" customFormat="1">
      <c r="A897" s="15"/>
      <c r="B897" s="280"/>
      <c r="C897" s="281"/>
      <c r="D897" s="243" t="s">
        <v>230</v>
      </c>
      <c r="E897" s="282" t="s">
        <v>1</v>
      </c>
      <c r="F897" s="283" t="s">
        <v>5600</v>
      </c>
      <c r="G897" s="281"/>
      <c r="H897" s="284">
        <v>46.469999999999999</v>
      </c>
      <c r="I897" s="285"/>
      <c r="J897" s="281"/>
      <c r="K897" s="281"/>
      <c r="L897" s="286"/>
      <c r="M897" s="287"/>
      <c r="N897" s="288"/>
      <c r="O897" s="288"/>
      <c r="P897" s="288"/>
      <c r="Q897" s="288"/>
      <c r="R897" s="288"/>
      <c r="S897" s="288"/>
      <c r="T897" s="289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90" t="s">
        <v>230</v>
      </c>
      <c r="AU897" s="290" t="s">
        <v>88</v>
      </c>
      <c r="AV897" s="15" t="s">
        <v>99</v>
      </c>
      <c r="AW897" s="15" t="s">
        <v>34</v>
      </c>
      <c r="AX897" s="15" t="s">
        <v>79</v>
      </c>
      <c r="AY897" s="290" t="s">
        <v>216</v>
      </c>
    </row>
    <row r="898" s="13" customFormat="1">
      <c r="A898" s="13"/>
      <c r="B898" s="241"/>
      <c r="C898" s="242"/>
      <c r="D898" s="243" t="s">
        <v>230</v>
      </c>
      <c r="E898" s="244" t="s">
        <v>1</v>
      </c>
      <c r="F898" s="245" t="s">
        <v>5601</v>
      </c>
      <c r="G898" s="242"/>
      <c r="H898" s="246">
        <v>5.04</v>
      </c>
      <c r="I898" s="247"/>
      <c r="J898" s="242"/>
      <c r="K898" s="242"/>
      <c r="L898" s="248"/>
      <c r="M898" s="249"/>
      <c r="N898" s="250"/>
      <c r="O898" s="250"/>
      <c r="P898" s="250"/>
      <c r="Q898" s="250"/>
      <c r="R898" s="250"/>
      <c r="S898" s="250"/>
      <c r="T898" s="251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2" t="s">
        <v>230</v>
      </c>
      <c r="AU898" s="252" t="s">
        <v>88</v>
      </c>
      <c r="AV898" s="13" t="s">
        <v>88</v>
      </c>
      <c r="AW898" s="13" t="s">
        <v>34</v>
      </c>
      <c r="AX898" s="13" t="s">
        <v>79</v>
      </c>
      <c r="AY898" s="252" t="s">
        <v>216</v>
      </c>
    </row>
    <row r="899" s="13" customFormat="1">
      <c r="A899" s="13"/>
      <c r="B899" s="241"/>
      <c r="C899" s="242"/>
      <c r="D899" s="243" t="s">
        <v>230</v>
      </c>
      <c r="E899" s="244" t="s">
        <v>1</v>
      </c>
      <c r="F899" s="245" t="s">
        <v>5602</v>
      </c>
      <c r="G899" s="242"/>
      <c r="H899" s="246">
        <v>2.75</v>
      </c>
      <c r="I899" s="247"/>
      <c r="J899" s="242"/>
      <c r="K899" s="242"/>
      <c r="L899" s="248"/>
      <c r="M899" s="249"/>
      <c r="N899" s="250"/>
      <c r="O899" s="250"/>
      <c r="P899" s="250"/>
      <c r="Q899" s="250"/>
      <c r="R899" s="250"/>
      <c r="S899" s="250"/>
      <c r="T899" s="251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2" t="s">
        <v>230</v>
      </c>
      <c r="AU899" s="252" t="s">
        <v>88</v>
      </c>
      <c r="AV899" s="13" t="s">
        <v>88</v>
      </c>
      <c r="AW899" s="13" t="s">
        <v>34</v>
      </c>
      <c r="AX899" s="13" t="s">
        <v>79</v>
      </c>
      <c r="AY899" s="252" t="s">
        <v>216</v>
      </c>
    </row>
    <row r="900" s="13" customFormat="1">
      <c r="A900" s="13"/>
      <c r="B900" s="241"/>
      <c r="C900" s="242"/>
      <c r="D900" s="243" t="s">
        <v>230</v>
      </c>
      <c r="E900" s="244" t="s">
        <v>1</v>
      </c>
      <c r="F900" s="245" t="s">
        <v>5603</v>
      </c>
      <c r="G900" s="242"/>
      <c r="H900" s="246">
        <v>7.29</v>
      </c>
      <c r="I900" s="247"/>
      <c r="J900" s="242"/>
      <c r="K900" s="242"/>
      <c r="L900" s="248"/>
      <c r="M900" s="249"/>
      <c r="N900" s="250"/>
      <c r="O900" s="250"/>
      <c r="P900" s="250"/>
      <c r="Q900" s="250"/>
      <c r="R900" s="250"/>
      <c r="S900" s="250"/>
      <c r="T900" s="251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2" t="s">
        <v>230</v>
      </c>
      <c r="AU900" s="252" t="s">
        <v>88</v>
      </c>
      <c r="AV900" s="13" t="s">
        <v>88</v>
      </c>
      <c r="AW900" s="13" t="s">
        <v>34</v>
      </c>
      <c r="AX900" s="13" t="s">
        <v>79</v>
      </c>
      <c r="AY900" s="252" t="s">
        <v>216</v>
      </c>
    </row>
    <row r="901" s="13" customFormat="1">
      <c r="A901" s="13"/>
      <c r="B901" s="241"/>
      <c r="C901" s="242"/>
      <c r="D901" s="243" t="s">
        <v>230</v>
      </c>
      <c r="E901" s="244" t="s">
        <v>1</v>
      </c>
      <c r="F901" s="245" t="s">
        <v>5604</v>
      </c>
      <c r="G901" s="242"/>
      <c r="H901" s="246">
        <v>2.5</v>
      </c>
      <c r="I901" s="247"/>
      <c r="J901" s="242"/>
      <c r="K901" s="242"/>
      <c r="L901" s="248"/>
      <c r="M901" s="249"/>
      <c r="N901" s="250"/>
      <c r="O901" s="250"/>
      <c r="P901" s="250"/>
      <c r="Q901" s="250"/>
      <c r="R901" s="250"/>
      <c r="S901" s="250"/>
      <c r="T901" s="251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2" t="s">
        <v>230</v>
      </c>
      <c r="AU901" s="252" t="s">
        <v>88</v>
      </c>
      <c r="AV901" s="13" t="s">
        <v>88</v>
      </c>
      <c r="AW901" s="13" t="s">
        <v>34</v>
      </c>
      <c r="AX901" s="13" t="s">
        <v>79</v>
      </c>
      <c r="AY901" s="252" t="s">
        <v>216</v>
      </c>
    </row>
    <row r="902" s="13" customFormat="1">
      <c r="A902" s="13"/>
      <c r="B902" s="241"/>
      <c r="C902" s="242"/>
      <c r="D902" s="243" t="s">
        <v>230</v>
      </c>
      <c r="E902" s="244" t="s">
        <v>1</v>
      </c>
      <c r="F902" s="245" t="s">
        <v>5605</v>
      </c>
      <c r="G902" s="242"/>
      <c r="H902" s="246">
        <v>73.200000000000003</v>
      </c>
      <c r="I902" s="247"/>
      <c r="J902" s="242"/>
      <c r="K902" s="242"/>
      <c r="L902" s="248"/>
      <c r="M902" s="249"/>
      <c r="N902" s="250"/>
      <c r="O902" s="250"/>
      <c r="P902" s="250"/>
      <c r="Q902" s="250"/>
      <c r="R902" s="250"/>
      <c r="S902" s="250"/>
      <c r="T902" s="251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2" t="s">
        <v>230</v>
      </c>
      <c r="AU902" s="252" t="s">
        <v>88</v>
      </c>
      <c r="AV902" s="13" t="s">
        <v>88</v>
      </c>
      <c r="AW902" s="13" t="s">
        <v>34</v>
      </c>
      <c r="AX902" s="13" t="s">
        <v>79</v>
      </c>
      <c r="AY902" s="252" t="s">
        <v>216</v>
      </c>
    </row>
    <row r="903" s="13" customFormat="1">
      <c r="A903" s="13"/>
      <c r="B903" s="241"/>
      <c r="C903" s="242"/>
      <c r="D903" s="243" t="s">
        <v>230</v>
      </c>
      <c r="E903" s="244" t="s">
        <v>1</v>
      </c>
      <c r="F903" s="245" t="s">
        <v>5606</v>
      </c>
      <c r="G903" s="242"/>
      <c r="H903" s="246">
        <v>2.2999999999999998</v>
      </c>
      <c r="I903" s="247"/>
      <c r="J903" s="242"/>
      <c r="K903" s="242"/>
      <c r="L903" s="248"/>
      <c r="M903" s="249"/>
      <c r="N903" s="250"/>
      <c r="O903" s="250"/>
      <c r="P903" s="250"/>
      <c r="Q903" s="250"/>
      <c r="R903" s="250"/>
      <c r="S903" s="250"/>
      <c r="T903" s="251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2" t="s">
        <v>230</v>
      </c>
      <c r="AU903" s="252" t="s">
        <v>88</v>
      </c>
      <c r="AV903" s="13" t="s">
        <v>88</v>
      </c>
      <c r="AW903" s="13" t="s">
        <v>34</v>
      </c>
      <c r="AX903" s="13" t="s">
        <v>79</v>
      </c>
      <c r="AY903" s="252" t="s">
        <v>216</v>
      </c>
    </row>
    <row r="904" s="15" customFormat="1">
      <c r="A904" s="15"/>
      <c r="B904" s="280"/>
      <c r="C904" s="281"/>
      <c r="D904" s="243" t="s">
        <v>230</v>
      </c>
      <c r="E904" s="282" t="s">
        <v>1</v>
      </c>
      <c r="F904" s="283" t="s">
        <v>5607</v>
      </c>
      <c r="G904" s="281"/>
      <c r="H904" s="284">
        <v>93.079999999999998</v>
      </c>
      <c r="I904" s="285"/>
      <c r="J904" s="281"/>
      <c r="K904" s="281"/>
      <c r="L904" s="286"/>
      <c r="M904" s="287"/>
      <c r="N904" s="288"/>
      <c r="O904" s="288"/>
      <c r="P904" s="288"/>
      <c r="Q904" s="288"/>
      <c r="R904" s="288"/>
      <c r="S904" s="288"/>
      <c r="T904" s="289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90" t="s">
        <v>230</v>
      </c>
      <c r="AU904" s="290" t="s">
        <v>88</v>
      </c>
      <c r="AV904" s="15" t="s">
        <v>99</v>
      </c>
      <c r="AW904" s="15" t="s">
        <v>34</v>
      </c>
      <c r="AX904" s="15" t="s">
        <v>79</v>
      </c>
      <c r="AY904" s="290" t="s">
        <v>216</v>
      </c>
    </row>
    <row r="905" s="13" customFormat="1">
      <c r="A905" s="13"/>
      <c r="B905" s="241"/>
      <c r="C905" s="242"/>
      <c r="D905" s="243" t="s">
        <v>230</v>
      </c>
      <c r="E905" s="244" t="s">
        <v>1</v>
      </c>
      <c r="F905" s="245" t="s">
        <v>5608</v>
      </c>
      <c r="G905" s="242"/>
      <c r="H905" s="246">
        <v>8.2599999999999998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230</v>
      </c>
      <c r="AU905" s="252" t="s">
        <v>88</v>
      </c>
      <c r="AV905" s="13" t="s">
        <v>88</v>
      </c>
      <c r="AW905" s="13" t="s">
        <v>34</v>
      </c>
      <c r="AX905" s="13" t="s">
        <v>79</v>
      </c>
      <c r="AY905" s="252" t="s">
        <v>216</v>
      </c>
    </row>
    <row r="906" s="14" customFormat="1">
      <c r="A906" s="14"/>
      <c r="B906" s="253"/>
      <c r="C906" s="254"/>
      <c r="D906" s="243" t="s">
        <v>230</v>
      </c>
      <c r="E906" s="255" t="s">
        <v>1</v>
      </c>
      <c r="F906" s="256" t="s">
        <v>285</v>
      </c>
      <c r="G906" s="254"/>
      <c r="H906" s="257">
        <v>337.77300000000002</v>
      </c>
      <c r="I906" s="258"/>
      <c r="J906" s="254"/>
      <c r="K906" s="254"/>
      <c r="L906" s="259"/>
      <c r="M906" s="260"/>
      <c r="N906" s="261"/>
      <c r="O906" s="261"/>
      <c r="P906" s="261"/>
      <c r="Q906" s="261"/>
      <c r="R906" s="261"/>
      <c r="S906" s="261"/>
      <c r="T906" s="262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3" t="s">
        <v>230</v>
      </c>
      <c r="AU906" s="263" t="s">
        <v>88</v>
      </c>
      <c r="AV906" s="14" t="s">
        <v>121</v>
      </c>
      <c r="AW906" s="14" t="s">
        <v>34</v>
      </c>
      <c r="AX906" s="14" t="s">
        <v>86</v>
      </c>
      <c r="AY906" s="263" t="s">
        <v>216</v>
      </c>
    </row>
    <row r="907" s="2" customFormat="1" ht="16.5" customHeight="1">
      <c r="A907" s="39"/>
      <c r="B907" s="40"/>
      <c r="C907" s="228" t="s">
        <v>1513</v>
      </c>
      <c r="D907" s="228" t="s">
        <v>218</v>
      </c>
      <c r="E907" s="229" t="s">
        <v>5609</v>
      </c>
      <c r="F907" s="230" t="s">
        <v>5610</v>
      </c>
      <c r="G907" s="231" t="s">
        <v>293</v>
      </c>
      <c r="H907" s="232">
        <v>98</v>
      </c>
      <c r="I907" s="233"/>
      <c r="J907" s="234">
        <f>ROUND(I907*H907,2)</f>
        <v>0</v>
      </c>
      <c r="K907" s="230" t="s">
        <v>222</v>
      </c>
      <c r="L907" s="45"/>
      <c r="M907" s="235" t="s">
        <v>1</v>
      </c>
      <c r="N907" s="236" t="s">
        <v>44</v>
      </c>
      <c r="O907" s="92"/>
      <c r="P907" s="237">
        <f>O907*H907</f>
        <v>0</v>
      </c>
      <c r="Q907" s="237">
        <v>0</v>
      </c>
      <c r="R907" s="237">
        <f>Q907*H907</f>
        <v>0</v>
      </c>
      <c r="S907" s="237">
        <v>0</v>
      </c>
      <c r="T907" s="238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39" t="s">
        <v>121</v>
      </c>
      <c r="AT907" s="239" t="s">
        <v>218</v>
      </c>
      <c r="AU907" s="239" t="s">
        <v>88</v>
      </c>
      <c r="AY907" s="18" t="s">
        <v>216</v>
      </c>
      <c r="BE907" s="240">
        <f>IF(N907="základní",J907,0)</f>
        <v>0</v>
      </c>
      <c r="BF907" s="240">
        <f>IF(N907="snížená",J907,0)</f>
        <v>0</v>
      </c>
      <c r="BG907" s="240">
        <f>IF(N907="zákl. přenesená",J907,0)</f>
        <v>0</v>
      </c>
      <c r="BH907" s="240">
        <f>IF(N907="sníž. přenesená",J907,0)</f>
        <v>0</v>
      </c>
      <c r="BI907" s="240">
        <f>IF(N907="nulová",J907,0)</f>
        <v>0</v>
      </c>
      <c r="BJ907" s="18" t="s">
        <v>86</v>
      </c>
      <c r="BK907" s="240">
        <f>ROUND(I907*H907,2)</f>
        <v>0</v>
      </c>
      <c r="BL907" s="18" t="s">
        <v>121</v>
      </c>
      <c r="BM907" s="239" t="s">
        <v>5611</v>
      </c>
    </row>
    <row r="908" s="13" customFormat="1">
      <c r="A908" s="13"/>
      <c r="B908" s="241"/>
      <c r="C908" s="242"/>
      <c r="D908" s="243" t="s">
        <v>230</v>
      </c>
      <c r="E908" s="244" t="s">
        <v>1</v>
      </c>
      <c r="F908" s="245" t="s">
        <v>5612</v>
      </c>
      <c r="G908" s="242"/>
      <c r="H908" s="246">
        <v>98</v>
      </c>
      <c r="I908" s="247"/>
      <c r="J908" s="242"/>
      <c r="K908" s="242"/>
      <c r="L908" s="248"/>
      <c r="M908" s="249"/>
      <c r="N908" s="250"/>
      <c r="O908" s="250"/>
      <c r="P908" s="250"/>
      <c r="Q908" s="250"/>
      <c r="R908" s="250"/>
      <c r="S908" s="250"/>
      <c r="T908" s="251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2" t="s">
        <v>230</v>
      </c>
      <c r="AU908" s="252" t="s">
        <v>88</v>
      </c>
      <c r="AV908" s="13" t="s">
        <v>88</v>
      </c>
      <c r="AW908" s="13" t="s">
        <v>34</v>
      </c>
      <c r="AX908" s="13" t="s">
        <v>86</v>
      </c>
      <c r="AY908" s="252" t="s">
        <v>216</v>
      </c>
    </row>
    <row r="909" s="2" customFormat="1" ht="16.5" customHeight="1">
      <c r="A909" s="39"/>
      <c r="B909" s="40"/>
      <c r="C909" s="228" t="s">
        <v>1518</v>
      </c>
      <c r="D909" s="228" t="s">
        <v>218</v>
      </c>
      <c r="E909" s="229" t="s">
        <v>5613</v>
      </c>
      <c r="F909" s="230" t="s">
        <v>5614</v>
      </c>
      <c r="G909" s="231" t="s">
        <v>293</v>
      </c>
      <c r="H909" s="232">
        <v>220.69999999999999</v>
      </c>
      <c r="I909" s="233"/>
      <c r="J909" s="234">
        <f>ROUND(I909*H909,2)</f>
        <v>0</v>
      </c>
      <c r="K909" s="230" t="s">
        <v>222</v>
      </c>
      <c r="L909" s="45"/>
      <c r="M909" s="235" t="s">
        <v>1</v>
      </c>
      <c r="N909" s="236" t="s">
        <v>44</v>
      </c>
      <c r="O909" s="92"/>
      <c r="P909" s="237">
        <f>O909*H909</f>
        <v>0</v>
      </c>
      <c r="Q909" s="237">
        <v>0</v>
      </c>
      <c r="R909" s="237">
        <f>Q909*H909</f>
        <v>0</v>
      </c>
      <c r="S909" s="237">
        <v>0</v>
      </c>
      <c r="T909" s="238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39" t="s">
        <v>121</v>
      </c>
      <c r="AT909" s="239" t="s">
        <v>218</v>
      </c>
      <c r="AU909" s="239" t="s">
        <v>88</v>
      </c>
      <c r="AY909" s="18" t="s">
        <v>216</v>
      </c>
      <c r="BE909" s="240">
        <f>IF(N909="základní",J909,0)</f>
        <v>0</v>
      </c>
      <c r="BF909" s="240">
        <f>IF(N909="snížená",J909,0)</f>
        <v>0</v>
      </c>
      <c r="BG909" s="240">
        <f>IF(N909="zákl. přenesená",J909,0)</f>
        <v>0</v>
      </c>
      <c r="BH909" s="240">
        <f>IF(N909="sníž. přenesená",J909,0)</f>
        <v>0</v>
      </c>
      <c r="BI909" s="240">
        <f>IF(N909="nulová",J909,0)</f>
        <v>0</v>
      </c>
      <c r="BJ909" s="18" t="s">
        <v>86</v>
      </c>
      <c r="BK909" s="240">
        <f>ROUND(I909*H909,2)</f>
        <v>0</v>
      </c>
      <c r="BL909" s="18" t="s">
        <v>121</v>
      </c>
      <c r="BM909" s="239" t="s">
        <v>5615</v>
      </c>
    </row>
    <row r="910" s="13" customFormat="1">
      <c r="A910" s="13"/>
      <c r="B910" s="241"/>
      <c r="C910" s="242"/>
      <c r="D910" s="243" t="s">
        <v>230</v>
      </c>
      <c r="E910" s="244" t="s">
        <v>1</v>
      </c>
      <c r="F910" s="245" t="s">
        <v>5616</v>
      </c>
      <c r="G910" s="242"/>
      <c r="H910" s="246">
        <v>31.800000000000001</v>
      </c>
      <c r="I910" s="247"/>
      <c r="J910" s="242"/>
      <c r="K910" s="242"/>
      <c r="L910" s="248"/>
      <c r="M910" s="249"/>
      <c r="N910" s="250"/>
      <c r="O910" s="250"/>
      <c r="P910" s="250"/>
      <c r="Q910" s="250"/>
      <c r="R910" s="250"/>
      <c r="S910" s="250"/>
      <c r="T910" s="251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2" t="s">
        <v>230</v>
      </c>
      <c r="AU910" s="252" t="s">
        <v>88</v>
      </c>
      <c r="AV910" s="13" t="s">
        <v>88</v>
      </c>
      <c r="AW910" s="13" t="s">
        <v>34</v>
      </c>
      <c r="AX910" s="13" t="s">
        <v>79</v>
      </c>
      <c r="AY910" s="252" t="s">
        <v>216</v>
      </c>
    </row>
    <row r="911" s="13" customFormat="1">
      <c r="A911" s="13"/>
      <c r="B911" s="241"/>
      <c r="C911" s="242"/>
      <c r="D911" s="243" t="s">
        <v>230</v>
      </c>
      <c r="E911" s="244" t="s">
        <v>1</v>
      </c>
      <c r="F911" s="245" t="s">
        <v>5617</v>
      </c>
      <c r="G911" s="242"/>
      <c r="H911" s="246">
        <v>25.399999999999999</v>
      </c>
      <c r="I911" s="247"/>
      <c r="J911" s="242"/>
      <c r="K911" s="242"/>
      <c r="L911" s="248"/>
      <c r="M911" s="249"/>
      <c r="N911" s="250"/>
      <c r="O911" s="250"/>
      <c r="P911" s="250"/>
      <c r="Q911" s="250"/>
      <c r="R911" s="250"/>
      <c r="S911" s="250"/>
      <c r="T911" s="251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2" t="s">
        <v>230</v>
      </c>
      <c r="AU911" s="252" t="s">
        <v>88</v>
      </c>
      <c r="AV911" s="13" t="s">
        <v>88</v>
      </c>
      <c r="AW911" s="13" t="s">
        <v>34</v>
      </c>
      <c r="AX911" s="13" t="s">
        <v>79</v>
      </c>
      <c r="AY911" s="252" t="s">
        <v>216</v>
      </c>
    </row>
    <row r="912" s="13" customFormat="1">
      <c r="A912" s="13"/>
      <c r="B912" s="241"/>
      <c r="C912" s="242"/>
      <c r="D912" s="243" t="s">
        <v>230</v>
      </c>
      <c r="E912" s="244" t="s">
        <v>1</v>
      </c>
      <c r="F912" s="245" t="s">
        <v>5618</v>
      </c>
      <c r="G912" s="242"/>
      <c r="H912" s="246">
        <v>18.800000000000001</v>
      </c>
      <c r="I912" s="247"/>
      <c r="J912" s="242"/>
      <c r="K912" s="242"/>
      <c r="L912" s="248"/>
      <c r="M912" s="249"/>
      <c r="N912" s="250"/>
      <c r="O912" s="250"/>
      <c r="P912" s="250"/>
      <c r="Q912" s="250"/>
      <c r="R912" s="250"/>
      <c r="S912" s="250"/>
      <c r="T912" s="251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2" t="s">
        <v>230</v>
      </c>
      <c r="AU912" s="252" t="s">
        <v>88</v>
      </c>
      <c r="AV912" s="13" t="s">
        <v>88</v>
      </c>
      <c r="AW912" s="13" t="s">
        <v>34</v>
      </c>
      <c r="AX912" s="13" t="s">
        <v>79</v>
      </c>
      <c r="AY912" s="252" t="s">
        <v>216</v>
      </c>
    </row>
    <row r="913" s="13" customFormat="1">
      <c r="A913" s="13"/>
      <c r="B913" s="241"/>
      <c r="C913" s="242"/>
      <c r="D913" s="243" t="s">
        <v>230</v>
      </c>
      <c r="E913" s="244" t="s">
        <v>1</v>
      </c>
      <c r="F913" s="245" t="s">
        <v>5619</v>
      </c>
      <c r="G913" s="242"/>
      <c r="H913" s="246">
        <v>3.5</v>
      </c>
      <c r="I913" s="247"/>
      <c r="J913" s="242"/>
      <c r="K913" s="242"/>
      <c r="L913" s="248"/>
      <c r="M913" s="249"/>
      <c r="N913" s="250"/>
      <c r="O913" s="250"/>
      <c r="P913" s="250"/>
      <c r="Q913" s="250"/>
      <c r="R913" s="250"/>
      <c r="S913" s="250"/>
      <c r="T913" s="251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2" t="s">
        <v>230</v>
      </c>
      <c r="AU913" s="252" t="s">
        <v>88</v>
      </c>
      <c r="AV913" s="13" t="s">
        <v>88</v>
      </c>
      <c r="AW913" s="13" t="s">
        <v>34</v>
      </c>
      <c r="AX913" s="13" t="s">
        <v>79</v>
      </c>
      <c r="AY913" s="252" t="s">
        <v>216</v>
      </c>
    </row>
    <row r="914" s="13" customFormat="1">
      <c r="A914" s="13"/>
      <c r="B914" s="241"/>
      <c r="C914" s="242"/>
      <c r="D914" s="243" t="s">
        <v>230</v>
      </c>
      <c r="E914" s="244" t="s">
        <v>1</v>
      </c>
      <c r="F914" s="245" t="s">
        <v>5620</v>
      </c>
      <c r="G914" s="242"/>
      <c r="H914" s="246">
        <v>8.1999999999999993</v>
      </c>
      <c r="I914" s="247"/>
      <c r="J914" s="242"/>
      <c r="K914" s="242"/>
      <c r="L914" s="248"/>
      <c r="M914" s="249"/>
      <c r="N914" s="250"/>
      <c r="O914" s="250"/>
      <c r="P914" s="250"/>
      <c r="Q914" s="250"/>
      <c r="R914" s="250"/>
      <c r="S914" s="250"/>
      <c r="T914" s="251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2" t="s">
        <v>230</v>
      </c>
      <c r="AU914" s="252" t="s">
        <v>88</v>
      </c>
      <c r="AV914" s="13" t="s">
        <v>88</v>
      </c>
      <c r="AW914" s="13" t="s">
        <v>34</v>
      </c>
      <c r="AX914" s="13" t="s">
        <v>79</v>
      </c>
      <c r="AY914" s="252" t="s">
        <v>216</v>
      </c>
    </row>
    <row r="915" s="13" customFormat="1">
      <c r="A915" s="13"/>
      <c r="B915" s="241"/>
      <c r="C915" s="242"/>
      <c r="D915" s="243" t="s">
        <v>230</v>
      </c>
      <c r="E915" s="244" t="s">
        <v>1</v>
      </c>
      <c r="F915" s="245" t="s">
        <v>5621</v>
      </c>
      <c r="G915" s="242"/>
      <c r="H915" s="246">
        <v>98</v>
      </c>
      <c r="I915" s="247"/>
      <c r="J915" s="242"/>
      <c r="K915" s="242"/>
      <c r="L915" s="248"/>
      <c r="M915" s="249"/>
      <c r="N915" s="250"/>
      <c r="O915" s="250"/>
      <c r="P915" s="250"/>
      <c r="Q915" s="250"/>
      <c r="R915" s="250"/>
      <c r="S915" s="250"/>
      <c r="T915" s="251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2" t="s">
        <v>230</v>
      </c>
      <c r="AU915" s="252" t="s">
        <v>88</v>
      </c>
      <c r="AV915" s="13" t="s">
        <v>88</v>
      </c>
      <c r="AW915" s="13" t="s">
        <v>34</v>
      </c>
      <c r="AX915" s="13" t="s">
        <v>79</v>
      </c>
      <c r="AY915" s="252" t="s">
        <v>216</v>
      </c>
    </row>
    <row r="916" s="13" customFormat="1">
      <c r="A916" s="13"/>
      <c r="B916" s="241"/>
      <c r="C916" s="242"/>
      <c r="D916" s="243" t="s">
        <v>230</v>
      </c>
      <c r="E916" s="244" t="s">
        <v>1</v>
      </c>
      <c r="F916" s="245" t="s">
        <v>5622</v>
      </c>
      <c r="G916" s="242"/>
      <c r="H916" s="246">
        <v>35</v>
      </c>
      <c r="I916" s="247"/>
      <c r="J916" s="242"/>
      <c r="K916" s="242"/>
      <c r="L916" s="248"/>
      <c r="M916" s="249"/>
      <c r="N916" s="250"/>
      <c r="O916" s="250"/>
      <c r="P916" s="250"/>
      <c r="Q916" s="250"/>
      <c r="R916" s="250"/>
      <c r="S916" s="250"/>
      <c r="T916" s="251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2" t="s">
        <v>230</v>
      </c>
      <c r="AU916" s="252" t="s">
        <v>88</v>
      </c>
      <c r="AV916" s="13" t="s">
        <v>88</v>
      </c>
      <c r="AW916" s="13" t="s">
        <v>34</v>
      </c>
      <c r="AX916" s="13" t="s">
        <v>79</v>
      </c>
      <c r="AY916" s="252" t="s">
        <v>216</v>
      </c>
    </row>
    <row r="917" s="14" customFormat="1">
      <c r="A917" s="14"/>
      <c r="B917" s="253"/>
      <c r="C917" s="254"/>
      <c r="D917" s="243" t="s">
        <v>230</v>
      </c>
      <c r="E917" s="255" t="s">
        <v>1</v>
      </c>
      <c r="F917" s="256" t="s">
        <v>285</v>
      </c>
      <c r="G917" s="254"/>
      <c r="H917" s="257">
        <v>220.69999999999999</v>
      </c>
      <c r="I917" s="258"/>
      <c r="J917" s="254"/>
      <c r="K917" s="254"/>
      <c r="L917" s="259"/>
      <c r="M917" s="260"/>
      <c r="N917" s="261"/>
      <c r="O917" s="261"/>
      <c r="P917" s="261"/>
      <c r="Q917" s="261"/>
      <c r="R917" s="261"/>
      <c r="S917" s="261"/>
      <c r="T917" s="262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63" t="s">
        <v>230</v>
      </c>
      <c r="AU917" s="263" t="s">
        <v>88</v>
      </c>
      <c r="AV917" s="14" t="s">
        <v>121</v>
      </c>
      <c r="AW917" s="14" t="s">
        <v>34</v>
      </c>
      <c r="AX917" s="14" t="s">
        <v>86</v>
      </c>
      <c r="AY917" s="263" t="s">
        <v>216</v>
      </c>
    </row>
    <row r="918" s="2" customFormat="1" ht="16.5" customHeight="1">
      <c r="A918" s="39"/>
      <c r="B918" s="40"/>
      <c r="C918" s="228" t="s">
        <v>1525</v>
      </c>
      <c r="D918" s="228" t="s">
        <v>218</v>
      </c>
      <c r="E918" s="229" t="s">
        <v>5623</v>
      </c>
      <c r="F918" s="230" t="s">
        <v>5624</v>
      </c>
      <c r="G918" s="231" t="s">
        <v>277</v>
      </c>
      <c r="H918" s="232">
        <v>1160.2000000000001</v>
      </c>
      <c r="I918" s="233"/>
      <c r="J918" s="234">
        <f>ROUND(I918*H918,2)</f>
        <v>0</v>
      </c>
      <c r="K918" s="230" t="s">
        <v>222</v>
      </c>
      <c r="L918" s="45"/>
      <c r="M918" s="235" t="s">
        <v>1</v>
      </c>
      <c r="N918" s="236" t="s">
        <v>44</v>
      </c>
      <c r="O918" s="92"/>
      <c r="P918" s="237">
        <f>O918*H918</f>
        <v>0</v>
      </c>
      <c r="Q918" s="237">
        <v>0</v>
      </c>
      <c r="R918" s="237">
        <f>Q918*H918</f>
        <v>0</v>
      </c>
      <c r="S918" s="237">
        <v>0.00025999999999999998</v>
      </c>
      <c r="T918" s="238">
        <f>S918*H918</f>
        <v>0.30165199999999998</v>
      </c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R918" s="239" t="s">
        <v>121</v>
      </c>
      <c r="AT918" s="239" t="s">
        <v>218</v>
      </c>
      <c r="AU918" s="239" t="s">
        <v>88</v>
      </c>
      <c r="AY918" s="18" t="s">
        <v>216</v>
      </c>
      <c r="BE918" s="240">
        <f>IF(N918="základní",J918,0)</f>
        <v>0</v>
      </c>
      <c r="BF918" s="240">
        <f>IF(N918="snížená",J918,0)</f>
        <v>0</v>
      </c>
      <c r="BG918" s="240">
        <f>IF(N918="zákl. přenesená",J918,0)</f>
        <v>0</v>
      </c>
      <c r="BH918" s="240">
        <f>IF(N918="sníž. přenesená",J918,0)</f>
        <v>0</v>
      </c>
      <c r="BI918" s="240">
        <f>IF(N918="nulová",J918,0)</f>
        <v>0</v>
      </c>
      <c r="BJ918" s="18" t="s">
        <v>86</v>
      </c>
      <c r="BK918" s="240">
        <f>ROUND(I918*H918,2)</f>
        <v>0</v>
      </c>
      <c r="BL918" s="18" t="s">
        <v>121</v>
      </c>
      <c r="BM918" s="239" t="s">
        <v>5625</v>
      </c>
    </row>
    <row r="919" s="13" customFormat="1">
      <c r="A919" s="13"/>
      <c r="B919" s="241"/>
      <c r="C919" s="242"/>
      <c r="D919" s="243" t="s">
        <v>230</v>
      </c>
      <c r="E919" s="244" t="s">
        <v>1</v>
      </c>
      <c r="F919" s="245" t="s">
        <v>5046</v>
      </c>
      <c r="G919" s="242"/>
      <c r="H919" s="246">
        <v>571.29999999999995</v>
      </c>
      <c r="I919" s="247"/>
      <c r="J919" s="242"/>
      <c r="K919" s="242"/>
      <c r="L919" s="248"/>
      <c r="M919" s="249"/>
      <c r="N919" s="250"/>
      <c r="O919" s="250"/>
      <c r="P919" s="250"/>
      <c r="Q919" s="250"/>
      <c r="R919" s="250"/>
      <c r="S919" s="250"/>
      <c r="T919" s="251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2" t="s">
        <v>230</v>
      </c>
      <c r="AU919" s="252" t="s">
        <v>88</v>
      </c>
      <c r="AV919" s="13" t="s">
        <v>88</v>
      </c>
      <c r="AW919" s="13" t="s">
        <v>34</v>
      </c>
      <c r="AX919" s="13" t="s">
        <v>79</v>
      </c>
      <c r="AY919" s="252" t="s">
        <v>216</v>
      </c>
    </row>
    <row r="920" s="13" customFormat="1">
      <c r="A920" s="13"/>
      <c r="B920" s="241"/>
      <c r="C920" s="242"/>
      <c r="D920" s="243" t="s">
        <v>230</v>
      </c>
      <c r="E920" s="244" t="s">
        <v>1</v>
      </c>
      <c r="F920" s="245" t="s">
        <v>5047</v>
      </c>
      <c r="G920" s="242"/>
      <c r="H920" s="246">
        <v>588.89999999999998</v>
      </c>
      <c r="I920" s="247"/>
      <c r="J920" s="242"/>
      <c r="K920" s="242"/>
      <c r="L920" s="248"/>
      <c r="M920" s="249"/>
      <c r="N920" s="250"/>
      <c r="O920" s="250"/>
      <c r="P920" s="250"/>
      <c r="Q920" s="250"/>
      <c r="R920" s="250"/>
      <c r="S920" s="250"/>
      <c r="T920" s="251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2" t="s">
        <v>230</v>
      </c>
      <c r="AU920" s="252" t="s">
        <v>88</v>
      </c>
      <c r="AV920" s="13" t="s">
        <v>88</v>
      </c>
      <c r="AW920" s="13" t="s">
        <v>34</v>
      </c>
      <c r="AX920" s="13" t="s">
        <v>79</v>
      </c>
      <c r="AY920" s="252" t="s">
        <v>216</v>
      </c>
    </row>
    <row r="921" s="15" customFormat="1">
      <c r="A921" s="15"/>
      <c r="B921" s="280"/>
      <c r="C921" s="281"/>
      <c r="D921" s="243" t="s">
        <v>230</v>
      </c>
      <c r="E921" s="282" t="s">
        <v>1</v>
      </c>
      <c r="F921" s="283" t="s">
        <v>5626</v>
      </c>
      <c r="G921" s="281"/>
      <c r="H921" s="284">
        <v>1160.1999999999998</v>
      </c>
      <c r="I921" s="285"/>
      <c r="J921" s="281"/>
      <c r="K921" s="281"/>
      <c r="L921" s="286"/>
      <c r="M921" s="287"/>
      <c r="N921" s="288"/>
      <c r="O921" s="288"/>
      <c r="P921" s="288"/>
      <c r="Q921" s="288"/>
      <c r="R921" s="288"/>
      <c r="S921" s="288"/>
      <c r="T921" s="289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90" t="s">
        <v>230</v>
      </c>
      <c r="AU921" s="290" t="s">
        <v>88</v>
      </c>
      <c r="AV921" s="15" t="s">
        <v>99</v>
      </c>
      <c r="AW921" s="15" t="s">
        <v>34</v>
      </c>
      <c r="AX921" s="15" t="s">
        <v>79</v>
      </c>
      <c r="AY921" s="290" t="s">
        <v>216</v>
      </c>
    </row>
    <row r="922" s="14" customFormat="1">
      <c r="A922" s="14"/>
      <c r="B922" s="253"/>
      <c r="C922" s="254"/>
      <c r="D922" s="243" t="s">
        <v>230</v>
      </c>
      <c r="E922" s="255" t="s">
        <v>1</v>
      </c>
      <c r="F922" s="256" t="s">
        <v>285</v>
      </c>
      <c r="G922" s="254"/>
      <c r="H922" s="257">
        <v>1160.1999999999998</v>
      </c>
      <c r="I922" s="258"/>
      <c r="J922" s="254"/>
      <c r="K922" s="254"/>
      <c r="L922" s="259"/>
      <c r="M922" s="260"/>
      <c r="N922" s="261"/>
      <c r="O922" s="261"/>
      <c r="P922" s="261"/>
      <c r="Q922" s="261"/>
      <c r="R922" s="261"/>
      <c r="S922" s="261"/>
      <c r="T922" s="262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3" t="s">
        <v>230</v>
      </c>
      <c r="AU922" s="263" t="s">
        <v>88</v>
      </c>
      <c r="AV922" s="14" t="s">
        <v>121</v>
      </c>
      <c r="AW922" s="14" t="s">
        <v>34</v>
      </c>
      <c r="AX922" s="14" t="s">
        <v>86</v>
      </c>
      <c r="AY922" s="263" t="s">
        <v>216</v>
      </c>
    </row>
    <row r="923" s="2" customFormat="1" ht="16.5" customHeight="1">
      <c r="A923" s="39"/>
      <c r="B923" s="40"/>
      <c r="C923" s="228" t="s">
        <v>1531</v>
      </c>
      <c r="D923" s="228" t="s">
        <v>218</v>
      </c>
      <c r="E923" s="229" t="s">
        <v>484</v>
      </c>
      <c r="F923" s="230" t="s">
        <v>485</v>
      </c>
      <c r="G923" s="231" t="s">
        <v>277</v>
      </c>
      <c r="H923" s="232">
        <v>140</v>
      </c>
      <c r="I923" s="233"/>
      <c r="J923" s="234">
        <f>ROUND(I923*H923,2)</f>
        <v>0</v>
      </c>
      <c r="K923" s="230" t="s">
        <v>222</v>
      </c>
      <c r="L923" s="45"/>
      <c r="M923" s="235" t="s">
        <v>1</v>
      </c>
      <c r="N923" s="236" t="s">
        <v>44</v>
      </c>
      <c r="O923" s="92"/>
      <c r="P923" s="237">
        <f>O923*H923</f>
        <v>0</v>
      </c>
      <c r="Q923" s="237">
        <v>0</v>
      </c>
      <c r="R923" s="237">
        <f>Q923*H923</f>
        <v>0</v>
      </c>
      <c r="S923" s="237">
        <v>0</v>
      </c>
      <c r="T923" s="238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39" t="s">
        <v>121</v>
      </c>
      <c r="AT923" s="239" t="s">
        <v>218</v>
      </c>
      <c r="AU923" s="239" t="s">
        <v>88</v>
      </c>
      <c r="AY923" s="18" t="s">
        <v>216</v>
      </c>
      <c r="BE923" s="240">
        <f>IF(N923="základní",J923,0)</f>
        <v>0</v>
      </c>
      <c r="BF923" s="240">
        <f>IF(N923="snížená",J923,0)</f>
        <v>0</v>
      </c>
      <c r="BG923" s="240">
        <f>IF(N923="zákl. přenesená",J923,0)</f>
        <v>0</v>
      </c>
      <c r="BH923" s="240">
        <f>IF(N923="sníž. přenesená",J923,0)</f>
        <v>0</v>
      </c>
      <c r="BI923" s="240">
        <f>IF(N923="nulová",J923,0)</f>
        <v>0</v>
      </c>
      <c r="BJ923" s="18" t="s">
        <v>86</v>
      </c>
      <c r="BK923" s="240">
        <f>ROUND(I923*H923,2)</f>
        <v>0</v>
      </c>
      <c r="BL923" s="18" t="s">
        <v>121</v>
      </c>
      <c r="BM923" s="239" t="s">
        <v>5627</v>
      </c>
    </row>
    <row r="924" s="2" customFormat="1" ht="21.75" customHeight="1">
      <c r="A924" s="39"/>
      <c r="B924" s="40"/>
      <c r="C924" s="228" t="s">
        <v>1535</v>
      </c>
      <c r="D924" s="228" t="s">
        <v>218</v>
      </c>
      <c r="E924" s="229" t="s">
        <v>5628</v>
      </c>
      <c r="F924" s="230" t="s">
        <v>5629</v>
      </c>
      <c r="G924" s="231" t="s">
        <v>293</v>
      </c>
      <c r="H924" s="232">
        <v>1.2</v>
      </c>
      <c r="I924" s="233"/>
      <c r="J924" s="234">
        <f>ROUND(I924*H924,2)</f>
        <v>0</v>
      </c>
      <c r="K924" s="230" t="s">
        <v>222</v>
      </c>
      <c r="L924" s="45"/>
      <c r="M924" s="235" t="s">
        <v>1</v>
      </c>
      <c r="N924" s="236" t="s">
        <v>44</v>
      </c>
      <c r="O924" s="92"/>
      <c r="P924" s="237">
        <f>O924*H924</f>
        <v>0</v>
      </c>
      <c r="Q924" s="237">
        <v>0.00038999999999999999</v>
      </c>
      <c r="R924" s="237">
        <f>Q924*H924</f>
        <v>0.00046799999999999999</v>
      </c>
      <c r="S924" s="237">
        <v>0</v>
      </c>
      <c r="T924" s="238">
        <f>S924*H924</f>
        <v>0</v>
      </c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R924" s="239" t="s">
        <v>121</v>
      </c>
      <c r="AT924" s="239" t="s">
        <v>218</v>
      </c>
      <c r="AU924" s="239" t="s">
        <v>88</v>
      </c>
      <c r="AY924" s="18" t="s">
        <v>216</v>
      </c>
      <c r="BE924" s="240">
        <f>IF(N924="základní",J924,0)</f>
        <v>0</v>
      </c>
      <c r="BF924" s="240">
        <f>IF(N924="snížená",J924,0)</f>
        <v>0</v>
      </c>
      <c r="BG924" s="240">
        <f>IF(N924="zákl. přenesená",J924,0)</f>
        <v>0</v>
      </c>
      <c r="BH924" s="240">
        <f>IF(N924="sníž. přenesená",J924,0)</f>
        <v>0</v>
      </c>
      <c r="BI924" s="240">
        <f>IF(N924="nulová",J924,0)</f>
        <v>0</v>
      </c>
      <c r="BJ924" s="18" t="s">
        <v>86</v>
      </c>
      <c r="BK924" s="240">
        <f>ROUND(I924*H924,2)</f>
        <v>0</v>
      </c>
      <c r="BL924" s="18" t="s">
        <v>121</v>
      </c>
      <c r="BM924" s="239" t="s">
        <v>5630</v>
      </c>
    </row>
    <row r="925" s="13" customFormat="1">
      <c r="A925" s="13"/>
      <c r="B925" s="241"/>
      <c r="C925" s="242"/>
      <c r="D925" s="243" t="s">
        <v>230</v>
      </c>
      <c r="E925" s="244" t="s">
        <v>1</v>
      </c>
      <c r="F925" s="245" t="s">
        <v>5631</v>
      </c>
      <c r="G925" s="242"/>
      <c r="H925" s="246">
        <v>0.59999999999999998</v>
      </c>
      <c r="I925" s="247"/>
      <c r="J925" s="242"/>
      <c r="K925" s="242"/>
      <c r="L925" s="248"/>
      <c r="M925" s="249"/>
      <c r="N925" s="250"/>
      <c r="O925" s="250"/>
      <c r="P925" s="250"/>
      <c r="Q925" s="250"/>
      <c r="R925" s="250"/>
      <c r="S925" s="250"/>
      <c r="T925" s="251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2" t="s">
        <v>230</v>
      </c>
      <c r="AU925" s="252" t="s">
        <v>88</v>
      </c>
      <c r="AV925" s="13" t="s">
        <v>88</v>
      </c>
      <c r="AW925" s="13" t="s">
        <v>34</v>
      </c>
      <c r="AX925" s="13" t="s">
        <v>79</v>
      </c>
      <c r="AY925" s="252" t="s">
        <v>216</v>
      </c>
    </row>
    <row r="926" s="13" customFormat="1">
      <c r="A926" s="13"/>
      <c r="B926" s="241"/>
      <c r="C926" s="242"/>
      <c r="D926" s="243" t="s">
        <v>230</v>
      </c>
      <c r="E926" s="244" t="s">
        <v>1</v>
      </c>
      <c r="F926" s="245" t="s">
        <v>5632</v>
      </c>
      <c r="G926" s="242"/>
      <c r="H926" s="246">
        <v>0.59999999999999998</v>
      </c>
      <c r="I926" s="247"/>
      <c r="J926" s="242"/>
      <c r="K926" s="242"/>
      <c r="L926" s="248"/>
      <c r="M926" s="249"/>
      <c r="N926" s="250"/>
      <c r="O926" s="250"/>
      <c r="P926" s="250"/>
      <c r="Q926" s="250"/>
      <c r="R926" s="250"/>
      <c r="S926" s="250"/>
      <c r="T926" s="251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2" t="s">
        <v>230</v>
      </c>
      <c r="AU926" s="252" t="s">
        <v>88</v>
      </c>
      <c r="AV926" s="13" t="s">
        <v>88</v>
      </c>
      <c r="AW926" s="13" t="s">
        <v>34</v>
      </c>
      <c r="AX926" s="13" t="s">
        <v>79</v>
      </c>
      <c r="AY926" s="252" t="s">
        <v>216</v>
      </c>
    </row>
    <row r="927" s="14" customFormat="1">
      <c r="A927" s="14"/>
      <c r="B927" s="253"/>
      <c r="C927" s="254"/>
      <c r="D927" s="243" t="s">
        <v>230</v>
      </c>
      <c r="E927" s="255" t="s">
        <v>1</v>
      </c>
      <c r="F927" s="256" t="s">
        <v>285</v>
      </c>
      <c r="G927" s="254"/>
      <c r="H927" s="257">
        <v>1.2</v>
      </c>
      <c r="I927" s="258"/>
      <c r="J927" s="254"/>
      <c r="K927" s="254"/>
      <c r="L927" s="259"/>
      <c r="M927" s="260"/>
      <c r="N927" s="261"/>
      <c r="O927" s="261"/>
      <c r="P927" s="261"/>
      <c r="Q927" s="261"/>
      <c r="R927" s="261"/>
      <c r="S927" s="261"/>
      <c r="T927" s="262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63" t="s">
        <v>230</v>
      </c>
      <c r="AU927" s="263" t="s">
        <v>88</v>
      </c>
      <c r="AV927" s="14" t="s">
        <v>121</v>
      </c>
      <c r="AW927" s="14" t="s">
        <v>34</v>
      </c>
      <c r="AX927" s="14" t="s">
        <v>86</v>
      </c>
      <c r="AY927" s="263" t="s">
        <v>216</v>
      </c>
    </row>
    <row r="928" s="2" customFormat="1" ht="16.5" customHeight="1">
      <c r="A928" s="39"/>
      <c r="B928" s="40"/>
      <c r="C928" s="264" t="s">
        <v>1540</v>
      </c>
      <c r="D928" s="264" t="s">
        <v>372</v>
      </c>
      <c r="E928" s="265" t="s">
        <v>5633</v>
      </c>
      <c r="F928" s="266" t="s">
        <v>5634</v>
      </c>
      <c r="G928" s="267" t="s">
        <v>359</v>
      </c>
      <c r="H928" s="268">
        <v>0.002</v>
      </c>
      <c r="I928" s="269"/>
      <c r="J928" s="270">
        <f>ROUND(I928*H928,2)</f>
        <v>0</v>
      </c>
      <c r="K928" s="266" t="s">
        <v>222</v>
      </c>
      <c r="L928" s="271"/>
      <c r="M928" s="272" t="s">
        <v>1</v>
      </c>
      <c r="N928" s="273" t="s">
        <v>44</v>
      </c>
      <c r="O928" s="92"/>
      <c r="P928" s="237">
        <f>O928*H928</f>
        <v>0</v>
      </c>
      <c r="Q928" s="237">
        <v>1</v>
      </c>
      <c r="R928" s="237">
        <f>Q928*H928</f>
        <v>0.002</v>
      </c>
      <c r="S928" s="237">
        <v>0</v>
      </c>
      <c r="T928" s="238">
        <f>S928*H928</f>
        <v>0</v>
      </c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R928" s="239" t="s">
        <v>250</v>
      </c>
      <c r="AT928" s="239" t="s">
        <v>372</v>
      </c>
      <c r="AU928" s="239" t="s">
        <v>88</v>
      </c>
      <c r="AY928" s="18" t="s">
        <v>216</v>
      </c>
      <c r="BE928" s="240">
        <f>IF(N928="základní",J928,0)</f>
        <v>0</v>
      </c>
      <c r="BF928" s="240">
        <f>IF(N928="snížená",J928,0)</f>
        <v>0</v>
      </c>
      <c r="BG928" s="240">
        <f>IF(N928="zákl. přenesená",J928,0)</f>
        <v>0</v>
      </c>
      <c r="BH928" s="240">
        <f>IF(N928="sníž. přenesená",J928,0)</f>
        <v>0</v>
      </c>
      <c r="BI928" s="240">
        <f>IF(N928="nulová",J928,0)</f>
        <v>0</v>
      </c>
      <c r="BJ928" s="18" t="s">
        <v>86</v>
      </c>
      <c r="BK928" s="240">
        <f>ROUND(I928*H928,2)</f>
        <v>0</v>
      </c>
      <c r="BL928" s="18" t="s">
        <v>121</v>
      </c>
      <c r="BM928" s="239" t="s">
        <v>5635</v>
      </c>
    </row>
    <row r="929" s="2" customFormat="1" ht="16.5" customHeight="1">
      <c r="A929" s="39"/>
      <c r="B929" s="40"/>
      <c r="C929" s="228" t="s">
        <v>1546</v>
      </c>
      <c r="D929" s="228" t="s">
        <v>218</v>
      </c>
      <c r="E929" s="229" t="s">
        <v>5636</v>
      </c>
      <c r="F929" s="230" t="s">
        <v>5637</v>
      </c>
      <c r="G929" s="231" t="s">
        <v>293</v>
      </c>
      <c r="H929" s="232">
        <v>3.6000000000000001</v>
      </c>
      <c r="I929" s="233"/>
      <c r="J929" s="234">
        <f>ROUND(I929*H929,2)</f>
        <v>0</v>
      </c>
      <c r="K929" s="230" t="s">
        <v>222</v>
      </c>
      <c r="L929" s="45"/>
      <c r="M929" s="235" t="s">
        <v>1</v>
      </c>
      <c r="N929" s="236" t="s">
        <v>44</v>
      </c>
      <c r="O929" s="92"/>
      <c r="P929" s="237">
        <f>O929*H929</f>
        <v>0</v>
      </c>
      <c r="Q929" s="237">
        <v>0.00042999999999999999</v>
      </c>
      <c r="R929" s="237">
        <f>Q929*H929</f>
        <v>0.0015479999999999999</v>
      </c>
      <c r="S929" s="237">
        <v>0</v>
      </c>
      <c r="T929" s="238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39" t="s">
        <v>121</v>
      </c>
      <c r="AT929" s="239" t="s">
        <v>218</v>
      </c>
      <c r="AU929" s="239" t="s">
        <v>88</v>
      </c>
      <c r="AY929" s="18" t="s">
        <v>216</v>
      </c>
      <c r="BE929" s="240">
        <f>IF(N929="základní",J929,0)</f>
        <v>0</v>
      </c>
      <c r="BF929" s="240">
        <f>IF(N929="snížená",J929,0)</f>
        <v>0</v>
      </c>
      <c r="BG929" s="240">
        <f>IF(N929="zákl. přenesená",J929,0)</f>
        <v>0</v>
      </c>
      <c r="BH929" s="240">
        <f>IF(N929="sníž. přenesená",J929,0)</f>
        <v>0</v>
      </c>
      <c r="BI929" s="240">
        <f>IF(N929="nulová",J929,0)</f>
        <v>0</v>
      </c>
      <c r="BJ929" s="18" t="s">
        <v>86</v>
      </c>
      <c r="BK929" s="240">
        <f>ROUND(I929*H929,2)</f>
        <v>0</v>
      </c>
      <c r="BL929" s="18" t="s">
        <v>121</v>
      </c>
      <c r="BM929" s="239" t="s">
        <v>5638</v>
      </c>
    </row>
    <row r="930" s="13" customFormat="1">
      <c r="A930" s="13"/>
      <c r="B930" s="241"/>
      <c r="C930" s="242"/>
      <c r="D930" s="243" t="s">
        <v>230</v>
      </c>
      <c r="E930" s="244" t="s">
        <v>1</v>
      </c>
      <c r="F930" s="245" t="s">
        <v>5639</v>
      </c>
      <c r="G930" s="242"/>
      <c r="H930" s="246">
        <v>3.6000000000000001</v>
      </c>
      <c r="I930" s="247"/>
      <c r="J930" s="242"/>
      <c r="K930" s="242"/>
      <c r="L930" s="248"/>
      <c r="M930" s="249"/>
      <c r="N930" s="250"/>
      <c r="O930" s="250"/>
      <c r="P930" s="250"/>
      <c r="Q930" s="250"/>
      <c r="R930" s="250"/>
      <c r="S930" s="250"/>
      <c r="T930" s="25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2" t="s">
        <v>230</v>
      </c>
      <c r="AU930" s="252" t="s">
        <v>88</v>
      </c>
      <c r="AV930" s="13" t="s">
        <v>88</v>
      </c>
      <c r="AW930" s="13" t="s">
        <v>34</v>
      </c>
      <c r="AX930" s="13" t="s">
        <v>86</v>
      </c>
      <c r="AY930" s="252" t="s">
        <v>216</v>
      </c>
    </row>
    <row r="931" s="2" customFormat="1" ht="16.5" customHeight="1">
      <c r="A931" s="39"/>
      <c r="B931" s="40"/>
      <c r="C931" s="264" t="s">
        <v>1552</v>
      </c>
      <c r="D931" s="264" t="s">
        <v>372</v>
      </c>
      <c r="E931" s="265" t="s">
        <v>5640</v>
      </c>
      <c r="F931" s="266" t="s">
        <v>5641</v>
      </c>
      <c r="G931" s="267" t="s">
        <v>359</v>
      </c>
      <c r="H931" s="268">
        <v>0.0070000000000000001</v>
      </c>
      <c r="I931" s="269"/>
      <c r="J931" s="270">
        <f>ROUND(I931*H931,2)</f>
        <v>0</v>
      </c>
      <c r="K931" s="266" t="s">
        <v>222</v>
      </c>
      <c r="L931" s="271"/>
      <c r="M931" s="272" t="s">
        <v>1</v>
      </c>
      <c r="N931" s="273" t="s">
        <v>44</v>
      </c>
      <c r="O931" s="92"/>
      <c r="P931" s="237">
        <f>O931*H931</f>
        <v>0</v>
      </c>
      <c r="Q931" s="237">
        <v>1</v>
      </c>
      <c r="R931" s="237">
        <f>Q931*H931</f>
        <v>0.0070000000000000001</v>
      </c>
      <c r="S931" s="237">
        <v>0</v>
      </c>
      <c r="T931" s="238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39" t="s">
        <v>250</v>
      </c>
      <c r="AT931" s="239" t="s">
        <v>372</v>
      </c>
      <c r="AU931" s="239" t="s">
        <v>88</v>
      </c>
      <c r="AY931" s="18" t="s">
        <v>216</v>
      </c>
      <c r="BE931" s="240">
        <f>IF(N931="základní",J931,0)</f>
        <v>0</v>
      </c>
      <c r="BF931" s="240">
        <f>IF(N931="snížená",J931,0)</f>
        <v>0</v>
      </c>
      <c r="BG931" s="240">
        <f>IF(N931="zákl. přenesená",J931,0)</f>
        <v>0</v>
      </c>
      <c r="BH931" s="240">
        <f>IF(N931="sníž. přenesená",J931,0)</f>
        <v>0</v>
      </c>
      <c r="BI931" s="240">
        <f>IF(N931="nulová",J931,0)</f>
        <v>0</v>
      </c>
      <c r="BJ931" s="18" t="s">
        <v>86</v>
      </c>
      <c r="BK931" s="240">
        <f>ROUND(I931*H931,2)</f>
        <v>0</v>
      </c>
      <c r="BL931" s="18" t="s">
        <v>121</v>
      </c>
      <c r="BM931" s="239" t="s">
        <v>5642</v>
      </c>
    </row>
    <row r="932" s="2" customFormat="1">
      <c r="A932" s="39"/>
      <c r="B932" s="40"/>
      <c r="C932" s="41"/>
      <c r="D932" s="243" t="s">
        <v>1639</v>
      </c>
      <c r="E932" s="41"/>
      <c r="F932" s="291" t="s">
        <v>5643</v>
      </c>
      <c r="G932" s="41"/>
      <c r="H932" s="41"/>
      <c r="I932" s="292"/>
      <c r="J932" s="41"/>
      <c r="K932" s="41"/>
      <c r="L932" s="45"/>
      <c r="M932" s="293"/>
      <c r="N932" s="294"/>
      <c r="O932" s="92"/>
      <c r="P932" s="92"/>
      <c r="Q932" s="92"/>
      <c r="R932" s="92"/>
      <c r="S932" s="92"/>
      <c r="T932" s="93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T932" s="18" t="s">
        <v>1639</v>
      </c>
      <c r="AU932" s="18" t="s">
        <v>88</v>
      </c>
    </row>
    <row r="933" s="13" customFormat="1">
      <c r="A933" s="13"/>
      <c r="B933" s="241"/>
      <c r="C933" s="242"/>
      <c r="D933" s="243" t="s">
        <v>230</v>
      </c>
      <c r="E933" s="244" t="s">
        <v>1</v>
      </c>
      <c r="F933" s="245" t="s">
        <v>5644</v>
      </c>
      <c r="G933" s="242"/>
      <c r="H933" s="246">
        <v>7.2000000000000002</v>
      </c>
      <c r="I933" s="247"/>
      <c r="J933" s="242"/>
      <c r="K933" s="242"/>
      <c r="L933" s="248"/>
      <c r="M933" s="249"/>
      <c r="N933" s="250"/>
      <c r="O933" s="250"/>
      <c r="P933" s="250"/>
      <c r="Q933" s="250"/>
      <c r="R933" s="250"/>
      <c r="S933" s="250"/>
      <c r="T933" s="251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2" t="s">
        <v>230</v>
      </c>
      <c r="AU933" s="252" t="s">
        <v>88</v>
      </c>
      <c r="AV933" s="13" t="s">
        <v>88</v>
      </c>
      <c r="AW933" s="13" t="s">
        <v>34</v>
      </c>
      <c r="AX933" s="13" t="s">
        <v>86</v>
      </c>
      <c r="AY933" s="252" t="s">
        <v>216</v>
      </c>
    </row>
    <row r="934" s="13" customFormat="1">
      <c r="A934" s="13"/>
      <c r="B934" s="241"/>
      <c r="C934" s="242"/>
      <c r="D934" s="243" t="s">
        <v>230</v>
      </c>
      <c r="E934" s="242"/>
      <c r="F934" s="245" t="s">
        <v>5645</v>
      </c>
      <c r="G934" s="242"/>
      <c r="H934" s="246">
        <v>0.0070000000000000001</v>
      </c>
      <c r="I934" s="247"/>
      <c r="J934" s="242"/>
      <c r="K934" s="242"/>
      <c r="L934" s="248"/>
      <c r="M934" s="249"/>
      <c r="N934" s="250"/>
      <c r="O934" s="250"/>
      <c r="P934" s="250"/>
      <c r="Q934" s="250"/>
      <c r="R934" s="250"/>
      <c r="S934" s="250"/>
      <c r="T934" s="251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2" t="s">
        <v>230</v>
      </c>
      <c r="AU934" s="252" t="s">
        <v>88</v>
      </c>
      <c r="AV934" s="13" t="s">
        <v>88</v>
      </c>
      <c r="AW934" s="13" t="s">
        <v>4</v>
      </c>
      <c r="AX934" s="13" t="s">
        <v>86</v>
      </c>
      <c r="AY934" s="252" t="s">
        <v>216</v>
      </c>
    </row>
    <row r="935" s="2" customFormat="1" ht="16.5" customHeight="1">
      <c r="A935" s="39"/>
      <c r="B935" s="40"/>
      <c r="C935" s="228" t="s">
        <v>1557</v>
      </c>
      <c r="D935" s="228" t="s">
        <v>218</v>
      </c>
      <c r="E935" s="229" t="s">
        <v>5646</v>
      </c>
      <c r="F935" s="230" t="s">
        <v>5647</v>
      </c>
      <c r="G935" s="231" t="s">
        <v>293</v>
      </c>
      <c r="H935" s="232">
        <v>32.399999999999999</v>
      </c>
      <c r="I935" s="233"/>
      <c r="J935" s="234">
        <f>ROUND(I935*H935,2)</f>
        <v>0</v>
      </c>
      <c r="K935" s="230" t="s">
        <v>222</v>
      </c>
      <c r="L935" s="45"/>
      <c r="M935" s="235" t="s">
        <v>1</v>
      </c>
      <c r="N935" s="236" t="s">
        <v>44</v>
      </c>
      <c r="O935" s="92"/>
      <c r="P935" s="237">
        <f>O935*H935</f>
        <v>0</v>
      </c>
      <c r="Q935" s="237">
        <v>0.00048000000000000001</v>
      </c>
      <c r="R935" s="237">
        <f>Q935*H935</f>
        <v>0.015552</v>
      </c>
      <c r="S935" s="237">
        <v>0</v>
      </c>
      <c r="T935" s="238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39" t="s">
        <v>121</v>
      </c>
      <c r="AT935" s="239" t="s">
        <v>218</v>
      </c>
      <c r="AU935" s="239" t="s">
        <v>88</v>
      </c>
      <c r="AY935" s="18" t="s">
        <v>216</v>
      </c>
      <c r="BE935" s="240">
        <f>IF(N935="základní",J935,0)</f>
        <v>0</v>
      </c>
      <c r="BF935" s="240">
        <f>IF(N935="snížená",J935,0)</f>
        <v>0</v>
      </c>
      <c r="BG935" s="240">
        <f>IF(N935="zákl. přenesená",J935,0)</f>
        <v>0</v>
      </c>
      <c r="BH935" s="240">
        <f>IF(N935="sníž. přenesená",J935,0)</f>
        <v>0</v>
      </c>
      <c r="BI935" s="240">
        <f>IF(N935="nulová",J935,0)</f>
        <v>0</v>
      </c>
      <c r="BJ935" s="18" t="s">
        <v>86</v>
      </c>
      <c r="BK935" s="240">
        <f>ROUND(I935*H935,2)</f>
        <v>0</v>
      </c>
      <c r="BL935" s="18" t="s">
        <v>121</v>
      </c>
      <c r="BM935" s="239" t="s">
        <v>5648</v>
      </c>
    </row>
    <row r="936" s="13" customFormat="1">
      <c r="A936" s="13"/>
      <c r="B936" s="241"/>
      <c r="C936" s="242"/>
      <c r="D936" s="243" t="s">
        <v>230</v>
      </c>
      <c r="E936" s="244" t="s">
        <v>1</v>
      </c>
      <c r="F936" s="245" t="s">
        <v>5649</v>
      </c>
      <c r="G936" s="242"/>
      <c r="H936" s="246">
        <v>32.399999999999999</v>
      </c>
      <c r="I936" s="247"/>
      <c r="J936" s="242"/>
      <c r="K936" s="242"/>
      <c r="L936" s="248"/>
      <c r="M936" s="249"/>
      <c r="N936" s="250"/>
      <c r="O936" s="250"/>
      <c r="P936" s="250"/>
      <c r="Q936" s="250"/>
      <c r="R936" s="250"/>
      <c r="S936" s="250"/>
      <c r="T936" s="251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2" t="s">
        <v>230</v>
      </c>
      <c r="AU936" s="252" t="s">
        <v>88</v>
      </c>
      <c r="AV936" s="13" t="s">
        <v>88</v>
      </c>
      <c r="AW936" s="13" t="s">
        <v>34</v>
      </c>
      <c r="AX936" s="13" t="s">
        <v>86</v>
      </c>
      <c r="AY936" s="252" t="s">
        <v>216</v>
      </c>
    </row>
    <row r="937" s="12" customFormat="1" ht="22.8" customHeight="1">
      <c r="A937" s="12"/>
      <c r="B937" s="212"/>
      <c r="C937" s="213"/>
      <c r="D937" s="214" t="s">
        <v>78</v>
      </c>
      <c r="E937" s="226" t="s">
        <v>492</v>
      </c>
      <c r="F937" s="226" t="s">
        <v>493</v>
      </c>
      <c r="G937" s="213"/>
      <c r="H937" s="213"/>
      <c r="I937" s="216"/>
      <c r="J937" s="227">
        <f>BK937</f>
        <v>0</v>
      </c>
      <c r="K937" s="213"/>
      <c r="L937" s="218"/>
      <c r="M937" s="219"/>
      <c r="N937" s="220"/>
      <c r="O937" s="220"/>
      <c r="P937" s="221">
        <f>SUM(P938:P949)</f>
        <v>0</v>
      </c>
      <c r="Q937" s="220"/>
      <c r="R937" s="221">
        <f>SUM(R938:R949)</f>
        <v>0</v>
      </c>
      <c r="S937" s="220"/>
      <c r="T937" s="222">
        <f>SUM(T938:T949)</f>
        <v>0</v>
      </c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R937" s="223" t="s">
        <v>86</v>
      </c>
      <c r="AT937" s="224" t="s">
        <v>78</v>
      </c>
      <c r="AU937" s="224" t="s">
        <v>86</v>
      </c>
      <c r="AY937" s="223" t="s">
        <v>216</v>
      </c>
      <c r="BK937" s="225">
        <f>SUM(BK938:BK949)</f>
        <v>0</v>
      </c>
    </row>
    <row r="938" s="2" customFormat="1" ht="21.75" customHeight="1">
      <c r="A938" s="39"/>
      <c r="B938" s="40"/>
      <c r="C938" s="228" t="s">
        <v>1563</v>
      </c>
      <c r="D938" s="228" t="s">
        <v>218</v>
      </c>
      <c r="E938" s="229" t="s">
        <v>1815</v>
      </c>
      <c r="F938" s="230" t="s">
        <v>1816</v>
      </c>
      <c r="G938" s="231" t="s">
        <v>359</v>
      </c>
      <c r="H938" s="232">
        <v>280.005</v>
      </c>
      <c r="I938" s="233"/>
      <c r="J938" s="234">
        <f>ROUND(I938*H938,2)</f>
        <v>0</v>
      </c>
      <c r="K938" s="230" t="s">
        <v>222</v>
      </c>
      <c r="L938" s="45"/>
      <c r="M938" s="235" t="s">
        <v>1</v>
      </c>
      <c r="N938" s="236" t="s">
        <v>44</v>
      </c>
      <c r="O938" s="92"/>
      <c r="P938" s="237">
        <f>O938*H938</f>
        <v>0</v>
      </c>
      <c r="Q938" s="237">
        <v>0</v>
      </c>
      <c r="R938" s="237">
        <f>Q938*H938</f>
        <v>0</v>
      </c>
      <c r="S938" s="237">
        <v>0</v>
      </c>
      <c r="T938" s="238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39" t="s">
        <v>121</v>
      </c>
      <c r="AT938" s="239" t="s">
        <v>218</v>
      </c>
      <c r="AU938" s="239" t="s">
        <v>88</v>
      </c>
      <c r="AY938" s="18" t="s">
        <v>216</v>
      </c>
      <c r="BE938" s="240">
        <f>IF(N938="základní",J938,0)</f>
        <v>0</v>
      </c>
      <c r="BF938" s="240">
        <f>IF(N938="snížená",J938,0)</f>
        <v>0</v>
      </c>
      <c r="BG938" s="240">
        <f>IF(N938="zákl. přenesená",J938,0)</f>
        <v>0</v>
      </c>
      <c r="BH938" s="240">
        <f>IF(N938="sníž. přenesená",J938,0)</f>
        <v>0</v>
      </c>
      <c r="BI938" s="240">
        <f>IF(N938="nulová",J938,0)</f>
        <v>0</v>
      </c>
      <c r="BJ938" s="18" t="s">
        <v>86</v>
      </c>
      <c r="BK938" s="240">
        <f>ROUND(I938*H938,2)</f>
        <v>0</v>
      </c>
      <c r="BL938" s="18" t="s">
        <v>121</v>
      </c>
      <c r="BM938" s="239" t="s">
        <v>1817</v>
      </c>
    </row>
    <row r="939" s="2" customFormat="1" ht="16.5" customHeight="1">
      <c r="A939" s="39"/>
      <c r="B939" s="40"/>
      <c r="C939" s="228" t="s">
        <v>1568</v>
      </c>
      <c r="D939" s="228" t="s">
        <v>218</v>
      </c>
      <c r="E939" s="229" t="s">
        <v>495</v>
      </c>
      <c r="F939" s="230" t="s">
        <v>496</v>
      </c>
      <c r="G939" s="231" t="s">
        <v>359</v>
      </c>
      <c r="H939" s="232">
        <v>280.005</v>
      </c>
      <c r="I939" s="233"/>
      <c r="J939" s="234">
        <f>ROUND(I939*H939,2)</f>
        <v>0</v>
      </c>
      <c r="K939" s="230" t="s">
        <v>222</v>
      </c>
      <c r="L939" s="45"/>
      <c r="M939" s="235" t="s">
        <v>1</v>
      </c>
      <c r="N939" s="236" t="s">
        <v>44</v>
      </c>
      <c r="O939" s="92"/>
      <c r="P939" s="237">
        <f>O939*H939</f>
        <v>0</v>
      </c>
      <c r="Q939" s="237">
        <v>0</v>
      </c>
      <c r="R939" s="237">
        <f>Q939*H939</f>
        <v>0</v>
      </c>
      <c r="S939" s="237">
        <v>0</v>
      </c>
      <c r="T939" s="238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39" t="s">
        <v>121</v>
      </c>
      <c r="AT939" s="239" t="s">
        <v>218</v>
      </c>
      <c r="AU939" s="239" t="s">
        <v>88</v>
      </c>
      <c r="AY939" s="18" t="s">
        <v>216</v>
      </c>
      <c r="BE939" s="240">
        <f>IF(N939="základní",J939,0)</f>
        <v>0</v>
      </c>
      <c r="BF939" s="240">
        <f>IF(N939="snížená",J939,0)</f>
        <v>0</v>
      </c>
      <c r="BG939" s="240">
        <f>IF(N939="zákl. přenesená",J939,0)</f>
        <v>0</v>
      </c>
      <c r="BH939" s="240">
        <f>IF(N939="sníž. přenesená",J939,0)</f>
        <v>0</v>
      </c>
      <c r="BI939" s="240">
        <f>IF(N939="nulová",J939,0)</f>
        <v>0</v>
      </c>
      <c r="BJ939" s="18" t="s">
        <v>86</v>
      </c>
      <c r="BK939" s="240">
        <f>ROUND(I939*H939,2)</f>
        <v>0</v>
      </c>
      <c r="BL939" s="18" t="s">
        <v>121</v>
      </c>
      <c r="BM939" s="239" t="s">
        <v>1819</v>
      </c>
    </row>
    <row r="940" s="2" customFormat="1" ht="16.5" customHeight="1">
      <c r="A940" s="39"/>
      <c r="B940" s="40"/>
      <c r="C940" s="228" t="s">
        <v>1572</v>
      </c>
      <c r="D940" s="228" t="s">
        <v>218</v>
      </c>
      <c r="E940" s="229" t="s">
        <v>500</v>
      </c>
      <c r="F940" s="230" t="s">
        <v>501</v>
      </c>
      <c r="G940" s="231" t="s">
        <v>359</v>
      </c>
      <c r="H940" s="232">
        <v>2520.0450000000001</v>
      </c>
      <c r="I940" s="233"/>
      <c r="J940" s="234">
        <f>ROUND(I940*H940,2)</f>
        <v>0</v>
      </c>
      <c r="K940" s="230" t="s">
        <v>222</v>
      </c>
      <c r="L940" s="45"/>
      <c r="M940" s="235" t="s">
        <v>1</v>
      </c>
      <c r="N940" s="236" t="s">
        <v>44</v>
      </c>
      <c r="O940" s="92"/>
      <c r="P940" s="237">
        <f>O940*H940</f>
        <v>0</v>
      </c>
      <c r="Q940" s="237">
        <v>0</v>
      </c>
      <c r="R940" s="237">
        <f>Q940*H940</f>
        <v>0</v>
      </c>
      <c r="S940" s="237">
        <v>0</v>
      </c>
      <c r="T940" s="238">
        <f>S940*H940</f>
        <v>0</v>
      </c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R940" s="239" t="s">
        <v>121</v>
      </c>
      <c r="AT940" s="239" t="s">
        <v>218</v>
      </c>
      <c r="AU940" s="239" t="s">
        <v>88</v>
      </c>
      <c r="AY940" s="18" t="s">
        <v>216</v>
      </c>
      <c r="BE940" s="240">
        <f>IF(N940="základní",J940,0)</f>
        <v>0</v>
      </c>
      <c r="BF940" s="240">
        <f>IF(N940="snížená",J940,0)</f>
        <v>0</v>
      </c>
      <c r="BG940" s="240">
        <f>IF(N940="zákl. přenesená",J940,0)</f>
        <v>0</v>
      </c>
      <c r="BH940" s="240">
        <f>IF(N940="sníž. přenesená",J940,0)</f>
        <v>0</v>
      </c>
      <c r="BI940" s="240">
        <f>IF(N940="nulová",J940,0)</f>
        <v>0</v>
      </c>
      <c r="BJ940" s="18" t="s">
        <v>86</v>
      </c>
      <c r="BK940" s="240">
        <f>ROUND(I940*H940,2)</f>
        <v>0</v>
      </c>
      <c r="BL940" s="18" t="s">
        <v>121</v>
      </c>
      <c r="BM940" s="239" t="s">
        <v>1821</v>
      </c>
    </row>
    <row r="941" s="13" customFormat="1">
      <c r="A941" s="13"/>
      <c r="B941" s="241"/>
      <c r="C941" s="242"/>
      <c r="D941" s="243" t="s">
        <v>230</v>
      </c>
      <c r="E941" s="242"/>
      <c r="F941" s="245" t="s">
        <v>5650</v>
      </c>
      <c r="G941" s="242"/>
      <c r="H941" s="246">
        <v>2520.0450000000001</v>
      </c>
      <c r="I941" s="247"/>
      <c r="J941" s="242"/>
      <c r="K941" s="242"/>
      <c r="L941" s="248"/>
      <c r="M941" s="249"/>
      <c r="N941" s="250"/>
      <c r="O941" s="250"/>
      <c r="P941" s="250"/>
      <c r="Q941" s="250"/>
      <c r="R941" s="250"/>
      <c r="S941" s="250"/>
      <c r="T941" s="251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2" t="s">
        <v>230</v>
      </c>
      <c r="AU941" s="252" t="s">
        <v>88</v>
      </c>
      <c r="AV941" s="13" t="s">
        <v>88</v>
      </c>
      <c r="AW941" s="13" t="s">
        <v>4</v>
      </c>
      <c r="AX941" s="13" t="s">
        <v>86</v>
      </c>
      <c r="AY941" s="252" t="s">
        <v>216</v>
      </c>
    </row>
    <row r="942" s="2" customFormat="1" ht="21.75" customHeight="1">
      <c r="A942" s="39"/>
      <c r="B942" s="40"/>
      <c r="C942" s="228" t="s">
        <v>1577</v>
      </c>
      <c r="D942" s="228" t="s">
        <v>218</v>
      </c>
      <c r="E942" s="229" t="s">
        <v>1824</v>
      </c>
      <c r="F942" s="230" t="s">
        <v>1825</v>
      </c>
      <c r="G942" s="231" t="s">
        <v>359</v>
      </c>
      <c r="H942" s="232">
        <v>95.218999999999994</v>
      </c>
      <c r="I942" s="233"/>
      <c r="J942" s="234">
        <f>ROUND(I942*H942,2)</f>
        <v>0</v>
      </c>
      <c r="K942" s="230" t="s">
        <v>222</v>
      </c>
      <c r="L942" s="45"/>
      <c r="M942" s="235" t="s">
        <v>1</v>
      </c>
      <c r="N942" s="236" t="s">
        <v>44</v>
      </c>
      <c r="O942" s="92"/>
      <c r="P942" s="237">
        <f>O942*H942</f>
        <v>0</v>
      </c>
      <c r="Q942" s="237">
        <v>0</v>
      </c>
      <c r="R942" s="237">
        <f>Q942*H942</f>
        <v>0</v>
      </c>
      <c r="S942" s="237">
        <v>0</v>
      </c>
      <c r="T942" s="238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39" t="s">
        <v>121</v>
      </c>
      <c r="AT942" s="239" t="s">
        <v>218</v>
      </c>
      <c r="AU942" s="239" t="s">
        <v>88</v>
      </c>
      <c r="AY942" s="18" t="s">
        <v>216</v>
      </c>
      <c r="BE942" s="240">
        <f>IF(N942="základní",J942,0)</f>
        <v>0</v>
      </c>
      <c r="BF942" s="240">
        <f>IF(N942="snížená",J942,0)</f>
        <v>0</v>
      </c>
      <c r="BG942" s="240">
        <f>IF(N942="zákl. přenesená",J942,0)</f>
        <v>0</v>
      </c>
      <c r="BH942" s="240">
        <f>IF(N942="sníž. přenesená",J942,0)</f>
        <v>0</v>
      </c>
      <c r="BI942" s="240">
        <f>IF(N942="nulová",J942,0)</f>
        <v>0</v>
      </c>
      <c r="BJ942" s="18" t="s">
        <v>86</v>
      </c>
      <c r="BK942" s="240">
        <f>ROUND(I942*H942,2)</f>
        <v>0</v>
      </c>
      <c r="BL942" s="18" t="s">
        <v>121</v>
      </c>
      <c r="BM942" s="239" t="s">
        <v>1826</v>
      </c>
    </row>
    <row r="943" s="2" customFormat="1" ht="24.15" customHeight="1">
      <c r="A943" s="39"/>
      <c r="B943" s="40"/>
      <c r="C943" s="228" t="s">
        <v>1594</v>
      </c>
      <c r="D943" s="228" t="s">
        <v>218</v>
      </c>
      <c r="E943" s="229" t="s">
        <v>5651</v>
      </c>
      <c r="F943" s="230" t="s">
        <v>5652</v>
      </c>
      <c r="G943" s="231" t="s">
        <v>359</v>
      </c>
      <c r="H943" s="232">
        <v>74.751999999999995</v>
      </c>
      <c r="I943" s="233"/>
      <c r="J943" s="234">
        <f>ROUND(I943*H943,2)</f>
        <v>0</v>
      </c>
      <c r="K943" s="230" t="s">
        <v>222</v>
      </c>
      <c r="L943" s="45"/>
      <c r="M943" s="235" t="s">
        <v>1</v>
      </c>
      <c r="N943" s="236" t="s">
        <v>44</v>
      </c>
      <c r="O943" s="92"/>
      <c r="P943" s="237">
        <f>O943*H943</f>
        <v>0</v>
      </c>
      <c r="Q943" s="237">
        <v>0</v>
      </c>
      <c r="R943" s="237">
        <f>Q943*H943</f>
        <v>0</v>
      </c>
      <c r="S943" s="237">
        <v>0</v>
      </c>
      <c r="T943" s="238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39" t="s">
        <v>121</v>
      </c>
      <c r="AT943" s="239" t="s">
        <v>218</v>
      </c>
      <c r="AU943" s="239" t="s">
        <v>88</v>
      </c>
      <c r="AY943" s="18" t="s">
        <v>216</v>
      </c>
      <c r="BE943" s="240">
        <f>IF(N943="základní",J943,0)</f>
        <v>0</v>
      </c>
      <c r="BF943" s="240">
        <f>IF(N943="snížená",J943,0)</f>
        <v>0</v>
      </c>
      <c r="BG943" s="240">
        <f>IF(N943="zákl. přenesená",J943,0)</f>
        <v>0</v>
      </c>
      <c r="BH943" s="240">
        <f>IF(N943="sníž. přenesená",J943,0)</f>
        <v>0</v>
      </c>
      <c r="BI943" s="240">
        <f>IF(N943="nulová",J943,0)</f>
        <v>0</v>
      </c>
      <c r="BJ943" s="18" t="s">
        <v>86</v>
      </c>
      <c r="BK943" s="240">
        <f>ROUND(I943*H943,2)</f>
        <v>0</v>
      </c>
      <c r="BL943" s="18" t="s">
        <v>121</v>
      </c>
      <c r="BM943" s="239" t="s">
        <v>5653</v>
      </c>
    </row>
    <row r="944" s="2" customFormat="1" ht="21.75" customHeight="1">
      <c r="A944" s="39"/>
      <c r="B944" s="40"/>
      <c r="C944" s="228" t="s">
        <v>1605</v>
      </c>
      <c r="D944" s="228" t="s">
        <v>218</v>
      </c>
      <c r="E944" s="229" t="s">
        <v>511</v>
      </c>
      <c r="F944" s="230" t="s">
        <v>512</v>
      </c>
      <c r="G944" s="231" t="s">
        <v>359</v>
      </c>
      <c r="H944" s="232">
        <v>49.866999999999997</v>
      </c>
      <c r="I944" s="233"/>
      <c r="J944" s="234">
        <f>ROUND(I944*H944,2)</f>
        <v>0</v>
      </c>
      <c r="K944" s="230" t="s">
        <v>222</v>
      </c>
      <c r="L944" s="45"/>
      <c r="M944" s="235" t="s">
        <v>1</v>
      </c>
      <c r="N944" s="236" t="s">
        <v>44</v>
      </c>
      <c r="O944" s="92"/>
      <c r="P944" s="237">
        <f>O944*H944</f>
        <v>0</v>
      </c>
      <c r="Q944" s="237">
        <v>0</v>
      </c>
      <c r="R944" s="237">
        <f>Q944*H944</f>
        <v>0</v>
      </c>
      <c r="S944" s="237">
        <v>0</v>
      </c>
      <c r="T944" s="238">
        <f>S944*H944</f>
        <v>0</v>
      </c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R944" s="239" t="s">
        <v>121</v>
      </c>
      <c r="AT944" s="239" t="s">
        <v>218</v>
      </c>
      <c r="AU944" s="239" t="s">
        <v>88</v>
      </c>
      <c r="AY944" s="18" t="s">
        <v>216</v>
      </c>
      <c r="BE944" s="240">
        <f>IF(N944="základní",J944,0)</f>
        <v>0</v>
      </c>
      <c r="BF944" s="240">
        <f>IF(N944="snížená",J944,0)</f>
        <v>0</v>
      </c>
      <c r="BG944" s="240">
        <f>IF(N944="zákl. přenesená",J944,0)</f>
        <v>0</v>
      </c>
      <c r="BH944" s="240">
        <f>IF(N944="sníž. přenesená",J944,0)</f>
        <v>0</v>
      </c>
      <c r="BI944" s="240">
        <f>IF(N944="nulová",J944,0)</f>
        <v>0</v>
      </c>
      <c r="BJ944" s="18" t="s">
        <v>86</v>
      </c>
      <c r="BK944" s="240">
        <f>ROUND(I944*H944,2)</f>
        <v>0</v>
      </c>
      <c r="BL944" s="18" t="s">
        <v>121</v>
      </c>
      <c r="BM944" s="239" t="s">
        <v>1828</v>
      </c>
    </row>
    <row r="945" s="13" customFormat="1">
      <c r="A945" s="13"/>
      <c r="B945" s="241"/>
      <c r="C945" s="242"/>
      <c r="D945" s="243" t="s">
        <v>230</v>
      </c>
      <c r="E945" s="244" t="s">
        <v>1</v>
      </c>
      <c r="F945" s="245" t="s">
        <v>5654</v>
      </c>
      <c r="G945" s="242"/>
      <c r="H945" s="246">
        <v>49.866999999999997</v>
      </c>
      <c r="I945" s="247"/>
      <c r="J945" s="242"/>
      <c r="K945" s="242"/>
      <c r="L945" s="248"/>
      <c r="M945" s="249"/>
      <c r="N945" s="250"/>
      <c r="O945" s="250"/>
      <c r="P945" s="250"/>
      <c r="Q945" s="250"/>
      <c r="R945" s="250"/>
      <c r="S945" s="250"/>
      <c r="T945" s="251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2" t="s">
        <v>230</v>
      </c>
      <c r="AU945" s="252" t="s">
        <v>88</v>
      </c>
      <c r="AV945" s="13" t="s">
        <v>88</v>
      </c>
      <c r="AW945" s="13" t="s">
        <v>34</v>
      </c>
      <c r="AX945" s="13" t="s">
        <v>86</v>
      </c>
      <c r="AY945" s="252" t="s">
        <v>216</v>
      </c>
    </row>
    <row r="946" s="2" customFormat="1" ht="21.75" customHeight="1">
      <c r="A946" s="39"/>
      <c r="B946" s="40"/>
      <c r="C946" s="228" t="s">
        <v>1610</v>
      </c>
      <c r="D946" s="228" t="s">
        <v>218</v>
      </c>
      <c r="E946" s="229" t="s">
        <v>357</v>
      </c>
      <c r="F946" s="230" t="s">
        <v>358</v>
      </c>
      <c r="G946" s="231" t="s">
        <v>359</v>
      </c>
      <c r="H946" s="232">
        <v>12.081</v>
      </c>
      <c r="I946" s="233"/>
      <c r="J946" s="234">
        <f>ROUND(I946*H946,2)</f>
        <v>0</v>
      </c>
      <c r="K946" s="230" t="s">
        <v>222</v>
      </c>
      <c r="L946" s="45"/>
      <c r="M946" s="235" t="s">
        <v>1</v>
      </c>
      <c r="N946" s="236" t="s">
        <v>44</v>
      </c>
      <c r="O946" s="92"/>
      <c r="P946" s="237">
        <f>O946*H946</f>
        <v>0</v>
      </c>
      <c r="Q946" s="237">
        <v>0</v>
      </c>
      <c r="R946" s="237">
        <f>Q946*H946</f>
        <v>0</v>
      </c>
      <c r="S946" s="237">
        <v>0</v>
      </c>
      <c r="T946" s="238">
        <f>S946*H946</f>
        <v>0</v>
      </c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R946" s="239" t="s">
        <v>121</v>
      </c>
      <c r="AT946" s="239" t="s">
        <v>218</v>
      </c>
      <c r="AU946" s="239" t="s">
        <v>88</v>
      </c>
      <c r="AY946" s="18" t="s">
        <v>216</v>
      </c>
      <c r="BE946" s="240">
        <f>IF(N946="základní",J946,0)</f>
        <v>0</v>
      </c>
      <c r="BF946" s="240">
        <f>IF(N946="snížená",J946,0)</f>
        <v>0</v>
      </c>
      <c r="BG946" s="240">
        <f>IF(N946="zákl. přenesená",J946,0)</f>
        <v>0</v>
      </c>
      <c r="BH946" s="240">
        <f>IF(N946="sníž. přenesená",J946,0)</f>
        <v>0</v>
      </c>
      <c r="BI946" s="240">
        <f>IF(N946="nulová",J946,0)</f>
        <v>0</v>
      </c>
      <c r="BJ946" s="18" t="s">
        <v>86</v>
      </c>
      <c r="BK946" s="240">
        <f>ROUND(I946*H946,2)</f>
        <v>0</v>
      </c>
      <c r="BL946" s="18" t="s">
        <v>121</v>
      </c>
      <c r="BM946" s="239" t="s">
        <v>5655</v>
      </c>
    </row>
    <row r="947" s="2" customFormat="1" ht="21.75" customHeight="1">
      <c r="A947" s="39"/>
      <c r="B947" s="40"/>
      <c r="C947" s="228" t="s">
        <v>1616</v>
      </c>
      <c r="D947" s="228" t="s">
        <v>218</v>
      </c>
      <c r="E947" s="229" t="s">
        <v>5656</v>
      </c>
      <c r="F947" s="230" t="s">
        <v>5657</v>
      </c>
      <c r="G947" s="231" t="s">
        <v>359</v>
      </c>
      <c r="H947" s="232">
        <v>3.29</v>
      </c>
      <c r="I947" s="233"/>
      <c r="J947" s="234">
        <f>ROUND(I947*H947,2)</f>
        <v>0</v>
      </c>
      <c r="K947" s="230" t="s">
        <v>222</v>
      </c>
      <c r="L947" s="45"/>
      <c r="M947" s="235" t="s">
        <v>1</v>
      </c>
      <c r="N947" s="236" t="s">
        <v>44</v>
      </c>
      <c r="O947" s="92"/>
      <c r="P947" s="237">
        <f>O947*H947</f>
        <v>0</v>
      </c>
      <c r="Q947" s="237">
        <v>0</v>
      </c>
      <c r="R947" s="237">
        <f>Q947*H947</f>
        <v>0</v>
      </c>
      <c r="S947" s="237">
        <v>0</v>
      </c>
      <c r="T947" s="238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39" t="s">
        <v>121</v>
      </c>
      <c r="AT947" s="239" t="s">
        <v>218</v>
      </c>
      <c r="AU947" s="239" t="s">
        <v>88</v>
      </c>
      <c r="AY947" s="18" t="s">
        <v>216</v>
      </c>
      <c r="BE947" s="240">
        <f>IF(N947="základní",J947,0)</f>
        <v>0</v>
      </c>
      <c r="BF947" s="240">
        <f>IF(N947="snížená",J947,0)</f>
        <v>0</v>
      </c>
      <c r="BG947" s="240">
        <f>IF(N947="zákl. přenesená",J947,0)</f>
        <v>0</v>
      </c>
      <c r="BH947" s="240">
        <f>IF(N947="sníž. přenesená",J947,0)</f>
        <v>0</v>
      </c>
      <c r="BI947" s="240">
        <f>IF(N947="nulová",J947,0)</f>
        <v>0</v>
      </c>
      <c r="BJ947" s="18" t="s">
        <v>86</v>
      </c>
      <c r="BK947" s="240">
        <f>ROUND(I947*H947,2)</f>
        <v>0</v>
      </c>
      <c r="BL947" s="18" t="s">
        <v>121</v>
      </c>
      <c r="BM947" s="239" t="s">
        <v>5658</v>
      </c>
    </row>
    <row r="948" s="2" customFormat="1" ht="21.75" customHeight="1">
      <c r="A948" s="39"/>
      <c r="B948" s="40"/>
      <c r="C948" s="228" t="s">
        <v>1621</v>
      </c>
      <c r="D948" s="228" t="s">
        <v>218</v>
      </c>
      <c r="E948" s="229" t="s">
        <v>1831</v>
      </c>
      <c r="F948" s="230" t="s">
        <v>1832</v>
      </c>
      <c r="G948" s="231" t="s">
        <v>359</v>
      </c>
      <c r="H948" s="232">
        <v>2.516</v>
      </c>
      <c r="I948" s="233"/>
      <c r="J948" s="234">
        <f>ROUND(I948*H948,2)</f>
        <v>0</v>
      </c>
      <c r="K948" s="230" t="s">
        <v>222</v>
      </c>
      <c r="L948" s="45"/>
      <c r="M948" s="235" t="s">
        <v>1</v>
      </c>
      <c r="N948" s="236" t="s">
        <v>44</v>
      </c>
      <c r="O948" s="92"/>
      <c r="P948" s="237">
        <f>O948*H948</f>
        <v>0</v>
      </c>
      <c r="Q948" s="237">
        <v>0</v>
      </c>
      <c r="R948" s="237">
        <f>Q948*H948</f>
        <v>0</v>
      </c>
      <c r="S948" s="237">
        <v>0</v>
      </c>
      <c r="T948" s="238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39" t="s">
        <v>121</v>
      </c>
      <c r="AT948" s="239" t="s">
        <v>218</v>
      </c>
      <c r="AU948" s="239" t="s">
        <v>88</v>
      </c>
      <c r="AY948" s="18" t="s">
        <v>216</v>
      </c>
      <c r="BE948" s="240">
        <f>IF(N948="základní",J948,0)</f>
        <v>0</v>
      </c>
      <c r="BF948" s="240">
        <f>IF(N948="snížená",J948,0)</f>
        <v>0</v>
      </c>
      <c r="BG948" s="240">
        <f>IF(N948="zákl. přenesená",J948,0)</f>
        <v>0</v>
      </c>
      <c r="BH948" s="240">
        <f>IF(N948="sníž. přenesená",J948,0)</f>
        <v>0</v>
      </c>
      <c r="BI948" s="240">
        <f>IF(N948="nulová",J948,0)</f>
        <v>0</v>
      </c>
      <c r="BJ948" s="18" t="s">
        <v>86</v>
      </c>
      <c r="BK948" s="240">
        <f>ROUND(I948*H948,2)</f>
        <v>0</v>
      </c>
      <c r="BL948" s="18" t="s">
        <v>121</v>
      </c>
      <c r="BM948" s="239" t="s">
        <v>5659</v>
      </c>
    </row>
    <row r="949" s="2" customFormat="1" ht="16.5" customHeight="1">
      <c r="A949" s="39"/>
      <c r="B949" s="40"/>
      <c r="C949" s="228" t="s">
        <v>1626</v>
      </c>
      <c r="D949" s="228" t="s">
        <v>218</v>
      </c>
      <c r="E949" s="229" t="s">
        <v>1835</v>
      </c>
      <c r="F949" s="230" t="s">
        <v>1836</v>
      </c>
      <c r="G949" s="231" t="s">
        <v>359</v>
      </c>
      <c r="H949" s="232">
        <v>42.280000000000001</v>
      </c>
      <c r="I949" s="233"/>
      <c r="J949" s="234">
        <f>ROUND(I949*H949,2)</f>
        <v>0</v>
      </c>
      <c r="K949" s="230" t="s">
        <v>222</v>
      </c>
      <c r="L949" s="45"/>
      <c r="M949" s="235" t="s">
        <v>1</v>
      </c>
      <c r="N949" s="236" t="s">
        <v>44</v>
      </c>
      <c r="O949" s="92"/>
      <c r="P949" s="237">
        <f>O949*H949</f>
        <v>0</v>
      </c>
      <c r="Q949" s="237">
        <v>0</v>
      </c>
      <c r="R949" s="237">
        <f>Q949*H949</f>
        <v>0</v>
      </c>
      <c r="S949" s="237">
        <v>0</v>
      </c>
      <c r="T949" s="238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39" t="s">
        <v>121</v>
      </c>
      <c r="AT949" s="239" t="s">
        <v>218</v>
      </c>
      <c r="AU949" s="239" t="s">
        <v>88</v>
      </c>
      <c r="AY949" s="18" t="s">
        <v>216</v>
      </c>
      <c r="BE949" s="240">
        <f>IF(N949="základní",J949,0)</f>
        <v>0</v>
      </c>
      <c r="BF949" s="240">
        <f>IF(N949="snížená",J949,0)</f>
        <v>0</v>
      </c>
      <c r="BG949" s="240">
        <f>IF(N949="zákl. přenesená",J949,0)</f>
        <v>0</v>
      </c>
      <c r="BH949" s="240">
        <f>IF(N949="sníž. přenesená",J949,0)</f>
        <v>0</v>
      </c>
      <c r="BI949" s="240">
        <f>IF(N949="nulová",J949,0)</f>
        <v>0</v>
      </c>
      <c r="BJ949" s="18" t="s">
        <v>86</v>
      </c>
      <c r="BK949" s="240">
        <f>ROUND(I949*H949,2)</f>
        <v>0</v>
      </c>
      <c r="BL949" s="18" t="s">
        <v>121</v>
      </c>
      <c r="BM949" s="239" t="s">
        <v>1837</v>
      </c>
    </row>
    <row r="950" s="12" customFormat="1" ht="22.8" customHeight="1">
      <c r="A950" s="12"/>
      <c r="B950" s="212"/>
      <c r="C950" s="213"/>
      <c r="D950" s="214" t="s">
        <v>78</v>
      </c>
      <c r="E950" s="226" t="s">
        <v>526</v>
      </c>
      <c r="F950" s="226" t="s">
        <v>527</v>
      </c>
      <c r="G950" s="213"/>
      <c r="H950" s="213"/>
      <c r="I950" s="216"/>
      <c r="J950" s="227">
        <f>BK950</f>
        <v>0</v>
      </c>
      <c r="K950" s="213"/>
      <c r="L950" s="218"/>
      <c r="M950" s="219"/>
      <c r="N950" s="220"/>
      <c r="O950" s="220"/>
      <c r="P950" s="221">
        <f>P951</f>
        <v>0</v>
      </c>
      <c r="Q950" s="220"/>
      <c r="R950" s="221">
        <f>R951</f>
        <v>0</v>
      </c>
      <c r="S950" s="220"/>
      <c r="T950" s="222">
        <f>T951</f>
        <v>0</v>
      </c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R950" s="223" t="s">
        <v>86</v>
      </c>
      <c r="AT950" s="224" t="s">
        <v>78</v>
      </c>
      <c r="AU950" s="224" t="s">
        <v>86</v>
      </c>
      <c r="AY950" s="223" t="s">
        <v>216</v>
      </c>
      <c r="BK950" s="225">
        <f>BK951</f>
        <v>0</v>
      </c>
    </row>
    <row r="951" s="2" customFormat="1" ht="16.5" customHeight="1">
      <c r="A951" s="39"/>
      <c r="B951" s="40"/>
      <c r="C951" s="228" t="s">
        <v>1631</v>
      </c>
      <c r="D951" s="228" t="s">
        <v>218</v>
      </c>
      <c r="E951" s="229" t="s">
        <v>1839</v>
      </c>
      <c r="F951" s="230" t="s">
        <v>1840</v>
      </c>
      <c r="G951" s="231" t="s">
        <v>359</v>
      </c>
      <c r="H951" s="232">
        <v>254.94300000000001</v>
      </c>
      <c r="I951" s="233"/>
      <c r="J951" s="234">
        <f>ROUND(I951*H951,2)</f>
        <v>0</v>
      </c>
      <c r="K951" s="230" t="s">
        <v>222</v>
      </c>
      <c r="L951" s="45"/>
      <c r="M951" s="235" t="s">
        <v>1</v>
      </c>
      <c r="N951" s="236" t="s">
        <v>44</v>
      </c>
      <c r="O951" s="92"/>
      <c r="P951" s="237">
        <f>O951*H951</f>
        <v>0</v>
      </c>
      <c r="Q951" s="237">
        <v>0</v>
      </c>
      <c r="R951" s="237">
        <f>Q951*H951</f>
        <v>0</v>
      </c>
      <c r="S951" s="237">
        <v>0</v>
      </c>
      <c r="T951" s="238">
        <f>S951*H951</f>
        <v>0</v>
      </c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R951" s="239" t="s">
        <v>121</v>
      </c>
      <c r="AT951" s="239" t="s">
        <v>218</v>
      </c>
      <c r="AU951" s="239" t="s">
        <v>88</v>
      </c>
      <c r="AY951" s="18" t="s">
        <v>216</v>
      </c>
      <c r="BE951" s="240">
        <f>IF(N951="základní",J951,0)</f>
        <v>0</v>
      </c>
      <c r="BF951" s="240">
        <f>IF(N951="snížená",J951,0)</f>
        <v>0</v>
      </c>
      <c r="BG951" s="240">
        <f>IF(N951="zákl. přenesená",J951,0)</f>
        <v>0</v>
      </c>
      <c r="BH951" s="240">
        <f>IF(N951="sníž. přenesená",J951,0)</f>
        <v>0</v>
      </c>
      <c r="BI951" s="240">
        <f>IF(N951="nulová",J951,0)</f>
        <v>0</v>
      </c>
      <c r="BJ951" s="18" t="s">
        <v>86</v>
      </c>
      <c r="BK951" s="240">
        <f>ROUND(I951*H951,2)</f>
        <v>0</v>
      </c>
      <c r="BL951" s="18" t="s">
        <v>121</v>
      </c>
      <c r="BM951" s="239" t="s">
        <v>1841</v>
      </c>
    </row>
    <row r="952" s="12" customFormat="1" ht="25.92" customHeight="1">
      <c r="A952" s="12"/>
      <c r="B952" s="212"/>
      <c r="C952" s="213"/>
      <c r="D952" s="214" t="s">
        <v>78</v>
      </c>
      <c r="E952" s="215" t="s">
        <v>1842</v>
      </c>
      <c r="F952" s="215" t="s">
        <v>1843</v>
      </c>
      <c r="G952" s="213"/>
      <c r="H952" s="213"/>
      <c r="I952" s="216"/>
      <c r="J952" s="217">
        <f>BK952</f>
        <v>0</v>
      </c>
      <c r="K952" s="213"/>
      <c r="L952" s="218"/>
      <c r="M952" s="219"/>
      <c r="N952" s="220"/>
      <c r="O952" s="220"/>
      <c r="P952" s="221">
        <f>P953+P1000+P1114+P1188+P1201+P1203+P1208+P1230+P1381+P1395+P1551+P1597+P1793+P1901+P1908+P2006+P2064+P2107</f>
        <v>0</v>
      </c>
      <c r="Q952" s="220"/>
      <c r="R952" s="221">
        <f>R953+R1000+R1114+R1188+R1201+R1203+R1208+R1230+R1381+R1395+R1551+R1597+R1793+R1901+R1908+R2006+R2064+R2107</f>
        <v>91.664279030000003</v>
      </c>
      <c r="S952" s="220"/>
      <c r="T952" s="222">
        <f>T953+T1000+T1114+T1188+T1201+T1203+T1208+T1230+T1381+T1395+T1551+T1597+T1793+T1901+T1908+T2006+T2064+T2107</f>
        <v>67.462340859999998</v>
      </c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R952" s="223" t="s">
        <v>88</v>
      </c>
      <c r="AT952" s="224" t="s">
        <v>78</v>
      </c>
      <c r="AU952" s="224" t="s">
        <v>79</v>
      </c>
      <c r="AY952" s="223" t="s">
        <v>216</v>
      </c>
      <c r="BK952" s="225">
        <f>BK953+BK1000+BK1114+BK1188+BK1201+BK1203+BK1208+BK1230+BK1381+BK1395+BK1551+BK1597+BK1793+BK1901+BK1908+BK2006+BK2064+BK2107</f>
        <v>0</v>
      </c>
    </row>
    <row r="953" s="12" customFormat="1" ht="22.8" customHeight="1">
      <c r="A953" s="12"/>
      <c r="B953" s="212"/>
      <c r="C953" s="213"/>
      <c r="D953" s="214" t="s">
        <v>78</v>
      </c>
      <c r="E953" s="226" t="s">
        <v>1844</v>
      </c>
      <c r="F953" s="226" t="s">
        <v>1845</v>
      </c>
      <c r="G953" s="213"/>
      <c r="H953" s="213"/>
      <c r="I953" s="216"/>
      <c r="J953" s="227">
        <f>BK953</f>
        <v>0</v>
      </c>
      <c r="K953" s="213"/>
      <c r="L953" s="218"/>
      <c r="M953" s="219"/>
      <c r="N953" s="220"/>
      <c r="O953" s="220"/>
      <c r="P953" s="221">
        <f>SUM(P954:P999)</f>
        <v>0</v>
      </c>
      <c r="Q953" s="220"/>
      <c r="R953" s="221">
        <f>SUM(R954:R999)</f>
        <v>1.3306437999999998</v>
      </c>
      <c r="S953" s="220"/>
      <c r="T953" s="222">
        <f>SUM(T954:T999)</f>
        <v>0.35960000000000003</v>
      </c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R953" s="223" t="s">
        <v>88</v>
      </c>
      <c r="AT953" s="224" t="s">
        <v>78</v>
      </c>
      <c r="AU953" s="224" t="s">
        <v>86</v>
      </c>
      <c r="AY953" s="223" t="s">
        <v>216</v>
      </c>
      <c r="BK953" s="225">
        <f>SUM(BK954:BK999)</f>
        <v>0</v>
      </c>
    </row>
    <row r="954" s="2" customFormat="1" ht="16.5" customHeight="1">
      <c r="A954" s="39"/>
      <c r="B954" s="40"/>
      <c r="C954" s="228" t="s">
        <v>1635</v>
      </c>
      <c r="D954" s="228" t="s">
        <v>218</v>
      </c>
      <c r="E954" s="229" t="s">
        <v>1847</v>
      </c>
      <c r="F954" s="230" t="s">
        <v>1848</v>
      </c>
      <c r="G954" s="231" t="s">
        <v>277</v>
      </c>
      <c r="H954" s="232">
        <v>89.900000000000006</v>
      </c>
      <c r="I954" s="233"/>
      <c r="J954" s="234">
        <f>ROUND(I954*H954,2)</f>
        <v>0</v>
      </c>
      <c r="K954" s="230" t="s">
        <v>222</v>
      </c>
      <c r="L954" s="45"/>
      <c r="M954" s="235" t="s">
        <v>1</v>
      </c>
      <c r="N954" s="236" t="s">
        <v>44</v>
      </c>
      <c r="O954" s="92"/>
      <c r="P954" s="237">
        <f>O954*H954</f>
        <v>0</v>
      </c>
      <c r="Q954" s="237">
        <v>0</v>
      </c>
      <c r="R954" s="237">
        <f>Q954*H954</f>
        <v>0</v>
      </c>
      <c r="S954" s="237">
        <v>0</v>
      </c>
      <c r="T954" s="238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39" t="s">
        <v>290</v>
      </c>
      <c r="AT954" s="239" t="s">
        <v>218</v>
      </c>
      <c r="AU954" s="239" t="s">
        <v>88</v>
      </c>
      <c r="AY954" s="18" t="s">
        <v>216</v>
      </c>
      <c r="BE954" s="240">
        <f>IF(N954="základní",J954,0)</f>
        <v>0</v>
      </c>
      <c r="BF954" s="240">
        <f>IF(N954="snížená",J954,0)</f>
        <v>0</v>
      </c>
      <c r="BG954" s="240">
        <f>IF(N954="zákl. přenesená",J954,0)</f>
        <v>0</v>
      </c>
      <c r="BH954" s="240">
        <f>IF(N954="sníž. přenesená",J954,0)</f>
        <v>0</v>
      </c>
      <c r="BI954" s="240">
        <f>IF(N954="nulová",J954,0)</f>
        <v>0</v>
      </c>
      <c r="BJ954" s="18" t="s">
        <v>86</v>
      </c>
      <c r="BK954" s="240">
        <f>ROUND(I954*H954,2)</f>
        <v>0</v>
      </c>
      <c r="BL954" s="18" t="s">
        <v>290</v>
      </c>
      <c r="BM954" s="239" t="s">
        <v>1849</v>
      </c>
    </row>
    <row r="955" s="13" customFormat="1">
      <c r="A955" s="13"/>
      <c r="B955" s="241"/>
      <c r="C955" s="242"/>
      <c r="D955" s="243" t="s">
        <v>230</v>
      </c>
      <c r="E955" s="244" t="s">
        <v>1</v>
      </c>
      <c r="F955" s="245" t="s">
        <v>5258</v>
      </c>
      <c r="G955" s="242"/>
      <c r="H955" s="246">
        <v>20.149999999999999</v>
      </c>
      <c r="I955" s="247"/>
      <c r="J955" s="242"/>
      <c r="K955" s="242"/>
      <c r="L955" s="248"/>
      <c r="M955" s="249"/>
      <c r="N955" s="250"/>
      <c r="O955" s="250"/>
      <c r="P955" s="250"/>
      <c r="Q955" s="250"/>
      <c r="R955" s="250"/>
      <c r="S955" s="250"/>
      <c r="T955" s="251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2" t="s">
        <v>230</v>
      </c>
      <c r="AU955" s="252" t="s">
        <v>88</v>
      </c>
      <c r="AV955" s="13" t="s">
        <v>88</v>
      </c>
      <c r="AW955" s="13" t="s">
        <v>34</v>
      </c>
      <c r="AX955" s="13" t="s">
        <v>79</v>
      </c>
      <c r="AY955" s="252" t="s">
        <v>216</v>
      </c>
    </row>
    <row r="956" s="13" customFormat="1">
      <c r="A956" s="13"/>
      <c r="B956" s="241"/>
      <c r="C956" s="242"/>
      <c r="D956" s="243" t="s">
        <v>230</v>
      </c>
      <c r="E956" s="244" t="s">
        <v>1</v>
      </c>
      <c r="F956" s="245" t="s">
        <v>5259</v>
      </c>
      <c r="G956" s="242"/>
      <c r="H956" s="246">
        <v>15.65</v>
      </c>
      <c r="I956" s="247"/>
      <c r="J956" s="242"/>
      <c r="K956" s="242"/>
      <c r="L956" s="248"/>
      <c r="M956" s="249"/>
      <c r="N956" s="250"/>
      <c r="O956" s="250"/>
      <c r="P956" s="250"/>
      <c r="Q956" s="250"/>
      <c r="R956" s="250"/>
      <c r="S956" s="250"/>
      <c r="T956" s="251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2" t="s">
        <v>230</v>
      </c>
      <c r="AU956" s="252" t="s">
        <v>88</v>
      </c>
      <c r="AV956" s="13" t="s">
        <v>88</v>
      </c>
      <c r="AW956" s="13" t="s">
        <v>34</v>
      </c>
      <c r="AX956" s="13" t="s">
        <v>79</v>
      </c>
      <c r="AY956" s="252" t="s">
        <v>216</v>
      </c>
    </row>
    <row r="957" s="13" customFormat="1">
      <c r="A957" s="13"/>
      <c r="B957" s="241"/>
      <c r="C957" s="242"/>
      <c r="D957" s="243" t="s">
        <v>230</v>
      </c>
      <c r="E957" s="244" t="s">
        <v>1</v>
      </c>
      <c r="F957" s="245" t="s">
        <v>5260</v>
      </c>
      <c r="G957" s="242"/>
      <c r="H957" s="246">
        <v>10.199999999999999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230</v>
      </c>
      <c r="AU957" s="252" t="s">
        <v>88</v>
      </c>
      <c r="AV957" s="13" t="s">
        <v>88</v>
      </c>
      <c r="AW957" s="13" t="s">
        <v>34</v>
      </c>
      <c r="AX957" s="13" t="s">
        <v>79</v>
      </c>
      <c r="AY957" s="252" t="s">
        <v>216</v>
      </c>
    </row>
    <row r="958" s="13" customFormat="1">
      <c r="A958" s="13"/>
      <c r="B958" s="241"/>
      <c r="C958" s="242"/>
      <c r="D958" s="243" t="s">
        <v>230</v>
      </c>
      <c r="E958" s="244" t="s">
        <v>1</v>
      </c>
      <c r="F958" s="245" t="s">
        <v>5261</v>
      </c>
      <c r="G958" s="242"/>
      <c r="H958" s="246">
        <v>0.5</v>
      </c>
      <c r="I958" s="247"/>
      <c r="J958" s="242"/>
      <c r="K958" s="242"/>
      <c r="L958" s="248"/>
      <c r="M958" s="249"/>
      <c r="N958" s="250"/>
      <c r="O958" s="250"/>
      <c r="P958" s="250"/>
      <c r="Q958" s="250"/>
      <c r="R958" s="250"/>
      <c r="S958" s="250"/>
      <c r="T958" s="251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2" t="s">
        <v>230</v>
      </c>
      <c r="AU958" s="252" t="s">
        <v>88</v>
      </c>
      <c r="AV958" s="13" t="s">
        <v>88</v>
      </c>
      <c r="AW958" s="13" t="s">
        <v>34</v>
      </c>
      <c r="AX958" s="13" t="s">
        <v>79</v>
      </c>
      <c r="AY958" s="252" t="s">
        <v>216</v>
      </c>
    </row>
    <row r="959" s="13" customFormat="1">
      <c r="A959" s="13"/>
      <c r="B959" s="241"/>
      <c r="C959" s="242"/>
      <c r="D959" s="243" t="s">
        <v>230</v>
      </c>
      <c r="E959" s="244" t="s">
        <v>1</v>
      </c>
      <c r="F959" s="245" t="s">
        <v>5660</v>
      </c>
      <c r="G959" s="242"/>
      <c r="H959" s="246">
        <v>4.2000000000000002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230</v>
      </c>
      <c r="AU959" s="252" t="s">
        <v>88</v>
      </c>
      <c r="AV959" s="13" t="s">
        <v>88</v>
      </c>
      <c r="AW959" s="13" t="s">
        <v>34</v>
      </c>
      <c r="AX959" s="13" t="s">
        <v>79</v>
      </c>
      <c r="AY959" s="252" t="s">
        <v>216</v>
      </c>
    </row>
    <row r="960" s="13" customFormat="1">
      <c r="A960" s="13"/>
      <c r="B960" s="241"/>
      <c r="C960" s="242"/>
      <c r="D960" s="243" t="s">
        <v>230</v>
      </c>
      <c r="E960" s="244" t="s">
        <v>1</v>
      </c>
      <c r="F960" s="245" t="s">
        <v>5262</v>
      </c>
      <c r="G960" s="242"/>
      <c r="H960" s="246">
        <v>39.200000000000003</v>
      </c>
      <c r="I960" s="247"/>
      <c r="J960" s="242"/>
      <c r="K960" s="242"/>
      <c r="L960" s="248"/>
      <c r="M960" s="249"/>
      <c r="N960" s="250"/>
      <c r="O960" s="250"/>
      <c r="P960" s="250"/>
      <c r="Q960" s="250"/>
      <c r="R960" s="250"/>
      <c r="S960" s="250"/>
      <c r="T960" s="251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2" t="s">
        <v>230</v>
      </c>
      <c r="AU960" s="252" t="s">
        <v>88</v>
      </c>
      <c r="AV960" s="13" t="s">
        <v>88</v>
      </c>
      <c r="AW960" s="13" t="s">
        <v>34</v>
      </c>
      <c r="AX960" s="13" t="s">
        <v>79</v>
      </c>
      <c r="AY960" s="252" t="s">
        <v>216</v>
      </c>
    </row>
    <row r="961" s="14" customFormat="1">
      <c r="A961" s="14"/>
      <c r="B961" s="253"/>
      <c r="C961" s="254"/>
      <c r="D961" s="243" t="s">
        <v>230</v>
      </c>
      <c r="E961" s="255" t="s">
        <v>1</v>
      </c>
      <c r="F961" s="256" t="s">
        <v>285</v>
      </c>
      <c r="G961" s="254"/>
      <c r="H961" s="257">
        <v>89.900000000000006</v>
      </c>
      <c r="I961" s="258"/>
      <c r="J961" s="254"/>
      <c r="K961" s="254"/>
      <c r="L961" s="259"/>
      <c r="M961" s="260"/>
      <c r="N961" s="261"/>
      <c r="O961" s="261"/>
      <c r="P961" s="261"/>
      <c r="Q961" s="261"/>
      <c r="R961" s="261"/>
      <c r="S961" s="261"/>
      <c r="T961" s="262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63" t="s">
        <v>230</v>
      </c>
      <c r="AU961" s="263" t="s">
        <v>88</v>
      </c>
      <c r="AV961" s="14" t="s">
        <v>121</v>
      </c>
      <c r="AW961" s="14" t="s">
        <v>34</v>
      </c>
      <c r="AX961" s="14" t="s">
        <v>86</v>
      </c>
      <c r="AY961" s="263" t="s">
        <v>216</v>
      </c>
    </row>
    <row r="962" s="2" customFormat="1" ht="16.5" customHeight="1">
      <c r="A962" s="39"/>
      <c r="B962" s="40"/>
      <c r="C962" s="264" t="s">
        <v>1641</v>
      </c>
      <c r="D962" s="264" t="s">
        <v>372</v>
      </c>
      <c r="E962" s="265" t="s">
        <v>1853</v>
      </c>
      <c r="F962" s="266" t="s">
        <v>1854</v>
      </c>
      <c r="G962" s="267" t="s">
        <v>359</v>
      </c>
      <c r="H962" s="268">
        <v>0.027</v>
      </c>
      <c r="I962" s="269"/>
      <c r="J962" s="270">
        <f>ROUND(I962*H962,2)</f>
        <v>0</v>
      </c>
      <c r="K962" s="266" t="s">
        <v>222</v>
      </c>
      <c r="L962" s="271"/>
      <c r="M962" s="272" t="s">
        <v>1</v>
      </c>
      <c r="N962" s="273" t="s">
        <v>44</v>
      </c>
      <c r="O962" s="92"/>
      <c r="P962" s="237">
        <f>O962*H962</f>
        <v>0</v>
      </c>
      <c r="Q962" s="237">
        <v>1</v>
      </c>
      <c r="R962" s="237">
        <f>Q962*H962</f>
        <v>0.027</v>
      </c>
      <c r="S962" s="237">
        <v>0</v>
      </c>
      <c r="T962" s="238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39" t="s">
        <v>371</v>
      </c>
      <c r="AT962" s="239" t="s">
        <v>372</v>
      </c>
      <c r="AU962" s="239" t="s">
        <v>88</v>
      </c>
      <c r="AY962" s="18" t="s">
        <v>216</v>
      </c>
      <c r="BE962" s="240">
        <f>IF(N962="základní",J962,0)</f>
        <v>0</v>
      </c>
      <c r="BF962" s="240">
        <f>IF(N962="snížená",J962,0)</f>
        <v>0</v>
      </c>
      <c r="BG962" s="240">
        <f>IF(N962="zákl. přenesená",J962,0)</f>
        <v>0</v>
      </c>
      <c r="BH962" s="240">
        <f>IF(N962="sníž. přenesená",J962,0)</f>
        <v>0</v>
      </c>
      <c r="BI962" s="240">
        <f>IF(N962="nulová",J962,0)</f>
        <v>0</v>
      </c>
      <c r="BJ962" s="18" t="s">
        <v>86</v>
      </c>
      <c r="BK962" s="240">
        <f>ROUND(I962*H962,2)</f>
        <v>0</v>
      </c>
      <c r="BL962" s="18" t="s">
        <v>290</v>
      </c>
      <c r="BM962" s="239" t="s">
        <v>1855</v>
      </c>
    </row>
    <row r="963" s="13" customFormat="1">
      <c r="A963" s="13"/>
      <c r="B963" s="241"/>
      <c r="C963" s="242"/>
      <c r="D963" s="243" t="s">
        <v>230</v>
      </c>
      <c r="E963" s="242"/>
      <c r="F963" s="245" t="s">
        <v>5661</v>
      </c>
      <c r="G963" s="242"/>
      <c r="H963" s="246">
        <v>0.027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230</v>
      </c>
      <c r="AU963" s="252" t="s">
        <v>88</v>
      </c>
      <c r="AV963" s="13" t="s">
        <v>88</v>
      </c>
      <c r="AW963" s="13" t="s">
        <v>4</v>
      </c>
      <c r="AX963" s="13" t="s">
        <v>86</v>
      </c>
      <c r="AY963" s="252" t="s">
        <v>216</v>
      </c>
    </row>
    <row r="964" s="2" customFormat="1" ht="16.5" customHeight="1">
      <c r="A964" s="39"/>
      <c r="B964" s="40"/>
      <c r="C964" s="228" t="s">
        <v>1645</v>
      </c>
      <c r="D964" s="228" t="s">
        <v>218</v>
      </c>
      <c r="E964" s="229" t="s">
        <v>1858</v>
      </c>
      <c r="F964" s="230" t="s">
        <v>1859</v>
      </c>
      <c r="G964" s="231" t="s">
        <v>277</v>
      </c>
      <c r="H964" s="232">
        <v>96.200000000000003</v>
      </c>
      <c r="I964" s="233"/>
      <c r="J964" s="234">
        <f>ROUND(I964*H964,2)</f>
        <v>0</v>
      </c>
      <c r="K964" s="230" t="s">
        <v>222</v>
      </c>
      <c r="L964" s="45"/>
      <c r="M964" s="235" t="s">
        <v>1</v>
      </c>
      <c r="N964" s="236" t="s">
        <v>44</v>
      </c>
      <c r="O964" s="92"/>
      <c r="P964" s="237">
        <f>O964*H964</f>
        <v>0</v>
      </c>
      <c r="Q964" s="237">
        <v>0</v>
      </c>
      <c r="R964" s="237">
        <f>Q964*H964</f>
        <v>0</v>
      </c>
      <c r="S964" s="237">
        <v>0</v>
      </c>
      <c r="T964" s="238">
        <f>S964*H964</f>
        <v>0</v>
      </c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R964" s="239" t="s">
        <v>290</v>
      </c>
      <c r="AT964" s="239" t="s">
        <v>218</v>
      </c>
      <c r="AU964" s="239" t="s">
        <v>88</v>
      </c>
      <c r="AY964" s="18" t="s">
        <v>216</v>
      </c>
      <c r="BE964" s="240">
        <f>IF(N964="základní",J964,0)</f>
        <v>0</v>
      </c>
      <c r="BF964" s="240">
        <f>IF(N964="snížená",J964,0)</f>
        <v>0</v>
      </c>
      <c r="BG964" s="240">
        <f>IF(N964="zákl. přenesená",J964,0)</f>
        <v>0</v>
      </c>
      <c r="BH964" s="240">
        <f>IF(N964="sníž. přenesená",J964,0)</f>
        <v>0</v>
      </c>
      <c r="BI964" s="240">
        <f>IF(N964="nulová",J964,0)</f>
        <v>0</v>
      </c>
      <c r="BJ964" s="18" t="s">
        <v>86</v>
      </c>
      <c r="BK964" s="240">
        <f>ROUND(I964*H964,2)</f>
        <v>0</v>
      </c>
      <c r="BL964" s="18" t="s">
        <v>290</v>
      </c>
      <c r="BM964" s="239" t="s">
        <v>5662</v>
      </c>
    </row>
    <row r="965" s="13" customFormat="1">
      <c r="A965" s="13"/>
      <c r="B965" s="241"/>
      <c r="C965" s="242"/>
      <c r="D965" s="243" t="s">
        <v>230</v>
      </c>
      <c r="E965" s="244" t="s">
        <v>1</v>
      </c>
      <c r="F965" s="245" t="s">
        <v>5663</v>
      </c>
      <c r="G965" s="242"/>
      <c r="H965" s="246">
        <v>96.200000000000003</v>
      </c>
      <c r="I965" s="247"/>
      <c r="J965" s="242"/>
      <c r="K965" s="242"/>
      <c r="L965" s="248"/>
      <c r="M965" s="249"/>
      <c r="N965" s="250"/>
      <c r="O965" s="250"/>
      <c r="P965" s="250"/>
      <c r="Q965" s="250"/>
      <c r="R965" s="250"/>
      <c r="S965" s="250"/>
      <c r="T965" s="251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2" t="s">
        <v>230</v>
      </c>
      <c r="AU965" s="252" t="s">
        <v>88</v>
      </c>
      <c r="AV965" s="13" t="s">
        <v>88</v>
      </c>
      <c r="AW965" s="13" t="s">
        <v>34</v>
      </c>
      <c r="AX965" s="13" t="s">
        <v>86</v>
      </c>
      <c r="AY965" s="252" t="s">
        <v>216</v>
      </c>
    </row>
    <row r="966" s="2" customFormat="1" ht="16.5" customHeight="1">
      <c r="A966" s="39"/>
      <c r="B966" s="40"/>
      <c r="C966" s="264" t="s">
        <v>1649</v>
      </c>
      <c r="D966" s="264" t="s">
        <v>372</v>
      </c>
      <c r="E966" s="265" t="s">
        <v>1853</v>
      </c>
      <c r="F966" s="266" t="s">
        <v>1854</v>
      </c>
      <c r="G966" s="267" t="s">
        <v>359</v>
      </c>
      <c r="H966" s="268">
        <v>0.033000000000000002</v>
      </c>
      <c r="I966" s="269"/>
      <c r="J966" s="270">
        <f>ROUND(I966*H966,2)</f>
        <v>0</v>
      </c>
      <c r="K966" s="266" t="s">
        <v>222</v>
      </c>
      <c r="L966" s="271"/>
      <c r="M966" s="272" t="s">
        <v>1</v>
      </c>
      <c r="N966" s="273" t="s">
        <v>44</v>
      </c>
      <c r="O966" s="92"/>
      <c r="P966" s="237">
        <f>O966*H966</f>
        <v>0</v>
      </c>
      <c r="Q966" s="237">
        <v>1</v>
      </c>
      <c r="R966" s="237">
        <f>Q966*H966</f>
        <v>0.033000000000000002</v>
      </c>
      <c r="S966" s="237">
        <v>0</v>
      </c>
      <c r="T966" s="238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39" t="s">
        <v>371</v>
      </c>
      <c r="AT966" s="239" t="s">
        <v>372</v>
      </c>
      <c r="AU966" s="239" t="s">
        <v>88</v>
      </c>
      <c r="AY966" s="18" t="s">
        <v>216</v>
      </c>
      <c r="BE966" s="240">
        <f>IF(N966="základní",J966,0)</f>
        <v>0</v>
      </c>
      <c r="BF966" s="240">
        <f>IF(N966="snížená",J966,0)</f>
        <v>0</v>
      </c>
      <c r="BG966" s="240">
        <f>IF(N966="zákl. přenesená",J966,0)</f>
        <v>0</v>
      </c>
      <c r="BH966" s="240">
        <f>IF(N966="sníž. přenesená",J966,0)</f>
        <v>0</v>
      </c>
      <c r="BI966" s="240">
        <f>IF(N966="nulová",J966,0)</f>
        <v>0</v>
      </c>
      <c r="BJ966" s="18" t="s">
        <v>86</v>
      </c>
      <c r="BK966" s="240">
        <f>ROUND(I966*H966,2)</f>
        <v>0</v>
      </c>
      <c r="BL966" s="18" t="s">
        <v>290</v>
      </c>
      <c r="BM966" s="239" t="s">
        <v>5664</v>
      </c>
    </row>
    <row r="967" s="2" customFormat="1">
      <c r="A967" s="39"/>
      <c r="B967" s="40"/>
      <c r="C967" s="41"/>
      <c r="D967" s="243" t="s">
        <v>1639</v>
      </c>
      <c r="E967" s="41"/>
      <c r="F967" s="291" t="s">
        <v>5665</v>
      </c>
      <c r="G967" s="41"/>
      <c r="H967" s="41"/>
      <c r="I967" s="292"/>
      <c r="J967" s="41"/>
      <c r="K967" s="41"/>
      <c r="L967" s="45"/>
      <c r="M967" s="293"/>
      <c r="N967" s="294"/>
      <c r="O967" s="92"/>
      <c r="P967" s="92"/>
      <c r="Q967" s="92"/>
      <c r="R967" s="92"/>
      <c r="S967" s="92"/>
      <c r="T967" s="93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T967" s="18" t="s">
        <v>1639</v>
      </c>
      <c r="AU967" s="18" t="s">
        <v>88</v>
      </c>
    </row>
    <row r="968" s="13" customFormat="1">
      <c r="A968" s="13"/>
      <c r="B968" s="241"/>
      <c r="C968" s="242"/>
      <c r="D968" s="243" t="s">
        <v>230</v>
      </c>
      <c r="E968" s="242"/>
      <c r="F968" s="245" t="s">
        <v>5666</v>
      </c>
      <c r="G968" s="242"/>
      <c r="H968" s="246">
        <v>0.033000000000000002</v>
      </c>
      <c r="I968" s="247"/>
      <c r="J968" s="242"/>
      <c r="K968" s="242"/>
      <c r="L968" s="248"/>
      <c r="M968" s="249"/>
      <c r="N968" s="250"/>
      <c r="O968" s="250"/>
      <c r="P968" s="250"/>
      <c r="Q968" s="250"/>
      <c r="R968" s="250"/>
      <c r="S968" s="250"/>
      <c r="T968" s="251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2" t="s">
        <v>230</v>
      </c>
      <c r="AU968" s="252" t="s">
        <v>88</v>
      </c>
      <c r="AV968" s="13" t="s">
        <v>88</v>
      </c>
      <c r="AW968" s="13" t="s">
        <v>4</v>
      </c>
      <c r="AX968" s="13" t="s">
        <v>86</v>
      </c>
      <c r="AY968" s="252" t="s">
        <v>216</v>
      </c>
    </row>
    <row r="969" s="2" customFormat="1" ht="16.5" customHeight="1">
      <c r="A969" s="39"/>
      <c r="B969" s="40"/>
      <c r="C969" s="228" t="s">
        <v>1654</v>
      </c>
      <c r="D969" s="228" t="s">
        <v>218</v>
      </c>
      <c r="E969" s="229" t="s">
        <v>5667</v>
      </c>
      <c r="F969" s="230" t="s">
        <v>5668</v>
      </c>
      <c r="G969" s="231" t="s">
        <v>277</v>
      </c>
      <c r="H969" s="232">
        <v>89.900000000000006</v>
      </c>
      <c r="I969" s="233"/>
      <c r="J969" s="234">
        <f>ROUND(I969*H969,2)</f>
        <v>0</v>
      </c>
      <c r="K969" s="230" t="s">
        <v>222</v>
      </c>
      <c r="L969" s="45"/>
      <c r="M969" s="235" t="s">
        <v>1</v>
      </c>
      <c r="N969" s="236" t="s">
        <v>44</v>
      </c>
      <c r="O969" s="92"/>
      <c r="P969" s="237">
        <f>O969*H969</f>
        <v>0</v>
      </c>
      <c r="Q969" s="237">
        <v>0</v>
      </c>
      <c r="R969" s="237">
        <f>Q969*H969</f>
        <v>0</v>
      </c>
      <c r="S969" s="237">
        <v>0.0040000000000000001</v>
      </c>
      <c r="T969" s="238">
        <f>S969*H969</f>
        <v>0.35960000000000003</v>
      </c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R969" s="239" t="s">
        <v>290</v>
      </c>
      <c r="AT969" s="239" t="s">
        <v>218</v>
      </c>
      <c r="AU969" s="239" t="s">
        <v>88</v>
      </c>
      <c r="AY969" s="18" t="s">
        <v>216</v>
      </c>
      <c r="BE969" s="240">
        <f>IF(N969="základní",J969,0)</f>
        <v>0</v>
      </c>
      <c r="BF969" s="240">
        <f>IF(N969="snížená",J969,0)</f>
        <v>0</v>
      </c>
      <c r="BG969" s="240">
        <f>IF(N969="zákl. přenesená",J969,0)</f>
        <v>0</v>
      </c>
      <c r="BH969" s="240">
        <f>IF(N969="sníž. přenesená",J969,0)</f>
        <v>0</v>
      </c>
      <c r="BI969" s="240">
        <f>IF(N969="nulová",J969,0)</f>
        <v>0</v>
      </c>
      <c r="BJ969" s="18" t="s">
        <v>86</v>
      </c>
      <c r="BK969" s="240">
        <f>ROUND(I969*H969,2)</f>
        <v>0</v>
      </c>
      <c r="BL969" s="18" t="s">
        <v>290</v>
      </c>
      <c r="BM969" s="239" t="s">
        <v>5669</v>
      </c>
    </row>
    <row r="970" s="13" customFormat="1">
      <c r="A970" s="13"/>
      <c r="B970" s="241"/>
      <c r="C970" s="242"/>
      <c r="D970" s="243" t="s">
        <v>230</v>
      </c>
      <c r="E970" s="244" t="s">
        <v>1</v>
      </c>
      <c r="F970" s="245" t="s">
        <v>5258</v>
      </c>
      <c r="G970" s="242"/>
      <c r="H970" s="246">
        <v>20.149999999999999</v>
      </c>
      <c r="I970" s="247"/>
      <c r="J970" s="242"/>
      <c r="K970" s="242"/>
      <c r="L970" s="248"/>
      <c r="M970" s="249"/>
      <c r="N970" s="250"/>
      <c r="O970" s="250"/>
      <c r="P970" s="250"/>
      <c r="Q970" s="250"/>
      <c r="R970" s="250"/>
      <c r="S970" s="250"/>
      <c r="T970" s="251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2" t="s">
        <v>230</v>
      </c>
      <c r="AU970" s="252" t="s">
        <v>88</v>
      </c>
      <c r="AV970" s="13" t="s">
        <v>88</v>
      </c>
      <c r="AW970" s="13" t="s">
        <v>34</v>
      </c>
      <c r="AX970" s="13" t="s">
        <v>79</v>
      </c>
      <c r="AY970" s="252" t="s">
        <v>216</v>
      </c>
    </row>
    <row r="971" s="13" customFormat="1">
      <c r="A971" s="13"/>
      <c r="B971" s="241"/>
      <c r="C971" s="242"/>
      <c r="D971" s="243" t="s">
        <v>230</v>
      </c>
      <c r="E971" s="244" t="s">
        <v>1</v>
      </c>
      <c r="F971" s="245" t="s">
        <v>5259</v>
      </c>
      <c r="G971" s="242"/>
      <c r="H971" s="246">
        <v>15.65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230</v>
      </c>
      <c r="AU971" s="252" t="s">
        <v>88</v>
      </c>
      <c r="AV971" s="13" t="s">
        <v>88</v>
      </c>
      <c r="AW971" s="13" t="s">
        <v>34</v>
      </c>
      <c r="AX971" s="13" t="s">
        <v>79</v>
      </c>
      <c r="AY971" s="252" t="s">
        <v>216</v>
      </c>
    </row>
    <row r="972" s="13" customFormat="1">
      <c r="A972" s="13"/>
      <c r="B972" s="241"/>
      <c r="C972" s="242"/>
      <c r="D972" s="243" t="s">
        <v>230</v>
      </c>
      <c r="E972" s="244" t="s">
        <v>1</v>
      </c>
      <c r="F972" s="245" t="s">
        <v>5260</v>
      </c>
      <c r="G972" s="242"/>
      <c r="H972" s="246">
        <v>10.199999999999999</v>
      </c>
      <c r="I972" s="247"/>
      <c r="J972" s="242"/>
      <c r="K972" s="242"/>
      <c r="L972" s="248"/>
      <c r="M972" s="249"/>
      <c r="N972" s="250"/>
      <c r="O972" s="250"/>
      <c r="P972" s="250"/>
      <c r="Q972" s="250"/>
      <c r="R972" s="250"/>
      <c r="S972" s="250"/>
      <c r="T972" s="251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2" t="s">
        <v>230</v>
      </c>
      <c r="AU972" s="252" t="s">
        <v>88</v>
      </c>
      <c r="AV972" s="13" t="s">
        <v>88</v>
      </c>
      <c r="AW972" s="13" t="s">
        <v>34</v>
      </c>
      <c r="AX972" s="13" t="s">
        <v>79</v>
      </c>
      <c r="AY972" s="252" t="s">
        <v>216</v>
      </c>
    </row>
    <row r="973" s="13" customFormat="1">
      <c r="A973" s="13"/>
      <c r="B973" s="241"/>
      <c r="C973" s="242"/>
      <c r="D973" s="243" t="s">
        <v>230</v>
      </c>
      <c r="E973" s="244" t="s">
        <v>1</v>
      </c>
      <c r="F973" s="245" t="s">
        <v>5261</v>
      </c>
      <c r="G973" s="242"/>
      <c r="H973" s="246">
        <v>0.5</v>
      </c>
      <c r="I973" s="247"/>
      <c r="J973" s="242"/>
      <c r="K973" s="242"/>
      <c r="L973" s="248"/>
      <c r="M973" s="249"/>
      <c r="N973" s="250"/>
      <c r="O973" s="250"/>
      <c r="P973" s="250"/>
      <c r="Q973" s="250"/>
      <c r="R973" s="250"/>
      <c r="S973" s="250"/>
      <c r="T973" s="251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2" t="s">
        <v>230</v>
      </c>
      <c r="AU973" s="252" t="s">
        <v>88</v>
      </c>
      <c r="AV973" s="13" t="s">
        <v>88</v>
      </c>
      <c r="AW973" s="13" t="s">
        <v>34</v>
      </c>
      <c r="AX973" s="13" t="s">
        <v>79</v>
      </c>
      <c r="AY973" s="252" t="s">
        <v>216</v>
      </c>
    </row>
    <row r="974" s="13" customFormat="1">
      <c r="A974" s="13"/>
      <c r="B974" s="241"/>
      <c r="C974" s="242"/>
      <c r="D974" s="243" t="s">
        <v>230</v>
      </c>
      <c r="E974" s="244" t="s">
        <v>1</v>
      </c>
      <c r="F974" s="245" t="s">
        <v>5660</v>
      </c>
      <c r="G974" s="242"/>
      <c r="H974" s="246">
        <v>4.2000000000000002</v>
      </c>
      <c r="I974" s="247"/>
      <c r="J974" s="242"/>
      <c r="K974" s="242"/>
      <c r="L974" s="248"/>
      <c r="M974" s="249"/>
      <c r="N974" s="250"/>
      <c r="O974" s="250"/>
      <c r="P974" s="250"/>
      <c r="Q974" s="250"/>
      <c r="R974" s="250"/>
      <c r="S974" s="250"/>
      <c r="T974" s="251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2" t="s">
        <v>230</v>
      </c>
      <c r="AU974" s="252" t="s">
        <v>88</v>
      </c>
      <c r="AV974" s="13" t="s">
        <v>88</v>
      </c>
      <c r="AW974" s="13" t="s">
        <v>34</v>
      </c>
      <c r="AX974" s="13" t="s">
        <v>79</v>
      </c>
      <c r="AY974" s="252" t="s">
        <v>216</v>
      </c>
    </row>
    <row r="975" s="13" customFormat="1">
      <c r="A975" s="13"/>
      <c r="B975" s="241"/>
      <c r="C975" s="242"/>
      <c r="D975" s="243" t="s">
        <v>230</v>
      </c>
      <c r="E975" s="244" t="s">
        <v>1</v>
      </c>
      <c r="F975" s="245" t="s">
        <v>5262</v>
      </c>
      <c r="G975" s="242"/>
      <c r="H975" s="246">
        <v>39.200000000000003</v>
      </c>
      <c r="I975" s="247"/>
      <c r="J975" s="242"/>
      <c r="K975" s="242"/>
      <c r="L975" s="248"/>
      <c r="M975" s="249"/>
      <c r="N975" s="250"/>
      <c r="O975" s="250"/>
      <c r="P975" s="250"/>
      <c r="Q975" s="250"/>
      <c r="R975" s="250"/>
      <c r="S975" s="250"/>
      <c r="T975" s="25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2" t="s">
        <v>230</v>
      </c>
      <c r="AU975" s="252" t="s">
        <v>88</v>
      </c>
      <c r="AV975" s="13" t="s">
        <v>88</v>
      </c>
      <c r="AW975" s="13" t="s">
        <v>34</v>
      </c>
      <c r="AX975" s="13" t="s">
        <v>79</v>
      </c>
      <c r="AY975" s="252" t="s">
        <v>216</v>
      </c>
    </row>
    <row r="976" s="14" customFormat="1">
      <c r="A976" s="14"/>
      <c r="B976" s="253"/>
      <c r="C976" s="254"/>
      <c r="D976" s="243" t="s">
        <v>230</v>
      </c>
      <c r="E976" s="255" t="s">
        <v>1</v>
      </c>
      <c r="F976" s="256" t="s">
        <v>285</v>
      </c>
      <c r="G976" s="254"/>
      <c r="H976" s="257">
        <v>89.900000000000006</v>
      </c>
      <c r="I976" s="258"/>
      <c r="J976" s="254"/>
      <c r="K976" s="254"/>
      <c r="L976" s="259"/>
      <c r="M976" s="260"/>
      <c r="N976" s="261"/>
      <c r="O976" s="261"/>
      <c r="P976" s="261"/>
      <c r="Q976" s="261"/>
      <c r="R976" s="261"/>
      <c r="S976" s="261"/>
      <c r="T976" s="262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63" t="s">
        <v>230</v>
      </c>
      <c r="AU976" s="263" t="s">
        <v>88</v>
      </c>
      <c r="AV976" s="14" t="s">
        <v>121</v>
      </c>
      <c r="AW976" s="14" t="s">
        <v>34</v>
      </c>
      <c r="AX976" s="14" t="s">
        <v>86</v>
      </c>
      <c r="AY976" s="263" t="s">
        <v>216</v>
      </c>
    </row>
    <row r="977" s="2" customFormat="1" ht="16.5" customHeight="1">
      <c r="A977" s="39"/>
      <c r="B977" s="40"/>
      <c r="C977" s="228" t="s">
        <v>1658</v>
      </c>
      <c r="D977" s="228" t="s">
        <v>218</v>
      </c>
      <c r="E977" s="229" t="s">
        <v>1878</v>
      </c>
      <c r="F977" s="230" t="s">
        <v>1879</v>
      </c>
      <c r="G977" s="231" t="s">
        <v>277</v>
      </c>
      <c r="H977" s="232">
        <v>97.560000000000002</v>
      </c>
      <c r="I977" s="233"/>
      <c r="J977" s="234">
        <f>ROUND(I977*H977,2)</f>
        <v>0</v>
      </c>
      <c r="K977" s="230" t="s">
        <v>222</v>
      </c>
      <c r="L977" s="45"/>
      <c r="M977" s="235" t="s">
        <v>1</v>
      </c>
      <c r="N977" s="236" t="s">
        <v>44</v>
      </c>
      <c r="O977" s="92"/>
      <c r="P977" s="237">
        <f>O977*H977</f>
        <v>0</v>
      </c>
      <c r="Q977" s="237">
        <v>0.00040000000000000002</v>
      </c>
      <c r="R977" s="237">
        <f>Q977*H977</f>
        <v>0.039024000000000003</v>
      </c>
      <c r="S977" s="237">
        <v>0</v>
      </c>
      <c r="T977" s="238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39" t="s">
        <v>290</v>
      </c>
      <c r="AT977" s="239" t="s">
        <v>218</v>
      </c>
      <c r="AU977" s="239" t="s">
        <v>88</v>
      </c>
      <c r="AY977" s="18" t="s">
        <v>216</v>
      </c>
      <c r="BE977" s="240">
        <f>IF(N977="základní",J977,0)</f>
        <v>0</v>
      </c>
      <c r="BF977" s="240">
        <f>IF(N977="snížená",J977,0)</f>
        <v>0</v>
      </c>
      <c r="BG977" s="240">
        <f>IF(N977="zákl. přenesená",J977,0)</f>
        <v>0</v>
      </c>
      <c r="BH977" s="240">
        <f>IF(N977="sníž. přenesená",J977,0)</f>
        <v>0</v>
      </c>
      <c r="BI977" s="240">
        <f>IF(N977="nulová",J977,0)</f>
        <v>0</v>
      </c>
      <c r="BJ977" s="18" t="s">
        <v>86</v>
      </c>
      <c r="BK977" s="240">
        <f>ROUND(I977*H977,2)</f>
        <v>0</v>
      </c>
      <c r="BL977" s="18" t="s">
        <v>290</v>
      </c>
      <c r="BM977" s="239" t="s">
        <v>1880</v>
      </c>
    </row>
    <row r="978" s="13" customFormat="1">
      <c r="A978" s="13"/>
      <c r="B978" s="241"/>
      <c r="C978" s="242"/>
      <c r="D978" s="243" t="s">
        <v>230</v>
      </c>
      <c r="E978" s="244" t="s">
        <v>1</v>
      </c>
      <c r="F978" s="245" t="s">
        <v>5670</v>
      </c>
      <c r="G978" s="242"/>
      <c r="H978" s="246">
        <v>23.18</v>
      </c>
      <c r="I978" s="247"/>
      <c r="J978" s="242"/>
      <c r="K978" s="242"/>
      <c r="L978" s="248"/>
      <c r="M978" s="249"/>
      <c r="N978" s="250"/>
      <c r="O978" s="250"/>
      <c r="P978" s="250"/>
      <c r="Q978" s="250"/>
      <c r="R978" s="250"/>
      <c r="S978" s="250"/>
      <c r="T978" s="251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2" t="s">
        <v>230</v>
      </c>
      <c r="AU978" s="252" t="s">
        <v>88</v>
      </c>
      <c r="AV978" s="13" t="s">
        <v>88</v>
      </c>
      <c r="AW978" s="13" t="s">
        <v>34</v>
      </c>
      <c r="AX978" s="13" t="s">
        <v>79</v>
      </c>
      <c r="AY978" s="252" t="s">
        <v>216</v>
      </c>
    </row>
    <row r="979" s="13" customFormat="1">
      <c r="A979" s="13"/>
      <c r="B979" s="241"/>
      <c r="C979" s="242"/>
      <c r="D979" s="243" t="s">
        <v>230</v>
      </c>
      <c r="E979" s="244" t="s">
        <v>1</v>
      </c>
      <c r="F979" s="245" t="s">
        <v>5671</v>
      </c>
      <c r="G979" s="242"/>
      <c r="H979" s="246">
        <v>17.539999999999999</v>
      </c>
      <c r="I979" s="247"/>
      <c r="J979" s="242"/>
      <c r="K979" s="242"/>
      <c r="L979" s="248"/>
      <c r="M979" s="249"/>
      <c r="N979" s="250"/>
      <c r="O979" s="250"/>
      <c r="P979" s="250"/>
      <c r="Q979" s="250"/>
      <c r="R979" s="250"/>
      <c r="S979" s="250"/>
      <c r="T979" s="251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2" t="s">
        <v>230</v>
      </c>
      <c r="AU979" s="252" t="s">
        <v>88</v>
      </c>
      <c r="AV979" s="13" t="s">
        <v>88</v>
      </c>
      <c r="AW979" s="13" t="s">
        <v>34</v>
      </c>
      <c r="AX979" s="13" t="s">
        <v>79</v>
      </c>
      <c r="AY979" s="252" t="s">
        <v>216</v>
      </c>
    </row>
    <row r="980" s="13" customFormat="1">
      <c r="A980" s="13"/>
      <c r="B980" s="241"/>
      <c r="C980" s="242"/>
      <c r="D980" s="243" t="s">
        <v>230</v>
      </c>
      <c r="E980" s="244" t="s">
        <v>1</v>
      </c>
      <c r="F980" s="245" t="s">
        <v>5672</v>
      </c>
      <c r="G980" s="242"/>
      <c r="H980" s="246">
        <v>11.4</v>
      </c>
      <c r="I980" s="247"/>
      <c r="J980" s="242"/>
      <c r="K980" s="242"/>
      <c r="L980" s="248"/>
      <c r="M980" s="249"/>
      <c r="N980" s="250"/>
      <c r="O980" s="250"/>
      <c r="P980" s="250"/>
      <c r="Q980" s="250"/>
      <c r="R980" s="250"/>
      <c r="S980" s="250"/>
      <c r="T980" s="251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2" t="s">
        <v>230</v>
      </c>
      <c r="AU980" s="252" t="s">
        <v>88</v>
      </c>
      <c r="AV980" s="13" t="s">
        <v>88</v>
      </c>
      <c r="AW980" s="13" t="s">
        <v>34</v>
      </c>
      <c r="AX980" s="13" t="s">
        <v>79</v>
      </c>
      <c r="AY980" s="252" t="s">
        <v>216</v>
      </c>
    </row>
    <row r="981" s="13" customFormat="1">
      <c r="A981" s="13"/>
      <c r="B981" s="241"/>
      <c r="C981" s="242"/>
      <c r="D981" s="243" t="s">
        <v>230</v>
      </c>
      <c r="E981" s="244" t="s">
        <v>1</v>
      </c>
      <c r="F981" s="245" t="s">
        <v>5673</v>
      </c>
      <c r="G981" s="242"/>
      <c r="H981" s="246">
        <v>0.71999999999999997</v>
      </c>
      <c r="I981" s="247"/>
      <c r="J981" s="242"/>
      <c r="K981" s="242"/>
      <c r="L981" s="248"/>
      <c r="M981" s="249"/>
      <c r="N981" s="250"/>
      <c r="O981" s="250"/>
      <c r="P981" s="250"/>
      <c r="Q981" s="250"/>
      <c r="R981" s="250"/>
      <c r="S981" s="250"/>
      <c r="T981" s="251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2" t="s">
        <v>230</v>
      </c>
      <c r="AU981" s="252" t="s">
        <v>88</v>
      </c>
      <c r="AV981" s="13" t="s">
        <v>88</v>
      </c>
      <c r="AW981" s="13" t="s">
        <v>34</v>
      </c>
      <c r="AX981" s="13" t="s">
        <v>79</v>
      </c>
      <c r="AY981" s="252" t="s">
        <v>216</v>
      </c>
    </row>
    <row r="982" s="13" customFormat="1">
      <c r="A982" s="13"/>
      <c r="B982" s="241"/>
      <c r="C982" s="242"/>
      <c r="D982" s="243" t="s">
        <v>230</v>
      </c>
      <c r="E982" s="244" t="s">
        <v>1</v>
      </c>
      <c r="F982" s="245" t="s">
        <v>5674</v>
      </c>
      <c r="G982" s="242"/>
      <c r="H982" s="246">
        <v>5.5199999999999996</v>
      </c>
      <c r="I982" s="247"/>
      <c r="J982" s="242"/>
      <c r="K982" s="242"/>
      <c r="L982" s="248"/>
      <c r="M982" s="249"/>
      <c r="N982" s="250"/>
      <c r="O982" s="250"/>
      <c r="P982" s="250"/>
      <c r="Q982" s="250"/>
      <c r="R982" s="250"/>
      <c r="S982" s="250"/>
      <c r="T982" s="251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2" t="s">
        <v>230</v>
      </c>
      <c r="AU982" s="252" t="s">
        <v>88</v>
      </c>
      <c r="AV982" s="13" t="s">
        <v>88</v>
      </c>
      <c r="AW982" s="13" t="s">
        <v>34</v>
      </c>
      <c r="AX982" s="13" t="s">
        <v>79</v>
      </c>
      <c r="AY982" s="252" t="s">
        <v>216</v>
      </c>
    </row>
    <row r="983" s="13" customFormat="1">
      <c r="A983" s="13"/>
      <c r="B983" s="241"/>
      <c r="C983" s="242"/>
      <c r="D983" s="243" t="s">
        <v>230</v>
      </c>
      <c r="E983" s="244" t="s">
        <v>1</v>
      </c>
      <c r="F983" s="245" t="s">
        <v>5262</v>
      </c>
      <c r="G983" s="242"/>
      <c r="H983" s="246">
        <v>39.200000000000003</v>
      </c>
      <c r="I983" s="247"/>
      <c r="J983" s="242"/>
      <c r="K983" s="242"/>
      <c r="L983" s="248"/>
      <c r="M983" s="249"/>
      <c r="N983" s="250"/>
      <c r="O983" s="250"/>
      <c r="P983" s="250"/>
      <c r="Q983" s="250"/>
      <c r="R983" s="250"/>
      <c r="S983" s="250"/>
      <c r="T983" s="251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2" t="s">
        <v>230</v>
      </c>
      <c r="AU983" s="252" t="s">
        <v>88</v>
      </c>
      <c r="AV983" s="13" t="s">
        <v>88</v>
      </c>
      <c r="AW983" s="13" t="s">
        <v>34</v>
      </c>
      <c r="AX983" s="13" t="s">
        <v>79</v>
      </c>
      <c r="AY983" s="252" t="s">
        <v>216</v>
      </c>
    </row>
    <row r="984" s="14" customFormat="1">
      <c r="A984" s="14"/>
      <c r="B984" s="253"/>
      <c r="C984" s="254"/>
      <c r="D984" s="243" t="s">
        <v>230</v>
      </c>
      <c r="E984" s="255" t="s">
        <v>1</v>
      </c>
      <c r="F984" s="256" t="s">
        <v>285</v>
      </c>
      <c r="G984" s="254"/>
      <c r="H984" s="257">
        <v>97.560000000000002</v>
      </c>
      <c r="I984" s="258"/>
      <c r="J984" s="254"/>
      <c r="K984" s="254"/>
      <c r="L984" s="259"/>
      <c r="M984" s="260"/>
      <c r="N984" s="261"/>
      <c r="O984" s="261"/>
      <c r="P984" s="261"/>
      <c r="Q984" s="261"/>
      <c r="R984" s="261"/>
      <c r="S984" s="261"/>
      <c r="T984" s="262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63" t="s">
        <v>230</v>
      </c>
      <c r="AU984" s="263" t="s">
        <v>88</v>
      </c>
      <c r="AV984" s="14" t="s">
        <v>121</v>
      </c>
      <c r="AW984" s="14" t="s">
        <v>34</v>
      </c>
      <c r="AX984" s="14" t="s">
        <v>86</v>
      </c>
      <c r="AY984" s="263" t="s">
        <v>216</v>
      </c>
    </row>
    <row r="985" s="2" customFormat="1" ht="24.15" customHeight="1">
      <c r="A985" s="39"/>
      <c r="B985" s="40"/>
      <c r="C985" s="264" t="s">
        <v>1662</v>
      </c>
      <c r="D985" s="264" t="s">
        <v>372</v>
      </c>
      <c r="E985" s="265" t="s">
        <v>5675</v>
      </c>
      <c r="F985" s="266" t="s">
        <v>5676</v>
      </c>
      <c r="G985" s="267" t="s">
        <v>277</v>
      </c>
      <c r="H985" s="268">
        <v>112.194</v>
      </c>
      <c r="I985" s="269"/>
      <c r="J985" s="270">
        <f>ROUND(I985*H985,2)</f>
        <v>0</v>
      </c>
      <c r="K985" s="266" t="s">
        <v>222</v>
      </c>
      <c r="L985" s="271"/>
      <c r="M985" s="272" t="s">
        <v>1</v>
      </c>
      <c r="N985" s="273" t="s">
        <v>44</v>
      </c>
      <c r="O985" s="92"/>
      <c r="P985" s="237">
        <f>O985*H985</f>
        <v>0</v>
      </c>
      <c r="Q985" s="237">
        <v>0.0047000000000000002</v>
      </c>
      <c r="R985" s="237">
        <f>Q985*H985</f>
        <v>0.5273118</v>
      </c>
      <c r="S985" s="237">
        <v>0</v>
      </c>
      <c r="T985" s="238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39" t="s">
        <v>371</v>
      </c>
      <c r="AT985" s="239" t="s">
        <v>372</v>
      </c>
      <c r="AU985" s="239" t="s">
        <v>88</v>
      </c>
      <c r="AY985" s="18" t="s">
        <v>216</v>
      </c>
      <c r="BE985" s="240">
        <f>IF(N985="základní",J985,0)</f>
        <v>0</v>
      </c>
      <c r="BF985" s="240">
        <f>IF(N985="snížená",J985,0)</f>
        <v>0</v>
      </c>
      <c r="BG985" s="240">
        <f>IF(N985="zákl. přenesená",J985,0)</f>
        <v>0</v>
      </c>
      <c r="BH985" s="240">
        <f>IF(N985="sníž. přenesená",J985,0)</f>
        <v>0</v>
      </c>
      <c r="BI985" s="240">
        <f>IF(N985="nulová",J985,0)</f>
        <v>0</v>
      </c>
      <c r="BJ985" s="18" t="s">
        <v>86</v>
      </c>
      <c r="BK985" s="240">
        <f>ROUND(I985*H985,2)</f>
        <v>0</v>
      </c>
      <c r="BL985" s="18" t="s">
        <v>290</v>
      </c>
      <c r="BM985" s="239" t="s">
        <v>1884</v>
      </c>
    </row>
    <row r="986" s="13" customFormat="1">
      <c r="A986" s="13"/>
      <c r="B986" s="241"/>
      <c r="C986" s="242"/>
      <c r="D986" s="243" t="s">
        <v>230</v>
      </c>
      <c r="E986" s="242"/>
      <c r="F986" s="245" t="s">
        <v>5677</v>
      </c>
      <c r="G986" s="242"/>
      <c r="H986" s="246">
        <v>112.194</v>
      </c>
      <c r="I986" s="247"/>
      <c r="J986" s="242"/>
      <c r="K986" s="242"/>
      <c r="L986" s="248"/>
      <c r="M986" s="249"/>
      <c r="N986" s="250"/>
      <c r="O986" s="250"/>
      <c r="P986" s="250"/>
      <c r="Q986" s="250"/>
      <c r="R986" s="250"/>
      <c r="S986" s="250"/>
      <c r="T986" s="251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2" t="s">
        <v>230</v>
      </c>
      <c r="AU986" s="252" t="s">
        <v>88</v>
      </c>
      <c r="AV986" s="13" t="s">
        <v>88</v>
      </c>
      <c r="AW986" s="13" t="s">
        <v>4</v>
      </c>
      <c r="AX986" s="13" t="s">
        <v>86</v>
      </c>
      <c r="AY986" s="252" t="s">
        <v>216</v>
      </c>
    </row>
    <row r="987" s="2" customFormat="1" ht="16.5" customHeight="1">
      <c r="A987" s="39"/>
      <c r="B987" s="40"/>
      <c r="C987" s="228" t="s">
        <v>1666</v>
      </c>
      <c r="D987" s="228" t="s">
        <v>218</v>
      </c>
      <c r="E987" s="229" t="s">
        <v>1887</v>
      </c>
      <c r="F987" s="230" t="s">
        <v>1888</v>
      </c>
      <c r="G987" s="231" t="s">
        <v>277</v>
      </c>
      <c r="H987" s="232">
        <v>96.200000000000003</v>
      </c>
      <c r="I987" s="233"/>
      <c r="J987" s="234">
        <f>ROUND(I987*H987,2)</f>
        <v>0</v>
      </c>
      <c r="K987" s="230" t="s">
        <v>222</v>
      </c>
      <c r="L987" s="45"/>
      <c r="M987" s="235" t="s">
        <v>1</v>
      </c>
      <c r="N987" s="236" t="s">
        <v>44</v>
      </c>
      <c r="O987" s="92"/>
      <c r="P987" s="237">
        <f>O987*H987</f>
        <v>0</v>
      </c>
      <c r="Q987" s="237">
        <v>0.00040000000000000002</v>
      </c>
      <c r="R987" s="237">
        <f>Q987*H987</f>
        <v>0.03848</v>
      </c>
      <c r="S987" s="237">
        <v>0</v>
      </c>
      <c r="T987" s="238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39" t="s">
        <v>290</v>
      </c>
      <c r="AT987" s="239" t="s">
        <v>218</v>
      </c>
      <c r="AU987" s="239" t="s">
        <v>88</v>
      </c>
      <c r="AY987" s="18" t="s">
        <v>216</v>
      </c>
      <c r="BE987" s="240">
        <f>IF(N987="základní",J987,0)</f>
        <v>0</v>
      </c>
      <c r="BF987" s="240">
        <f>IF(N987="snížená",J987,0)</f>
        <v>0</v>
      </c>
      <c r="BG987" s="240">
        <f>IF(N987="zákl. přenesená",J987,0)</f>
        <v>0</v>
      </c>
      <c r="BH987" s="240">
        <f>IF(N987="sníž. přenesená",J987,0)</f>
        <v>0</v>
      </c>
      <c r="BI987" s="240">
        <f>IF(N987="nulová",J987,0)</f>
        <v>0</v>
      </c>
      <c r="BJ987" s="18" t="s">
        <v>86</v>
      </c>
      <c r="BK987" s="240">
        <f>ROUND(I987*H987,2)</f>
        <v>0</v>
      </c>
      <c r="BL987" s="18" t="s">
        <v>290</v>
      </c>
      <c r="BM987" s="239" t="s">
        <v>5678</v>
      </c>
    </row>
    <row r="988" s="2" customFormat="1" ht="24.15" customHeight="1">
      <c r="A988" s="39"/>
      <c r="B988" s="40"/>
      <c r="C988" s="264" t="s">
        <v>1671</v>
      </c>
      <c r="D988" s="264" t="s">
        <v>372</v>
      </c>
      <c r="E988" s="265" t="s">
        <v>5679</v>
      </c>
      <c r="F988" s="266" t="s">
        <v>5680</v>
      </c>
      <c r="G988" s="267" t="s">
        <v>277</v>
      </c>
      <c r="H988" s="268">
        <v>117.45999999999999</v>
      </c>
      <c r="I988" s="269"/>
      <c r="J988" s="270">
        <f>ROUND(I988*H988,2)</f>
        <v>0</v>
      </c>
      <c r="K988" s="266" t="s">
        <v>222</v>
      </c>
      <c r="L988" s="271"/>
      <c r="M988" s="272" t="s">
        <v>1</v>
      </c>
      <c r="N988" s="273" t="s">
        <v>44</v>
      </c>
      <c r="O988" s="92"/>
      <c r="P988" s="237">
        <f>O988*H988</f>
        <v>0</v>
      </c>
      <c r="Q988" s="237">
        <v>0.0053</v>
      </c>
      <c r="R988" s="237">
        <f>Q988*H988</f>
        <v>0.62253799999999992</v>
      </c>
      <c r="S988" s="237">
        <v>0</v>
      </c>
      <c r="T988" s="238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39" t="s">
        <v>371</v>
      </c>
      <c r="AT988" s="239" t="s">
        <v>372</v>
      </c>
      <c r="AU988" s="239" t="s">
        <v>88</v>
      </c>
      <c r="AY988" s="18" t="s">
        <v>216</v>
      </c>
      <c r="BE988" s="240">
        <f>IF(N988="základní",J988,0)</f>
        <v>0</v>
      </c>
      <c r="BF988" s="240">
        <f>IF(N988="snížená",J988,0)</f>
        <v>0</v>
      </c>
      <c r="BG988" s="240">
        <f>IF(N988="zákl. přenesená",J988,0)</f>
        <v>0</v>
      </c>
      <c r="BH988" s="240">
        <f>IF(N988="sníž. přenesená",J988,0)</f>
        <v>0</v>
      </c>
      <c r="BI988" s="240">
        <f>IF(N988="nulová",J988,0)</f>
        <v>0</v>
      </c>
      <c r="BJ988" s="18" t="s">
        <v>86</v>
      </c>
      <c r="BK988" s="240">
        <f>ROUND(I988*H988,2)</f>
        <v>0</v>
      </c>
      <c r="BL988" s="18" t="s">
        <v>290</v>
      </c>
      <c r="BM988" s="239" t="s">
        <v>5681</v>
      </c>
    </row>
    <row r="989" s="13" customFormat="1">
      <c r="A989" s="13"/>
      <c r="B989" s="241"/>
      <c r="C989" s="242"/>
      <c r="D989" s="243" t="s">
        <v>230</v>
      </c>
      <c r="E989" s="242"/>
      <c r="F989" s="245" t="s">
        <v>5682</v>
      </c>
      <c r="G989" s="242"/>
      <c r="H989" s="246">
        <v>117.45999999999999</v>
      </c>
      <c r="I989" s="247"/>
      <c r="J989" s="242"/>
      <c r="K989" s="242"/>
      <c r="L989" s="248"/>
      <c r="M989" s="249"/>
      <c r="N989" s="250"/>
      <c r="O989" s="250"/>
      <c r="P989" s="250"/>
      <c r="Q989" s="250"/>
      <c r="R989" s="250"/>
      <c r="S989" s="250"/>
      <c r="T989" s="251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2" t="s">
        <v>230</v>
      </c>
      <c r="AU989" s="252" t="s">
        <v>88</v>
      </c>
      <c r="AV989" s="13" t="s">
        <v>88</v>
      </c>
      <c r="AW989" s="13" t="s">
        <v>4</v>
      </c>
      <c r="AX989" s="13" t="s">
        <v>86</v>
      </c>
      <c r="AY989" s="252" t="s">
        <v>216</v>
      </c>
    </row>
    <row r="990" s="2" customFormat="1" ht="16.5" customHeight="1">
      <c r="A990" s="39"/>
      <c r="B990" s="40"/>
      <c r="C990" s="228" t="s">
        <v>1676</v>
      </c>
      <c r="D990" s="228" t="s">
        <v>218</v>
      </c>
      <c r="E990" s="229" t="s">
        <v>1894</v>
      </c>
      <c r="F990" s="230" t="s">
        <v>1895</v>
      </c>
      <c r="G990" s="231" t="s">
        <v>277</v>
      </c>
      <c r="H990" s="232">
        <v>60.125</v>
      </c>
      <c r="I990" s="233"/>
      <c r="J990" s="234">
        <f>ROUND(I990*H990,2)</f>
        <v>0</v>
      </c>
      <c r="K990" s="230" t="s">
        <v>222</v>
      </c>
      <c r="L990" s="45"/>
      <c r="M990" s="235" t="s">
        <v>1</v>
      </c>
      <c r="N990" s="236" t="s">
        <v>44</v>
      </c>
      <c r="O990" s="92"/>
      <c r="P990" s="237">
        <f>O990*H990</f>
        <v>0</v>
      </c>
      <c r="Q990" s="237">
        <v>0.00040000000000000002</v>
      </c>
      <c r="R990" s="237">
        <f>Q990*H990</f>
        <v>0.024050000000000002</v>
      </c>
      <c r="S990" s="237">
        <v>0</v>
      </c>
      <c r="T990" s="238">
        <f>S990*H990</f>
        <v>0</v>
      </c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R990" s="239" t="s">
        <v>290</v>
      </c>
      <c r="AT990" s="239" t="s">
        <v>218</v>
      </c>
      <c r="AU990" s="239" t="s">
        <v>88</v>
      </c>
      <c r="AY990" s="18" t="s">
        <v>216</v>
      </c>
      <c r="BE990" s="240">
        <f>IF(N990="základní",J990,0)</f>
        <v>0</v>
      </c>
      <c r="BF990" s="240">
        <f>IF(N990="snížená",J990,0)</f>
        <v>0</v>
      </c>
      <c r="BG990" s="240">
        <f>IF(N990="zákl. přenesená",J990,0)</f>
        <v>0</v>
      </c>
      <c r="BH990" s="240">
        <f>IF(N990="sníž. přenesená",J990,0)</f>
        <v>0</v>
      </c>
      <c r="BI990" s="240">
        <f>IF(N990="nulová",J990,0)</f>
        <v>0</v>
      </c>
      <c r="BJ990" s="18" t="s">
        <v>86</v>
      </c>
      <c r="BK990" s="240">
        <f>ROUND(I990*H990,2)</f>
        <v>0</v>
      </c>
      <c r="BL990" s="18" t="s">
        <v>290</v>
      </c>
      <c r="BM990" s="239" t="s">
        <v>5683</v>
      </c>
    </row>
    <row r="991" s="13" customFormat="1">
      <c r="A991" s="13"/>
      <c r="B991" s="241"/>
      <c r="C991" s="242"/>
      <c r="D991" s="243" t="s">
        <v>230</v>
      </c>
      <c r="E991" s="244" t="s">
        <v>1</v>
      </c>
      <c r="F991" s="245" t="s">
        <v>5684</v>
      </c>
      <c r="G991" s="242"/>
      <c r="H991" s="246">
        <v>60.125</v>
      </c>
      <c r="I991" s="247"/>
      <c r="J991" s="242"/>
      <c r="K991" s="242"/>
      <c r="L991" s="248"/>
      <c r="M991" s="249"/>
      <c r="N991" s="250"/>
      <c r="O991" s="250"/>
      <c r="P991" s="250"/>
      <c r="Q991" s="250"/>
      <c r="R991" s="250"/>
      <c r="S991" s="250"/>
      <c r="T991" s="251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52" t="s">
        <v>230</v>
      </c>
      <c r="AU991" s="252" t="s">
        <v>88</v>
      </c>
      <c r="AV991" s="13" t="s">
        <v>88</v>
      </c>
      <c r="AW991" s="13" t="s">
        <v>34</v>
      </c>
      <c r="AX991" s="13" t="s">
        <v>79</v>
      </c>
      <c r="AY991" s="252" t="s">
        <v>216</v>
      </c>
    </row>
    <row r="992" s="14" customFormat="1">
      <c r="A992" s="14"/>
      <c r="B992" s="253"/>
      <c r="C992" s="254"/>
      <c r="D992" s="243" t="s">
        <v>230</v>
      </c>
      <c r="E992" s="255" t="s">
        <v>1</v>
      </c>
      <c r="F992" s="256" t="s">
        <v>285</v>
      </c>
      <c r="G992" s="254"/>
      <c r="H992" s="257">
        <v>60.125</v>
      </c>
      <c r="I992" s="258"/>
      <c r="J992" s="254"/>
      <c r="K992" s="254"/>
      <c r="L992" s="259"/>
      <c r="M992" s="260"/>
      <c r="N992" s="261"/>
      <c r="O992" s="261"/>
      <c r="P992" s="261"/>
      <c r="Q992" s="261"/>
      <c r="R992" s="261"/>
      <c r="S992" s="261"/>
      <c r="T992" s="262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3" t="s">
        <v>230</v>
      </c>
      <c r="AU992" s="263" t="s">
        <v>88</v>
      </c>
      <c r="AV992" s="14" t="s">
        <v>121</v>
      </c>
      <c r="AW992" s="14" t="s">
        <v>34</v>
      </c>
      <c r="AX992" s="14" t="s">
        <v>86</v>
      </c>
      <c r="AY992" s="263" t="s">
        <v>216</v>
      </c>
    </row>
    <row r="993" s="2" customFormat="1" ht="16.5" customHeight="1">
      <c r="A993" s="39"/>
      <c r="B993" s="40"/>
      <c r="C993" s="228" t="s">
        <v>1681</v>
      </c>
      <c r="D993" s="228" t="s">
        <v>218</v>
      </c>
      <c r="E993" s="229" t="s">
        <v>1902</v>
      </c>
      <c r="F993" s="230" t="s">
        <v>1903</v>
      </c>
      <c r="G993" s="231" t="s">
        <v>293</v>
      </c>
      <c r="H993" s="232">
        <v>120.25</v>
      </c>
      <c r="I993" s="233"/>
      <c r="J993" s="234">
        <f>ROUND(I993*H993,2)</f>
        <v>0</v>
      </c>
      <c r="K993" s="230" t="s">
        <v>222</v>
      </c>
      <c r="L993" s="45"/>
      <c r="M993" s="235" t="s">
        <v>1</v>
      </c>
      <c r="N993" s="236" t="s">
        <v>44</v>
      </c>
      <c r="O993" s="92"/>
      <c r="P993" s="237">
        <f>O993*H993</f>
        <v>0</v>
      </c>
      <c r="Q993" s="237">
        <v>0.00016000000000000001</v>
      </c>
      <c r="R993" s="237">
        <f>Q993*H993</f>
        <v>0.01924</v>
      </c>
      <c r="S993" s="237">
        <v>0</v>
      </c>
      <c r="T993" s="238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39" t="s">
        <v>290</v>
      </c>
      <c r="AT993" s="239" t="s">
        <v>218</v>
      </c>
      <c r="AU993" s="239" t="s">
        <v>88</v>
      </c>
      <c r="AY993" s="18" t="s">
        <v>216</v>
      </c>
      <c r="BE993" s="240">
        <f>IF(N993="základní",J993,0)</f>
        <v>0</v>
      </c>
      <c r="BF993" s="240">
        <f>IF(N993="snížená",J993,0)</f>
        <v>0</v>
      </c>
      <c r="BG993" s="240">
        <f>IF(N993="zákl. přenesená",J993,0)</f>
        <v>0</v>
      </c>
      <c r="BH993" s="240">
        <f>IF(N993="sníž. přenesená",J993,0)</f>
        <v>0</v>
      </c>
      <c r="BI993" s="240">
        <f>IF(N993="nulová",J993,0)</f>
        <v>0</v>
      </c>
      <c r="BJ993" s="18" t="s">
        <v>86</v>
      </c>
      <c r="BK993" s="240">
        <f>ROUND(I993*H993,2)</f>
        <v>0</v>
      </c>
      <c r="BL993" s="18" t="s">
        <v>290</v>
      </c>
      <c r="BM993" s="239" t="s">
        <v>5685</v>
      </c>
    </row>
    <row r="994" s="13" customFormat="1">
      <c r="A994" s="13"/>
      <c r="B994" s="241"/>
      <c r="C994" s="242"/>
      <c r="D994" s="243" t="s">
        <v>230</v>
      </c>
      <c r="E994" s="244" t="s">
        <v>1</v>
      </c>
      <c r="F994" s="245" t="s">
        <v>5686</v>
      </c>
      <c r="G994" s="242"/>
      <c r="H994" s="246">
        <v>120.25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230</v>
      </c>
      <c r="AU994" s="252" t="s">
        <v>88</v>
      </c>
      <c r="AV994" s="13" t="s">
        <v>88</v>
      </c>
      <c r="AW994" s="13" t="s">
        <v>34</v>
      </c>
      <c r="AX994" s="13" t="s">
        <v>79</v>
      </c>
      <c r="AY994" s="252" t="s">
        <v>216</v>
      </c>
    </row>
    <row r="995" s="14" customFormat="1">
      <c r="A995" s="14"/>
      <c r="B995" s="253"/>
      <c r="C995" s="254"/>
      <c r="D995" s="243" t="s">
        <v>230</v>
      </c>
      <c r="E995" s="255" t="s">
        <v>1</v>
      </c>
      <c r="F995" s="256" t="s">
        <v>285</v>
      </c>
      <c r="G995" s="254"/>
      <c r="H995" s="257">
        <v>120.25</v>
      </c>
      <c r="I995" s="258"/>
      <c r="J995" s="254"/>
      <c r="K995" s="254"/>
      <c r="L995" s="259"/>
      <c r="M995" s="260"/>
      <c r="N995" s="261"/>
      <c r="O995" s="261"/>
      <c r="P995" s="261"/>
      <c r="Q995" s="261"/>
      <c r="R995" s="261"/>
      <c r="S995" s="261"/>
      <c r="T995" s="262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63" t="s">
        <v>230</v>
      </c>
      <c r="AU995" s="263" t="s">
        <v>88</v>
      </c>
      <c r="AV995" s="14" t="s">
        <v>121</v>
      </c>
      <c r="AW995" s="14" t="s">
        <v>34</v>
      </c>
      <c r="AX995" s="14" t="s">
        <v>86</v>
      </c>
      <c r="AY995" s="263" t="s">
        <v>216</v>
      </c>
    </row>
    <row r="996" s="2" customFormat="1" ht="21.75" customHeight="1">
      <c r="A996" s="39"/>
      <c r="B996" s="40"/>
      <c r="C996" s="228" t="s">
        <v>1685</v>
      </c>
      <c r="D996" s="228" t="s">
        <v>218</v>
      </c>
      <c r="E996" s="229" t="s">
        <v>5687</v>
      </c>
      <c r="F996" s="230" t="s">
        <v>5688</v>
      </c>
      <c r="G996" s="231" t="s">
        <v>277</v>
      </c>
      <c r="H996" s="232">
        <v>89.900000000000006</v>
      </c>
      <c r="I996" s="233"/>
      <c r="J996" s="234">
        <f>ROUND(I996*H996,2)</f>
        <v>0</v>
      </c>
      <c r="K996" s="230" t="s">
        <v>222</v>
      </c>
      <c r="L996" s="45"/>
      <c r="M996" s="235" t="s">
        <v>1</v>
      </c>
      <c r="N996" s="236" t="s">
        <v>44</v>
      </c>
      <c r="O996" s="92"/>
      <c r="P996" s="237">
        <f>O996*H996</f>
        <v>0</v>
      </c>
      <c r="Q996" s="237">
        <v>0</v>
      </c>
      <c r="R996" s="237">
        <f>Q996*H996</f>
        <v>0</v>
      </c>
      <c r="S996" s="237">
        <v>0</v>
      </c>
      <c r="T996" s="238">
        <f>S996*H996</f>
        <v>0</v>
      </c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R996" s="239" t="s">
        <v>290</v>
      </c>
      <c r="AT996" s="239" t="s">
        <v>218</v>
      </c>
      <c r="AU996" s="239" t="s">
        <v>88</v>
      </c>
      <c r="AY996" s="18" t="s">
        <v>216</v>
      </c>
      <c r="BE996" s="240">
        <f>IF(N996="základní",J996,0)</f>
        <v>0</v>
      </c>
      <c r="BF996" s="240">
        <f>IF(N996="snížená",J996,0)</f>
        <v>0</v>
      </c>
      <c r="BG996" s="240">
        <f>IF(N996="zákl. přenesená",J996,0)</f>
        <v>0</v>
      </c>
      <c r="BH996" s="240">
        <f>IF(N996="sníž. přenesená",J996,0)</f>
        <v>0</v>
      </c>
      <c r="BI996" s="240">
        <f>IF(N996="nulová",J996,0)</f>
        <v>0</v>
      </c>
      <c r="BJ996" s="18" t="s">
        <v>86</v>
      </c>
      <c r="BK996" s="240">
        <f>ROUND(I996*H996,2)</f>
        <v>0</v>
      </c>
      <c r="BL996" s="18" t="s">
        <v>290</v>
      </c>
      <c r="BM996" s="239" t="s">
        <v>5689</v>
      </c>
    </row>
    <row r="997" s="2" customFormat="1" ht="21.75" customHeight="1">
      <c r="A997" s="39"/>
      <c r="B997" s="40"/>
      <c r="C997" s="228" t="s">
        <v>1694</v>
      </c>
      <c r="D997" s="228" t="s">
        <v>218</v>
      </c>
      <c r="E997" s="229" t="s">
        <v>1910</v>
      </c>
      <c r="F997" s="230" t="s">
        <v>1911</v>
      </c>
      <c r="G997" s="231" t="s">
        <v>277</v>
      </c>
      <c r="H997" s="232">
        <v>89.900000000000006</v>
      </c>
      <c r="I997" s="233"/>
      <c r="J997" s="234">
        <f>ROUND(I997*H997,2)</f>
        <v>0</v>
      </c>
      <c r="K997" s="230" t="s">
        <v>222</v>
      </c>
      <c r="L997" s="45"/>
      <c r="M997" s="235" t="s">
        <v>1</v>
      </c>
      <c r="N997" s="236" t="s">
        <v>44</v>
      </c>
      <c r="O997" s="92"/>
      <c r="P997" s="237">
        <f>O997*H997</f>
        <v>0</v>
      </c>
      <c r="Q997" s="237">
        <v>0</v>
      </c>
      <c r="R997" s="237">
        <f>Q997*H997</f>
        <v>0</v>
      </c>
      <c r="S997" s="237">
        <v>0</v>
      </c>
      <c r="T997" s="238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39" t="s">
        <v>290</v>
      </c>
      <c r="AT997" s="239" t="s">
        <v>218</v>
      </c>
      <c r="AU997" s="239" t="s">
        <v>88</v>
      </c>
      <c r="AY997" s="18" t="s">
        <v>216</v>
      </c>
      <c r="BE997" s="240">
        <f>IF(N997="základní",J997,0)</f>
        <v>0</v>
      </c>
      <c r="BF997" s="240">
        <f>IF(N997="snížená",J997,0)</f>
        <v>0</v>
      </c>
      <c r="BG997" s="240">
        <f>IF(N997="zákl. přenesená",J997,0)</f>
        <v>0</v>
      </c>
      <c r="BH997" s="240">
        <f>IF(N997="sníž. přenesená",J997,0)</f>
        <v>0</v>
      </c>
      <c r="BI997" s="240">
        <f>IF(N997="nulová",J997,0)</f>
        <v>0</v>
      </c>
      <c r="BJ997" s="18" t="s">
        <v>86</v>
      </c>
      <c r="BK997" s="240">
        <f>ROUND(I997*H997,2)</f>
        <v>0</v>
      </c>
      <c r="BL997" s="18" t="s">
        <v>290</v>
      </c>
      <c r="BM997" s="239" t="s">
        <v>1912</v>
      </c>
    </row>
    <row r="998" s="13" customFormat="1">
      <c r="A998" s="13"/>
      <c r="B998" s="241"/>
      <c r="C998" s="242"/>
      <c r="D998" s="243" t="s">
        <v>230</v>
      </c>
      <c r="E998" s="244" t="s">
        <v>1</v>
      </c>
      <c r="F998" s="245" t="s">
        <v>5690</v>
      </c>
      <c r="G998" s="242"/>
      <c r="H998" s="246">
        <v>89.900000000000006</v>
      </c>
      <c r="I998" s="247"/>
      <c r="J998" s="242"/>
      <c r="K998" s="242"/>
      <c r="L998" s="248"/>
      <c r="M998" s="249"/>
      <c r="N998" s="250"/>
      <c r="O998" s="250"/>
      <c r="P998" s="250"/>
      <c r="Q998" s="250"/>
      <c r="R998" s="250"/>
      <c r="S998" s="250"/>
      <c r="T998" s="251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2" t="s">
        <v>230</v>
      </c>
      <c r="AU998" s="252" t="s">
        <v>88</v>
      </c>
      <c r="AV998" s="13" t="s">
        <v>88</v>
      </c>
      <c r="AW998" s="13" t="s">
        <v>34</v>
      </c>
      <c r="AX998" s="13" t="s">
        <v>86</v>
      </c>
      <c r="AY998" s="252" t="s">
        <v>216</v>
      </c>
    </row>
    <row r="999" s="2" customFormat="1" ht="16.5" customHeight="1">
      <c r="A999" s="39"/>
      <c r="B999" s="40"/>
      <c r="C999" s="228" t="s">
        <v>1699</v>
      </c>
      <c r="D999" s="228" t="s">
        <v>218</v>
      </c>
      <c r="E999" s="229" t="s">
        <v>1914</v>
      </c>
      <c r="F999" s="230" t="s">
        <v>1915</v>
      </c>
      <c r="G999" s="231" t="s">
        <v>359</v>
      </c>
      <c r="H999" s="232">
        <v>1.331</v>
      </c>
      <c r="I999" s="233"/>
      <c r="J999" s="234">
        <f>ROUND(I999*H999,2)</f>
        <v>0</v>
      </c>
      <c r="K999" s="230" t="s">
        <v>222</v>
      </c>
      <c r="L999" s="45"/>
      <c r="M999" s="235" t="s">
        <v>1</v>
      </c>
      <c r="N999" s="236" t="s">
        <v>44</v>
      </c>
      <c r="O999" s="92"/>
      <c r="P999" s="237">
        <f>O999*H999</f>
        <v>0</v>
      </c>
      <c r="Q999" s="237">
        <v>0</v>
      </c>
      <c r="R999" s="237">
        <f>Q999*H999</f>
        <v>0</v>
      </c>
      <c r="S999" s="237">
        <v>0</v>
      </c>
      <c r="T999" s="238">
        <f>S999*H999</f>
        <v>0</v>
      </c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R999" s="239" t="s">
        <v>290</v>
      </c>
      <c r="AT999" s="239" t="s">
        <v>218</v>
      </c>
      <c r="AU999" s="239" t="s">
        <v>88</v>
      </c>
      <c r="AY999" s="18" t="s">
        <v>216</v>
      </c>
      <c r="BE999" s="240">
        <f>IF(N999="základní",J999,0)</f>
        <v>0</v>
      </c>
      <c r="BF999" s="240">
        <f>IF(N999="snížená",J999,0)</f>
        <v>0</v>
      </c>
      <c r="BG999" s="240">
        <f>IF(N999="zákl. přenesená",J999,0)</f>
        <v>0</v>
      </c>
      <c r="BH999" s="240">
        <f>IF(N999="sníž. přenesená",J999,0)</f>
        <v>0</v>
      </c>
      <c r="BI999" s="240">
        <f>IF(N999="nulová",J999,0)</f>
        <v>0</v>
      </c>
      <c r="BJ999" s="18" t="s">
        <v>86</v>
      </c>
      <c r="BK999" s="240">
        <f>ROUND(I999*H999,2)</f>
        <v>0</v>
      </c>
      <c r="BL999" s="18" t="s">
        <v>290</v>
      </c>
      <c r="BM999" s="239" t="s">
        <v>1916</v>
      </c>
    </row>
    <row r="1000" s="12" customFormat="1" ht="22.8" customHeight="1">
      <c r="A1000" s="12"/>
      <c r="B1000" s="212"/>
      <c r="C1000" s="213"/>
      <c r="D1000" s="214" t="s">
        <v>78</v>
      </c>
      <c r="E1000" s="226" t="s">
        <v>1917</v>
      </c>
      <c r="F1000" s="226" t="s">
        <v>1918</v>
      </c>
      <c r="G1000" s="213"/>
      <c r="H1000" s="213"/>
      <c r="I1000" s="216"/>
      <c r="J1000" s="227">
        <f>BK1000</f>
        <v>0</v>
      </c>
      <c r="K1000" s="213"/>
      <c r="L1000" s="218"/>
      <c r="M1000" s="219"/>
      <c r="N1000" s="220"/>
      <c r="O1000" s="220"/>
      <c r="P1000" s="221">
        <f>SUM(P1001:P1113)</f>
        <v>0</v>
      </c>
      <c r="Q1000" s="220"/>
      <c r="R1000" s="221">
        <f>SUM(R1001:R1113)</f>
        <v>8.5792123200000017</v>
      </c>
      <c r="S1000" s="220"/>
      <c r="T1000" s="222">
        <f>SUM(T1001:T1113)</f>
        <v>11.804797320000001</v>
      </c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R1000" s="223" t="s">
        <v>88</v>
      </c>
      <c r="AT1000" s="224" t="s">
        <v>78</v>
      </c>
      <c r="AU1000" s="224" t="s">
        <v>86</v>
      </c>
      <c r="AY1000" s="223" t="s">
        <v>216</v>
      </c>
      <c r="BK1000" s="225">
        <f>SUM(BK1001:BK1113)</f>
        <v>0</v>
      </c>
    </row>
    <row r="1001" s="2" customFormat="1" ht="16.5" customHeight="1">
      <c r="A1001" s="39"/>
      <c r="B1001" s="40"/>
      <c r="C1001" s="228" t="s">
        <v>1703</v>
      </c>
      <c r="D1001" s="228" t="s">
        <v>218</v>
      </c>
      <c r="E1001" s="229" t="s">
        <v>5691</v>
      </c>
      <c r="F1001" s="230" t="s">
        <v>5692</v>
      </c>
      <c r="G1001" s="231" t="s">
        <v>277</v>
      </c>
      <c r="H1001" s="232">
        <v>637.67700000000002</v>
      </c>
      <c r="I1001" s="233"/>
      <c r="J1001" s="234">
        <f>ROUND(I1001*H1001,2)</f>
        <v>0</v>
      </c>
      <c r="K1001" s="230" t="s">
        <v>222</v>
      </c>
      <c r="L1001" s="45"/>
      <c r="M1001" s="235" t="s">
        <v>1</v>
      </c>
      <c r="N1001" s="236" t="s">
        <v>44</v>
      </c>
      <c r="O1001" s="92"/>
      <c r="P1001" s="237">
        <f>O1001*H1001</f>
        <v>0</v>
      </c>
      <c r="Q1001" s="237">
        <v>0</v>
      </c>
      <c r="R1001" s="237">
        <f>Q1001*H1001</f>
        <v>0</v>
      </c>
      <c r="S1001" s="237">
        <v>0.00066</v>
      </c>
      <c r="T1001" s="238">
        <f>S1001*H1001</f>
        <v>0.42086682000000003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39" t="s">
        <v>290</v>
      </c>
      <c r="AT1001" s="239" t="s">
        <v>218</v>
      </c>
      <c r="AU1001" s="239" t="s">
        <v>88</v>
      </c>
      <c r="AY1001" s="18" t="s">
        <v>216</v>
      </c>
      <c r="BE1001" s="240">
        <f>IF(N1001="základní",J1001,0)</f>
        <v>0</v>
      </c>
      <c r="BF1001" s="240">
        <f>IF(N1001="snížená",J1001,0)</f>
        <v>0</v>
      </c>
      <c r="BG1001" s="240">
        <f>IF(N1001="zákl. přenesená",J1001,0)</f>
        <v>0</v>
      </c>
      <c r="BH1001" s="240">
        <f>IF(N1001="sníž. přenesená",J1001,0)</f>
        <v>0</v>
      </c>
      <c r="BI1001" s="240">
        <f>IF(N1001="nulová",J1001,0)</f>
        <v>0</v>
      </c>
      <c r="BJ1001" s="18" t="s">
        <v>86</v>
      </c>
      <c r="BK1001" s="240">
        <f>ROUND(I1001*H1001,2)</f>
        <v>0</v>
      </c>
      <c r="BL1001" s="18" t="s">
        <v>290</v>
      </c>
      <c r="BM1001" s="239" t="s">
        <v>5693</v>
      </c>
    </row>
    <row r="1002" s="13" customFormat="1">
      <c r="A1002" s="13"/>
      <c r="B1002" s="241"/>
      <c r="C1002" s="242"/>
      <c r="D1002" s="243" t="s">
        <v>230</v>
      </c>
      <c r="E1002" s="244" t="s">
        <v>1</v>
      </c>
      <c r="F1002" s="245" t="s">
        <v>5694</v>
      </c>
      <c r="G1002" s="242"/>
      <c r="H1002" s="246">
        <v>637.67700000000002</v>
      </c>
      <c r="I1002" s="247"/>
      <c r="J1002" s="242"/>
      <c r="K1002" s="242"/>
      <c r="L1002" s="248"/>
      <c r="M1002" s="249"/>
      <c r="N1002" s="250"/>
      <c r="O1002" s="250"/>
      <c r="P1002" s="250"/>
      <c r="Q1002" s="250"/>
      <c r="R1002" s="250"/>
      <c r="S1002" s="250"/>
      <c r="T1002" s="251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2" t="s">
        <v>230</v>
      </c>
      <c r="AU1002" s="252" t="s">
        <v>88</v>
      </c>
      <c r="AV1002" s="13" t="s">
        <v>88</v>
      </c>
      <c r="AW1002" s="13" t="s">
        <v>34</v>
      </c>
      <c r="AX1002" s="13" t="s">
        <v>79</v>
      </c>
      <c r="AY1002" s="252" t="s">
        <v>216</v>
      </c>
    </row>
    <row r="1003" s="14" customFormat="1">
      <c r="A1003" s="14"/>
      <c r="B1003" s="253"/>
      <c r="C1003" s="254"/>
      <c r="D1003" s="243" t="s">
        <v>230</v>
      </c>
      <c r="E1003" s="255" t="s">
        <v>1</v>
      </c>
      <c r="F1003" s="256" t="s">
        <v>285</v>
      </c>
      <c r="G1003" s="254"/>
      <c r="H1003" s="257">
        <v>637.67700000000002</v>
      </c>
      <c r="I1003" s="258"/>
      <c r="J1003" s="254"/>
      <c r="K1003" s="254"/>
      <c r="L1003" s="259"/>
      <c r="M1003" s="260"/>
      <c r="N1003" s="261"/>
      <c r="O1003" s="261"/>
      <c r="P1003" s="261"/>
      <c r="Q1003" s="261"/>
      <c r="R1003" s="261"/>
      <c r="S1003" s="261"/>
      <c r="T1003" s="262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63" t="s">
        <v>230</v>
      </c>
      <c r="AU1003" s="263" t="s">
        <v>88</v>
      </c>
      <c r="AV1003" s="14" t="s">
        <v>121</v>
      </c>
      <c r="AW1003" s="14" t="s">
        <v>34</v>
      </c>
      <c r="AX1003" s="14" t="s">
        <v>86</v>
      </c>
      <c r="AY1003" s="263" t="s">
        <v>216</v>
      </c>
    </row>
    <row r="1004" s="2" customFormat="1" ht="16.5" customHeight="1">
      <c r="A1004" s="39"/>
      <c r="B1004" s="40"/>
      <c r="C1004" s="228" t="s">
        <v>1709</v>
      </c>
      <c r="D1004" s="228" t="s">
        <v>218</v>
      </c>
      <c r="E1004" s="229" t="s">
        <v>5695</v>
      </c>
      <c r="F1004" s="230" t="s">
        <v>5696</v>
      </c>
      <c r="G1004" s="231" t="s">
        <v>277</v>
      </c>
      <c r="H1004" s="232">
        <v>689.71699999999998</v>
      </c>
      <c r="I1004" s="233"/>
      <c r="J1004" s="234">
        <f>ROUND(I1004*H1004,2)</f>
        <v>0</v>
      </c>
      <c r="K1004" s="230" t="s">
        <v>222</v>
      </c>
      <c r="L1004" s="45"/>
      <c r="M1004" s="235" t="s">
        <v>1</v>
      </c>
      <c r="N1004" s="236" t="s">
        <v>44</v>
      </c>
      <c r="O1004" s="92"/>
      <c r="P1004" s="237">
        <f>O1004*H1004</f>
        <v>0</v>
      </c>
      <c r="Q1004" s="237">
        <v>0</v>
      </c>
      <c r="R1004" s="237">
        <f>Q1004*H1004</f>
        <v>0</v>
      </c>
      <c r="S1004" s="237">
        <v>0.016500000000000001</v>
      </c>
      <c r="T1004" s="238">
        <f>S1004*H1004</f>
        <v>11.3803305</v>
      </c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R1004" s="239" t="s">
        <v>290</v>
      </c>
      <c r="AT1004" s="239" t="s">
        <v>218</v>
      </c>
      <c r="AU1004" s="239" t="s">
        <v>88</v>
      </c>
      <c r="AY1004" s="18" t="s">
        <v>216</v>
      </c>
      <c r="BE1004" s="240">
        <f>IF(N1004="základní",J1004,0)</f>
        <v>0</v>
      </c>
      <c r="BF1004" s="240">
        <f>IF(N1004="snížená",J1004,0)</f>
        <v>0</v>
      </c>
      <c r="BG1004" s="240">
        <f>IF(N1004="zákl. přenesená",J1004,0)</f>
        <v>0</v>
      </c>
      <c r="BH1004" s="240">
        <f>IF(N1004="sníž. přenesená",J1004,0)</f>
        <v>0</v>
      </c>
      <c r="BI1004" s="240">
        <f>IF(N1004="nulová",J1004,0)</f>
        <v>0</v>
      </c>
      <c r="BJ1004" s="18" t="s">
        <v>86</v>
      </c>
      <c r="BK1004" s="240">
        <f>ROUND(I1004*H1004,2)</f>
        <v>0</v>
      </c>
      <c r="BL1004" s="18" t="s">
        <v>290</v>
      </c>
      <c r="BM1004" s="239" t="s">
        <v>5697</v>
      </c>
    </row>
    <row r="1005" s="13" customFormat="1">
      <c r="A1005" s="13"/>
      <c r="B1005" s="241"/>
      <c r="C1005" s="242"/>
      <c r="D1005" s="243" t="s">
        <v>230</v>
      </c>
      <c r="E1005" s="244" t="s">
        <v>1</v>
      </c>
      <c r="F1005" s="245" t="s">
        <v>5698</v>
      </c>
      <c r="G1005" s="242"/>
      <c r="H1005" s="246">
        <v>637.67700000000002</v>
      </c>
      <c r="I1005" s="247"/>
      <c r="J1005" s="242"/>
      <c r="K1005" s="242"/>
      <c r="L1005" s="248"/>
      <c r="M1005" s="249"/>
      <c r="N1005" s="250"/>
      <c r="O1005" s="250"/>
      <c r="P1005" s="250"/>
      <c r="Q1005" s="250"/>
      <c r="R1005" s="250"/>
      <c r="S1005" s="250"/>
      <c r="T1005" s="251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2" t="s">
        <v>230</v>
      </c>
      <c r="AU1005" s="252" t="s">
        <v>88</v>
      </c>
      <c r="AV1005" s="13" t="s">
        <v>88</v>
      </c>
      <c r="AW1005" s="13" t="s">
        <v>34</v>
      </c>
      <c r="AX1005" s="13" t="s">
        <v>79</v>
      </c>
      <c r="AY1005" s="252" t="s">
        <v>216</v>
      </c>
    </row>
    <row r="1006" s="13" customFormat="1">
      <c r="A1006" s="13"/>
      <c r="B1006" s="241"/>
      <c r="C1006" s="242"/>
      <c r="D1006" s="243" t="s">
        <v>230</v>
      </c>
      <c r="E1006" s="244" t="s">
        <v>1</v>
      </c>
      <c r="F1006" s="245" t="s">
        <v>5699</v>
      </c>
      <c r="G1006" s="242"/>
      <c r="H1006" s="246">
        <v>52.039999999999999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230</v>
      </c>
      <c r="AU1006" s="252" t="s">
        <v>88</v>
      </c>
      <c r="AV1006" s="13" t="s">
        <v>88</v>
      </c>
      <c r="AW1006" s="13" t="s">
        <v>34</v>
      </c>
      <c r="AX1006" s="13" t="s">
        <v>79</v>
      </c>
      <c r="AY1006" s="252" t="s">
        <v>216</v>
      </c>
    </row>
    <row r="1007" s="14" customFormat="1">
      <c r="A1007" s="14"/>
      <c r="B1007" s="253"/>
      <c r="C1007" s="254"/>
      <c r="D1007" s="243" t="s">
        <v>230</v>
      </c>
      <c r="E1007" s="255" t="s">
        <v>1</v>
      </c>
      <c r="F1007" s="256" t="s">
        <v>285</v>
      </c>
      <c r="G1007" s="254"/>
      <c r="H1007" s="257">
        <v>689.71699999999998</v>
      </c>
      <c r="I1007" s="258"/>
      <c r="J1007" s="254"/>
      <c r="K1007" s="254"/>
      <c r="L1007" s="259"/>
      <c r="M1007" s="260"/>
      <c r="N1007" s="261"/>
      <c r="O1007" s="261"/>
      <c r="P1007" s="261"/>
      <c r="Q1007" s="261"/>
      <c r="R1007" s="261"/>
      <c r="S1007" s="261"/>
      <c r="T1007" s="262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63" t="s">
        <v>230</v>
      </c>
      <c r="AU1007" s="263" t="s">
        <v>88</v>
      </c>
      <c r="AV1007" s="14" t="s">
        <v>121</v>
      </c>
      <c r="AW1007" s="14" t="s">
        <v>34</v>
      </c>
      <c r="AX1007" s="14" t="s">
        <v>86</v>
      </c>
      <c r="AY1007" s="263" t="s">
        <v>216</v>
      </c>
    </row>
    <row r="1008" s="2" customFormat="1" ht="16.5" customHeight="1">
      <c r="A1008" s="39"/>
      <c r="B1008" s="40"/>
      <c r="C1008" s="228" t="s">
        <v>1715</v>
      </c>
      <c r="D1008" s="228" t="s">
        <v>218</v>
      </c>
      <c r="E1008" s="229" t="s">
        <v>5700</v>
      </c>
      <c r="F1008" s="230" t="s">
        <v>5701</v>
      </c>
      <c r="G1008" s="231" t="s">
        <v>221</v>
      </c>
      <c r="H1008" s="232">
        <v>12</v>
      </c>
      <c r="I1008" s="233"/>
      <c r="J1008" s="234">
        <f>ROUND(I1008*H1008,2)</f>
        <v>0</v>
      </c>
      <c r="K1008" s="230" t="s">
        <v>222</v>
      </c>
      <c r="L1008" s="45"/>
      <c r="M1008" s="235" t="s">
        <v>1</v>
      </c>
      <c r="N1008" s="236" t="s">
        <v>44</v>
      </c>
      <c r="O1008" s="92"/>
      <c r="P1008" s="237">
        <f>O1008*H1008</f>
        <v>0</v>
      </c>
      <c r="Q1008" s="237">
        <v>0</v>
      </c>
      <c r="R1008" s="237">
        <f>Q1008*H1008</f>
        <v>0</v>
      </c>
      <c r="S1008" s="237">
        <v>0.00029999999999999997</v>
      </c>
      <c r="T1008" s="238">
        <f>S1008*H1008</f>
        <v>0.0035999999999999999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39" t="s">
        <v>290</v>
      </c>
      <c r="AT1008" s="239" t="s">
        <v>218</v>
      </c>
      <c r="AU1008" s="239" t="s">
        <v>88</v>
      </c>
      <c r="AY1008" s="18" t="s">
        <v>216</v>
      </c>
      <c r="BE1008" s="240">
        <f>IF(N1008="základní",J1008,0)</f>
        <v>0</v>
      </c>
      <c r="BF1008" s="240">
        <f>IF(N1008="snížená",J1008,0)</f>
        <v>0</v>
      </c>
      <c r="BG1008" s="240">
        <f>IF(N1008="zákl. přenesená",J1008,0)</f>
        <v>0</v>
      </c>
      <c r="BH1008" s="240">
        <f>IF(N1008="sníž. přenesená",J1008,0)</f>
        <v>0</v>
      </c>
      <c r="BI1008" s="240">
        <f>IF(N1008="nulová",J1008,0)</f>
        <v>0</v>
      </c>
      <c r="BJ1008" s="18" t="s">
        <v>86</v>
      </c>
      <c r="BK1008" s="240">
        <f>ROUND(I1008*H1008,2)</f>
        <v>0</v>
      </c>
      <c r="BL1008" s="18" t="s">
        <v>290</v>
      </c>
      <c r="BM1008" s="239" t="s">
        <v>5702</v>
      </c>
    </row>
    <row r="1009" s="2" customFormat="1" ht="16.5" customHeight="1">
      <c r="A1009" s="39"/>
      <c r="B1009" s="40"/>
      <c r="C1009" s="228" t="s">
        <v>1720</v>
      </c>
      <c r="D1009" s="228" t="s">
        <v>218</v>
      </c>
      <c r="E1009" s="229" t="s">
        <v>1920</v>
      </c>
      <c r="F1009" s="230" t="s">
        <v>1921</v>
      </c>
      <c r="G1009" s="231" t="s">
        <v>277</v>
      </c>
      <c r="H1009" s="232">
        <v>134.00100000000001</v>
      </c>
      <c r="I1009" s="233"/>
      <c r="J1009" s="234">
        <f>ROUND(I1009*H1009,2)</f>
        <v>0</v>
      </c>
      <c r="K1009" s="230" t="s">
        <v>222</v>
      </c>
      <c r="L1009" s="45"/>
      <c r="M1009" s="235" t="s">
        <v>1</v>
      </c>
      <c r="N1009" s="236" t="s">
        <v>44</v>
      </c>
      <c r="O1009" s="92"/>
      <c r="P1009" s="237">
        <f>O1009*H1009</f>
        <v>0</v>
      </c>
      <c r="Q1009" s="237">
        <v>0</v>
      </c>
      <c r="R1009" s="237">
        <f>Q1009*H1009</f>
        <v>0</v>
      </c>
      <c r="S1009" s="237">
        <v>0</v>
      </c>
      <c r="T1009" s="238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39" t="s">
        <v>290</v>
      </c>
      <c r="AT1009" s="239" t="s">
        <v>218</v>
      </c>
      <c r="AU1009" s="239" t="s">
        <v>88</v>
      </c>
      <c r="AY1009" s="18" t="s">
        <v>216</v>
      </c>
      <c r="BE1009" s="240">
        <f>IF(N1009="základní",J1009,0)</f>
        <v>0</v>
      </c>
      <c r="BF1009" s="240">
        <f>IF(N1009="snížená",J1009,0)</f>
        <v>0</v>
      </c>
      <c r="BG1009" s="240">
        <f>IF(N1009="zákl. přenesená",J1009,0)</f>
        <v>0</v>
      </c>
      <c r="BH1009" s="240">
        <f>IF(N1009="sníž. přenesená",J1009,0)</f>
        <v>0</v>
      </c>
      <c r="BI1009" s="240">
        <f>IF(N1009="nulová",J1009,0)</f>
        <v>0</v>
      </c>
      <c r="BJ1009" s="18" t="s">
        <v>86</v>
      </c>
      <c r="BK1009" s="240">
        <f>ROUND(I1009*H1009,2)</f>
        <v>0</v>
      </c>
      <c r="BL1009" s="18" t="s">
        <v>290</v>
      </c>
      <c r="BM1009" s="239" t="s">
        <v>1922</v>
      </c>
    </row>
    <row r="1010" s="13" customFormat="1">
      <c r="A1010" s="13"/>
      <c r="B1010" s="241"/>
      <c r="C1010" s="242"/>
      <c r="D1010" s="243" t="s">
        <v>230</v>
      </c>
      <c r="E1010" s="244" t="s">
        <v>1</v>
      </c>
      <c r="F1010" s="245" t="s">
        <v>5703</v>
      </c>
      <c r="G1010" s="242"/>
      <c r="H1010" s="246">
        <v>71.555000000000007</v>
      </c>
      <c r="I1010" s="247"/>
      <c r="J1010" s="242"/>
      <c r="K1010" s="242"/>
      <c r="L1010" s="248"/>
      <c r="M1010" s="249"/>
      <c r="N1010" s="250"/>
      <c r="O1010" s="250"/>
      <c r="P1010" s="250"/>
      <c r="Q1010" s="250"/>
      <c r="R1010" s="250"/>
      <c r="S1010" s="250"/>
      <c r="T1010" s="251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2" t="s">
        <v>230</v>
      </c>
      <c r="AU1010" s="252" t="s">
        <v>88</v>
      </c>
      <c r="AV1010" s="13" t="s">
        <v>88</v>
      </c>
      <c r="AW1010" s="13" t="s">
        <v>34</v>
      </c>
      <c r="AX1010" s="13" t="s">
        <v>79</v>
      </c>
      <c r="AY1010" s="252" t="s">
        <v>216</v>
      </c>
    </row>
    <row r="1011" s="13" customFormat="1">
      <c r="A1011" s="13"/>
      <c r="B1011" s="241"/>
      <c r="C1011" s="242"/>
      <c r="D1011" s="243" t="s">
        <v>230</v>
      </c>
      <c r="E1011" s="244" t="s">
        <v>1</v>
      </c>
      <c r="F1011" s="245" t="s">
        <v>5704</v>
      </c>
      <c r="G1011" s="242"/>
      <c r="H1011" s="246">
        <v>56.845999999999997</v>
      </c>
      <c r="I1011" s="247"/>
      <c r="J1011" s="242"/>
      <c r="K1011" s="242"/>
      <c r="L1011" s="248"/>
      <c r="M1011" s="249"/>
      <c r="N1011" s="250"/>
      <c r="O1011" s="250"/>
      <c r="P1011" s="250"/>
      <c r="Q1011" s="250"/>
      <c r="R1011" s="250"/>
      <c r="S1011" s="250"/>
      <c r="T1011" s="251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2" t="s">
        <v>230</v>
      </c>
      <c r="AU1011" s="252" t="s">
        <v>88</v>
      </c>
      <c r="AV1011" s="13" t="s">
        <v>88</v>
      </c>
      <c r="AW1011" s="13" t="s">
        <v>34</v>
      </c>
      <c r="AX1011" s="13" t="s">
        <v>79</v>
      </c>
      <c r="AY1011" s="252" t="s">
        <v>216</v>
      </c>
    </row>
    <row r="1012" s="13" customFormat="1">
      <c r="A1012" s="13"/>
      <c r="B1012" s="241"/>
      <c r="C1012" s="242"/>
      <c r="D1012" s="243" t="s">
        <v>230</v>
      </c>
      <c r="E1012" s="244" t="s">
        <v>1</v>
      </c>
      <c r="F1012" s="245" t="s">
        <v>5705</v>
      </c>
      <c r="G1012" s="242"/>
      <c r="H1012" s="246">
        <v>5.5999999999999996</v>
      </c>
      <c r="I1012" s="247"/>
      <c r="J1012" s="242"/>
      <c r="K1012" s="242"/>
      <c r="L1012" s="248"/>
      <c r="M1012" s="249"/>
      <c r="N1012" s="250"/>
      <c r="O1012" s="250"/>
      <c r="P1012" s="250"/>
      <c r="Q1012" s="250"/>
      <c r="R1012" s="250"/>
      <c r="S1012" s="250"/>
      <c r="T1012" s="251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52" t="s">
        <v>230</v>
      </c>
      <c r="AU1012" s="252" t="s">
        <v>88</v>
      </c>
      <c r="AV1012" s="13" t="s">
        <v>88</v>
      </c>
      <c r="AW1012" s="13" t="s">
        <v>34</v>
      </c>
      <c r="AX1012" s="13" t="s">
        <v>79</v>
      </c>
      <c r="AY1012" s="252" t="s">
        <v>216</v>
      </c>
    </row>
    <row r="1013" s="14" customFormat="1">
      <c r="A1013" s="14"/>
      <c r="B1013" s="253"/>
      <c r="C1013" s="254"/>
      <c r="D1013" s="243" t="s">
        <v>230</v>
      </c>
      <c r="E1013" s="255" t="s">
        <v>1</v>
      </c>
      <c r="F1013" s="256" t="s">
        <v>285</v>
      </c>
      <c r="G1013" s="254"/>
      <c r="H1013" s="257">
        <v>134.00100000000001</v>
      </c>
      <c r="I1013" s="258"/>
      <c r="J1013" s="254"/>
      <c r="K1013" s="254"/>
      <c r="L1013" s="259"/>
      <c r="M1013" s="260"/>
      <c r="N1013" s="261"/>
      <c r="O1013" s="261"/>
      <c r="P1013" s="261"/>
      <c r="Q1013" s="261"/>
      <c r="R1013" s="261"/>
      <c r="S1013" s="261"/>
      <c r="T1013" s="262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3" t="s">
        <v>230</v>
      </c>
      <c r="AU1013" s="263" t="s">
        <v>88</v>
      </c>
      <c r="AV1013" s="14" t="s">
        <v>121</v>
      </c>
      <c r="AW1013" s="14" t="s">
        <v>34</v>
      </c>
      <c r="AX1013" s="14" t="s">
        <v>86</v>
      </c>
      <c r="AY1013" s="263" t="s">
        <v>216</v>
      </c>
    </row>
    <row r="1014" s="2" customFormat="1" ht="16.5" customHeight="1">
      <c r="A1014" s="39"/>
      <c r="B1014" s="40"/>
      <c r="C1014" s="264" t="s">
        <v>1725</v>
      </c>
      <c r="D1014" s="264" t="s">
        <v>372</v>
      </c>
      <c r="E1014" s="265" t="s">
        <v>1932</v>
      </c>
      <c r="F1014" s="266" t="s">
        <v>1933</v>
      </c>
      <c r="G1014" s="267" t="s">
        <v>1934</v>
      </c>
      <c r="H1014" s="268">
        <v>53.600000000000001</v>
      </c>
      <c r="I1014" s="269"/>
      <c r="J1014" s="270">
        <f>ROUND(I1014*H1014,2)</f>
        <v>0</v>
      </c>
      <c r="K1014" s="266" t="s">
        <v>222</v>
      </c>
      <c r="L1014" s="271"/>
      <c r="M1014" s="272" t="s">
        <v>1</v>
      </c>
      <c r="N1014" s="273" t="s">
        <v>44</v>
      </c>
      <c r="O1014" s="92"/>
      <c r="P1014" s="237">
        <f>O1014*H1014</f>
        <v>0</v>
      </c>
      <c r="Q1014" s="237">
        <v>0.001</v>
      </c>
      <c r="R1014" s="237">
        <f>Q1014*H1014</f>
        <v>0.053600000000000002</v>
      </c>
      <c r="S1014" s="237">
        <v>0</v>
      </c>
      <c r="T1014" s="238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239" t="s">
        <v>371</v>
      </c>
      <c r="AT1014" s="239" t="s">
        <v>372</v>
      </c>
      <c r="AU1014" s="239" t="s">
        <v>88</v>
      </c>
      <c r="AY1014" s="18" t="s">
        <v>216</v>
      </c>
      <c r="BE1014" s="240">
        <f>IF(N1014="základní",J1014,0)</f>
        <v>0</v>
      </c>
      <c r="BF1014" s="240">
        <f>IF(N1014="snížená",J1014,0)</f>
        <v>0</v>
      </c>
      <c r="BG1014" s="240">
        <f>IF(N1014="zákl. přenesená",J1014,0)</f>
        <v>0</v>
      </c>
      <c r="BH1014" s="240">
        <f>IF(N1014="sníž. přenesená",J1014,0)</f>
        <v>0</v>
      </c>
      <c r="BI1014" s="240">
        <f>IF(N1014="nulová",J1014,0)</f>
        <v>0</v>
      </c>
      <c r="BJ1014" s="18" t="s">
        <v>86</v>
      </c>
      <c r="BK1014" s="240">
        <f>ROUND(I1014*H1014,2)</f>
        <v>0</v>
      </c>
      <c r="BL1014" s="18" t="s">
        <v>290</v>
      </c>
      <c r="BM1014" s="239" t="s">
        <v>1935</v>
      </c>
    </row>
    <row r="1015" s="13" customFormat="1">
      <c r="A1015" s="13"/>
      <c r="B1015" s="241"/>
      <c r="C1015" s="242"/>
      <c r="D1015" s="243" t="s">
        <v>230</v>
      </c>
      <c r="E1015" s="242"/>
      <c r="F1015" s="245" t="s">
        <v>5706</v>
      </c>
      <c r="G1015" s="242"/>
      <c r="H1015" s="246">
        <v>53.600000000000001</v>
      </c>
      <c r="I1015" s="247"/>
      <c r="J1015" s="242"/>
      <c r="K1015" s="242"/>
      <c r="L1015" s="248"/>
      <c r="M1015" s="249"/>
      <c r="N1015" s="250"/>
      <c r="O1015" s="250"/>
      <c r="P1015" s="250"/>
      <c r="Q1015" s="250"/>
      <c r="R1015" s="250"/>
      <c r="S1015" s="250"/>
      <c r="T1015" s="251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52" t="s">
        <v>230</v>
      </c>
      <c r="AU1015" s="252" t="s">
        <v>88</v>
      </c>
      <c r="AV1015" s="13" t="s">
        <v>88</v>
      </c>
      <c r="AW1015" s="13" t="s">
        <v>4</v>
      </c>
      <c r="AX1015" s="13" t="s">
        <v>86</v>
      </c>
      <c r="AY1015" s="252" t="s">
        <v>216</v>
      </c>
    </row>
    <row r="1016" s="2" customFormat="1" ht="16.5" customHeight="1">
      <c r="A1016" s="39"/>
      <c r="B1016" s="40"/>
      <c r="C1016" s="228" t="s">
        <v>1730</v>
      </c>
      <c r="D1016" s="228" t="s">
        <v>218</v>
      </c>
      <c r="E1016" s="229" t="s">
        <v>5707</v>
      </c>
      <c r="F1016" s="230" t="s">
        <v>5708</v>
      </c>
      <c r="G1016" s="231" t="s">
        <v>277</v>
      </c>
      <c r="H1016" s="232">
        <v>134.00100000000001</v>
      </c>
      <c r="I1016" s="233"/>
      <c r="J1016" s="234">
        <f>ROUND(I1016*H1016,2)</f>
        <v>0</v>
      </c>
      <c r="K1016" s="230" t="s">
        <v>222</v>
      </c>
      <c r="L1016" s="45"/>
      <c r="M1016" s="235" t="s">
        <v>1</v>
      </c>
      <c r="N1016" s="236" t="s">
        <v>44</v>
      </c>
      <c r="O1016" s="92"/>
      <c r="P1016" s="237">
        <f>O1016*H1016</f>
        <v>0</v>
      </c>
      <c r="Q1016" s="237">
        <v>0.00088000000000000003</v>
      </c>
      <c r="R1016" s="237">
        <f>Q1016*H1016</f>
        <v>0.11792088000000001</v>
      </c>
      <c r="S1016" s="237">
        <v>0</v>
      </c>
      <c r="T1016" s="238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39" t="s">
        <v>290</v>
      </c>
      <c r="AT1016" s="239" t="s">
        <v>218</v>
      </c>
      <c r="AU1016" s="239" t="s">
        <v>88</v>
      </c>
      <c r="AY1016" s="18" t="s">
        <v>216</v>
      </c>
      <c r="BE1016" s="240">
        <f>IF(N1016="základní",J1016,0)</f>
        <v>0</v>
      </c>
      <c r="BF1016" s="240">
        <f>IF(N1016="snížená",J1016,0)</f>
        <v>0</v>
      </c>
      <c r="BG1016" s="240">
        <f>IF(N1016="zákl. přenesená",J1016,0)</f>
        <v>0</v>
      </c>
      <c r="BH1016" s="240">
        <f>IF(N1016="sníž. přenesená",J1016,0)</f>
        <v>0</v>
      </c>
      <c r="BI1016" s="240">
        <f>IF(N1016="nulová",J1016,0)</f>
        <v>0</v>
      </c>
      <c r="BJ1016" s="18" t="s">
        <v>86</v>
      </c>
      <c r="BK1016" s="240">
        <f>ROUND(I1016*H1016,2)</f>
        <v>0</v>
      </c>
      <c r="BL1016" s="18" t="s">
        <v>290</v>
      </c>
      <c r="BM1016" s="239" t="s">
        <v>5709</v>
      </c>
    </row>
    <row r="1017" s="13" customFormat="1">
      <c r="A1017" s="13"/>
      <c r="B1017" s="241"/>
      <c r="C1017" s="242"/>
      <c r="D1017" s="243" t="s">
        <v>230</v>
      </c>
      <c r="E1017" s="244" t="s">
        <v>1</v>
      </c>
      <c r="F1017" s="245" t="s">
        <v>5703</v>
      </c>
      <c r="G1017" s="242"/>
      <c r="H1017" s="246">
        <v>71.555000000000007</v>
      </c>
      <c r="I1017" s="247"/>
      <c r="J1017" s="242"/>
      <c r="K1017" s="242"/>
      <c r="L1017" s="248"/>
      <c r="M1017" s="249"/>
      <c r="N1017" s="250"/>
      <c r="O1017" s="250"/>
      <c r="P1017" s="250"/>
      <c r="Q1017" s="250"/>
      <c r="R1017" s="250"/>
      <c r="S1017" s="250"/>
      <c r="T1017" s="251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2" t="s">
        <v>230</v>
      </c>
      <c r="AU1017" s="252" t="s">
        <v>88</v>
      </c>
      <c r="AV1017" s="13" t="s">
        <v>88</v>
      </c>
      <c r="AW1017" s="13" t="s">
        <v>34</v>
      </c>
      <c r="AX1017" s="13" t="s">
        <v>79</v>
      </c>
      <c r="AY1017" s="252" t="s">
        <v>216</v>
      </c>
    </row>
    <row r="1018" s="13" customFormat="1">
      <c r="A1018" s="13"/>
      <c r="B1018" s="241"/>
      <c r="C1018" s="242"/>
      <c r="D1018" s="243" t="s">
        <v>230</v>
      </c>
      <c r="E1018" s="244" t="s">
        <v>1</v>
      </c>
      <c r="F1018" s="245" t="s">
        <v>5704</v>
      </c>
      <c r="G1018" s="242"/>
      <c r="H1018" s="246">
        <v>56.845999999999997</v>
      </c>
      <c r="I1018" s="247"/>
      <c r="J1018" s="242"/>
      <c r="K1018" s="242"/>
      <c r="L1018" s="248"/>
      <c r="M1018" s="249"/>
      <c r="N1018" s="250"/>
      <c r="O1018" s="250"/>
      <c r="P1018" s="250"/>
      <c r="Q1018" s="250"/>
      <c r="R1018" s="250"/>
      <c r="S1018" s="250"/>
      <c r="T1018" s="251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52" t="s">
        <v>230</v>
      </c>
      <c r="AU1018" s="252" t="s">
        <v>88</v>
      </c>
      <c r="AV1018" s="13" t="s">
        <v>88</v>
      </c>
      <c r="AW1018" s="13" t="s">
        <v>34</v>
      </c>
      <c r="AX1018" s="13" t="s">
        <v>79</v>
      </c>
      <c r="AY1018" s="252" t="s">
        <v>216</v>
      </c>
    </row>
    <row r="1019" s="13" customFormat="1">
      <c r="A1019" s="13"/>
      <c r="B1019" s="241"/>
      <c r="C1019" s="242"/>
      <c r="D1019" s="243" t="s">
        <v>230</v>
      </c>
      <c r="E1019" s="244" t="s">
        <v>1</v>
      </c>
      <c r="F1019" s="245" t="s">
        <v>5705</v>
      </c>
      <c r="G1019" s="242"/>
      <c r="H1019" s="246">
        <v>5.5999999999999996</v>
      </c>
      <c r="I1019" s="247"/>
      <c r="J1019" s="242"/>
      <c r="K1019" s="242"/>
      <c r="L1019" s="248"/>
      <c r="M1019" s="249"/>
      <c r="N1019" s="250"/>
      <c r="O1019" s="250"/>
      <c r="P1019" s="250"/>
      <c r="Q1019" s="250"/>
      <c r="R1019" s="250"/>
      <c r="S1019" s="250"/>
      <c r="T1019" s="251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2" t="s">
        <v>230</v>
      </c>
      <c r="AU1019" s="252" t="s">
        <v>88</v>
      </c>
      <c r="AV1019" s="13" t="s">
        <v>88</v>
      </c>
      <c r="AW1019" s="13" t="s">
        <v>34</v>
      </c>
      <c r="AX1019" s="13" t="s">
        <v>79</v>
      </c>
      <c r="AY1019" s="252" t="s">
        <v>216</v>
      </c>
    </row>
    <row r="1020" s="14" customFormat="1">
      <c r="A1020" s="14"/>
      <c r="B1020" s="253"/>
      <c r="C1020" s="254"/>
      <c r="D1020" s="243" t="s">
        <v>230</v>
      </c>
      <c r="E1020" s="255" t="s">
        <v>1</v>
      </c>
      <c r="F1020" s="256" t="s">
        <v>285</v>
      </c>
      <c r="G1020" s="254"/>
      <c r="H1020" s="257">
        <v>134.00100000000001</v>
      </c>
      <c r="I1020" s="258"/>
      <c r="J1020" s="254"/>
      <c r="K1020" s="254"/>
      <c r="L1020" s="259"/>
      <c r="M1020" s="260"/>
      <c r="N1020" s="261"/>
      <c r="O1020" s="261"/>
      <c r="P1020" s="261"/>
      <c r="Q1020" s="261"/>
      <c r="R1020" s="261"/>
      <c r="S1020" s="261"/>
      <c r="T1020" s="262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63" t="s">
        <v>230</v>
      </c>
      <c r="AU1020" s="263" t="s">
        <v>88</v>
      </c>
      <c r="AV1020" s="14" t="s">
        <v>121</v>
      </c>
      <c r="AW1020" s="14" t="s">
        <v>34</v>
      </c>
      <c r="AX1020" s="14" t="s">
        <v>86</v>
      </c>
      <c r="AY1020" s="263" t="s">
        <v>216</v>
      </c>
    </row>
    <row r="1021" s="2" customFormat="1" ht="16.5" customHeight="1">
      <c r="A1021" s="39"/>
      <c r="B1021" s="40"/>
      <c r="C1021" s="228" t="s">
        <v>1735</v>
      </c>
      <c r="D1021" s="228" t="s">
        <v>218</v>
      </c>
      <c r="E1021" s="229" t="s">
        <v>5710</v>
      </c>
      <c r="F1021" s="230" t="s">
        <v>5711</v>
      </c>
      <c r="G1021" s="231" t="s">
        <v>277</v>
      </c>
      <c r="H1021" s="232">
        <v>624.072</v>
      </c>
      <c r="I1021" s="233"/>
      <c r="J1021" s="234">
        <f>ROUND(I1021*H1021,2)</f>
        <v>0</v>
      </c>
      <c r="K1021" s="230" t="s">
        <v>222</v>
      </c>
      <c r="L1021" s="45"/>
      <c r="M1021" s="235" t="s">
        <v>1</v>
      </c>
      <c r="N1021" s="236" t="s">
        <v>44</v>
      </c>
      <c r="O1021" s="92"/>
      <c r="P1021" s="237">
        <f>O1021*H1021</f>
        <v>0</v>
      </c>
      <c r="Q1021" s="237">
        <v>0.00036000000000000002</v>
      </c>
      <c r="R1021" s="237">
        <f>Q1021*H1021</f>
        <v>0.22466592000000002</v>
      </c>
      <c r="S1021" s="237">
        <v>0</v>
      </c>
      <c r="T1021" s="238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39" t="s">
        <v>290</v>
      </c>
      <c r="AT1021" s="239" t="s">
        <v>218</v>
      </c>
      <c r="AU1021" s="239" t="s">
        <v>88</v>
      </c>
      <c r="AY1021" s="18" t="s">
        <v>216</v>
      </c>
      <c r="BE1021" s="240">
        <f>IF(N1021="základní",J1021,0)</f>
        <v>0</v>
      </c>
      <c r="BF1021" s="240">
        <f>IF(N1021="snížená",J1021,0)</f>
        <v>0</v>
      </c>
      <c r="BG1021" s="240">
        <f>IF(N1021="zákl. přenesená",J1021,0)</f>
        <v>0</v>
      </c>
      <c r="BH1021" s="240">
        <f>IF(N1021="sníž. přenesená",J1021,0)</f>
        <v>0</v>
      </c>
      <c r="BI1021" s="240">
        <f>IF(N1021="nulová",J1021,0)</f>
        <v>0</v>
      </c>
      <c r="BJ1021" s="18" t="s">
        <v>86</v>
      </c>
      <c r="BK1021" s="240">
        <f>ROUND(I1021*H1021,2)</f>
        <v>0</v>
      </c>
      <c r="BL1021" s="18" t="s">
        <v>290</v>
      </c>
      <c r="BM1021" s="239" t="s">
        <v>5712</v>
      </c>
    </row>
    <row r="1022" s="13" customFormat="1">
      <c r="A1022" s="13"/>
      <c r="B1022" s="241"/>
      <c r="C1022" s="242"/>
      <c r="D1022" s="243" t="s">
        <v>230</v>
      </c>
      <c r="E1022" s="244" t="s">
        <v>1</v>
      </c>
      <c r="F1022" s="245" t="s">
        <v>5713</v>
      </c>
      <c r="G1022" s="242"/>
      <c r="H1022" s="246">
        <v>624.072</v>
      </c>
      <c r="I1022" s="247"/>
      <c r="J1022" s="242"/>
      <c r="K1022" s="242"/>
      <c r="L1022" s="248"/>
      <c r="M1022" s="249"/>
      <c r="N1022" s="250"/>
      <c r="O1022" s="250"/>
      <c r="P1022" s="250"/>
      <c r="Q1022" s="250"/>
      <c r="R1022" s="250"/>
      <c r="S1022" s="250"/>
      <c r="T1022" s="251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52" t="s">
        <v>230</v>
      </c>
      <c r="AU1022" s="252" t="s">
        <v>88</v>
      </c>
      <c r="AV1022" s="13" t="s">
        <v>88</v>
      </c>
      <c r="AW1022" s="13" t="s">
        <v>34</v>
      </c>
      <c r="AX1022" s="13" t="s">
        <v>79</v>
      </c>
      <c r="AY1022" s="252" t="s">
        <v>216</v>
      </c>
    </row>
    <row r="1023" s="14" customFormat="1">
      <c r="A1023" s="14"/>
      <c r="B1023" s="253"/>
      <c r="C1023" s="254"/>
      <c r="D1023" s="243" t="s">
        <v>230</v>
      </c>
      <c r="E1023" s="255" t="s">
        <v>1</v>
      </c>
      <c r="F1023" s="256" t="s">
        <v>285</v>
      </c>
      <c r="G1023" s="254"/>
      <c r="H1023" s="257">
        <v>624.072</v>
      </c>
      <c r="I1023" s="258"/>
      <c r="J1023" s="254"/>
      <c r="K1023" s="254"/>
      <c r="L1023" s="259"/>
      <c r="M1023" s="260"/>
      <c r="N1023" s="261"/>
      <c r="O1023" s="261"/>
      <c r="P1023" s="261"/>
      <c r="Q1023" s="261"/>
      <c r="R1023" s="261"/>
      <c r="S1023" s="261"/>
      <c r="T1023" s="262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63" t="s">
        <v>230</v>
      </c>
      <c r="AU1023" s="263" t="s">
        <v>88</v>
      </c>
      <c r="AV1023" s="14" t="s">
        <v>121</v>
      </c>
      <c r="AW1023" s="14" t="s">
        <v>34</v>
      </c>
      <c r="AX1023" s="14" t="s">
        <v>86</v>
      </c>
      <c r="AY1023" s="263" t="s">
        <v>216</v>
      </c>
    </row>
    <row r="1024" s="2" customFormat="1" ht="24.15" customHeight="1">
      <c r="A1024" s="39"/>
      <c r="B1024" s="40"/>
      <c r="C1024" s="264" t="s">
        <v>1741</v>
      </c>
      <c r="D1024" s="264" t="s">
        <v>372</v>
      </c>
      <c r="E1024" s="265" t="s">
        <v>1882</v>
      </c>
      <c r="F1024" s="266" t="s">
        <v>1883</v>
      </c>
      <c r="G1024" s="267" t="s">
        <v>277</v>
      </c>
      <c r="H1024" s="268">
        <v>871.78399999999999</v>
      </c>
      <c r="I1024" s="269"/>
      <c r="J1024" s="270">
        <f>ROUND(I1024*H1024,2)</f>
        <v>0</v>
      </c>
      <c r="K1024" s="266" t="s">
        <v>222</v>
      </c>
      <c r="L1024" s="271"/>
      <c r="M1024" s="272" t="s">
        <v>1</v>
      </c>
      <c r="N1024" s="273" t="s">
        <v>44</v>
      </c>
      <c r="O1024" s="92"/>
      <c r="P1024" s="237">
        <f>O1024*H1024</f>
        <v>0</v>
      </c>
      <c r="Q1024" s="237">
        <v>0.0054000000000000003</v>
      </c>
      <c r="R1024" s="237">
        <f>Q1024*H1024</f>
        <v>4.7076336000000003</v>
      </c>
      <c r="S1024" s="237">
        <v>0</v>
      </c>
      <c r="T1024" s="238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39" t="s">
        <v>371</v>
      </c>
      <c r="AT1024" s="239" t="s">
        <v>372</v>
      </c>
      <c r="AU1024" s="239" t="s">
        <v>88</v>
      </c>
      <c r="AY1024" s="18" t="s">
        <v>216</v>
      </c>
      <c r="BE1024" s="240">
        <f>IF(N1024="základní",J1024,0)</f>
        <v>0</v>
      </c>
      <c r="BF1024" s="240">
        <f>IF(N1024="snížená",J1024,0)</f>
        <v>0</v>
      </c>
      <c r="BG1024" s="240">
        <f>IF(N1024="zákl. přenesená",J1024,0)</f>
        <v>0</v>
      </c>
      <c r="BH1024" s="240">
        <f>IF(N1024="sníž. přenesená",J1024,0)</f>
        <v>0</v>
      </c>
      <c r="BI1024" s="240">
        <f>IF(N1024="nulová",J1024,0)</f>
        <v>0</v>
      </c>
      <c r="BJ1024" s="18" t="s">
        <v>86</v>
      </c>
      <c r="BK1024" s="240">
        <f>ROUND(I1024*H1024,2)</f>
        <v>0</v>
      </c>
      <c r="BL1024" s="18" t="s">
        <v>290</v>
      </c>
      <c r="BM1024" s="239" t="s">
        <v>5714</v>
      </c>
    </row>
    <row r="1025" s="13" customFormat="1">
      <c r="A1025" s="13"/>
      <c r="B1025" s="241"/>
      <c r="C1025" s="242"/>
      <c r="D1025" s="243" t="s">
        <v>230</v>
      </c>
      <c r="E1025" s="244" t="s">
        <v>1</v>
      </c>
      <c r="F1025" s="245" t="s">
        <v>5715</v>
      </c>
      <c r="G1025" s="242"/>
      <c r="H1025" s="246">
        <v>624.072</v>
      </c>
      <c r="I1025" s="247"/>
      <c r="J1025" s="242"/>
      <c r="K1025" s="242"/>
      <c r="L1025" s="248"/>
      <c r="M1025" s="249"/>
      <c r="N1025" s="250"/>
      <c r="O1025" s="250"/>
      <c r="P1025" s="250"/>
      <c r="Q1025" s="250"/>
      <c r="R1025" s="250"/>
      <c r="S1025" s="250"/>
      <c r="T1025" s="251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52" t="s">
        <v>230</v>
      </c>
      <c r="AU1025" s="252" t="s">
        <v>88</v>
      </c>
      <c r="AV1025" s="13" t="s">
        <v>88</v>
      </c>
      <c r="AW1025" s="13" t="s">
        <v>34</v>
      </c>
      <c r="AX1025" s="13" t="s">
        <v>79</v>
      </c>
      <c r="AY1025" s="252" t="s">
        <v>216</v>
      </c>
    </row>
    <row r="1026" s="13" customFormat="1">
      <c r="A1026" s="13"/>
      <c r="B1026" s="241"/>
      <c r="C1026" s="242"/>
      <c r="D1026" s="243" t="s">
        <v>230</v>
      </c>
      <c r="E1026" s="244" t="s">
        <v>1</v>
      </c>
      <c r="F1026" s="245" t="s">
        <v>5703</v>
      </c>
      <c r="G1026" s="242"/>
      <c r="H1026" s="246">
        <v>71.555000000000007</v>
      </c>
      <c r="I1026" s="247"/>
      <c r="J1026" s="242"/>
      <c r="K1026" s="242"/>
      <c r="L1026" s="248"/>
      <c r="M1026" s="249"/>
      <c r="N1026" s="250"/>
      <c r="O1026" s="250"/>
      <c r="P1026" s="250"/>
      <c r="Q1026" s="250"/>
      <c r="R1026" s="250"/>
      <c r="S1026" s="250"/>
      <c r="T1026" s="251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2" t="s">
        <v>230</v>
      </c>
      <c r="AU1026" s="252" t="s">
        <v>88</v>
      </c>
      <c r="AV1026" s="13" t="s">
        <v>88</v>
      </c>
      <c r="AW1026" s="13" t="s">
        <v>34</v>
      </c>
      <c r="AX1026" s="13" t="s">
        <v>79</v>
      </c>
      <c r="AY1026" s="252" t="s">
        <v>216</v>
      </c>
    </row>
    <row r="1027" s="13" customFormat="1">
      <c r="A1027" s="13"/>
      <c r="B1027" s="241"/>
      <c r="C1027" s="242"/>
      <c r="D1027" s="243" t="s">
        <v>230</v>
      </c>
      <c r="E1027" s="244" t="s">
        <v>1</v>
      </c>
      <c r="F1027" s="245" t="s">
        <v>5704</v>
      </c>
      <c r="G1027" s="242"/>
      <c r="H1027" s="246">
        <v>56.845999999999997</v>
      </c>
      <c r="I1027" s="247"/>
      <c r="J1027" s="242"/>
      <c r="K1027" s="242"/>
      <c r="L1027" s="248"/>
      <c r="M1027" s="249"/>
      <c r="N1027" s="250"/>
      <c r="O1027" s="250"/>
      <c r="P1027" s="250"/>
      <c r="Q1027" s="250"/>
      <c r="R1027" s="250"/>
      <c r="S1027" s="250"/>
      <c r="T1027" s="251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2" t="s">
        <v>230</v>
      </c>
      <c r="AU1027" s="252" t="s">
        <v>88</v>
      </c>
      <c r="AV1027" s="13" t="s">
        <v>88</v>
      </c>
      <c r="AW1027" s="13" t="s">
        <v>34</v>
      </c>
      <c r="AX1027" s="13" t="s">
        <v>79</v>
      </c>
      <c r="AY1027" s="252" t="s">
        <v>216</v>
      </c>
    </row>
    <row r="1028" s="13" customFormat="1">
      <c r="A1028" s="13"/>
      <c r="B1028" s="241"/>
      <c r="C1028" s="242"/>
      <c r="D1028" s="243" t="s">
        <v>230</v>
      </c>
      <c r="E1028" s="244" t="s">
        <v>1</v>
      </c>
      <c r="F1028" s="245" t="s">
        <v>5705</v>
      </c>
      <c r="G1028" s="242"/>
      <c r="H1028" s="246">
        <v>5.5999999999999996</v>
      </c>
      <c r="I1028" s="247"/>
      <c r="J1028" s="242"/>
      <c r="K1028" s="242"/>
      <c r="L1028" s="248"/>
      <c r="M1028" s="249"/>
      <c r="N1028" s="250"/>
      <c r="O1028" s="250"/>
      <c r="P1028" s="250"/>
      <c r="Q1028" s="250"/>
      <c r="R1028" s="250"/>
      <c r="S1028" s="250"/>
      <c r="T1028" s="251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2" t="s">
        <v>230</v>
      </c>
      <c r="AU1028" s="252" t="s">
        <v>88</v>
      </c>
      <c r="AV1028" s="13" t="s">
        <v>88</v>
      </c>
      <c r="AW1028" s="13" t="s">
        <v>34</v>
      </c>
      <c r="AX1028" s="13" t="s">
        <v>79</v>
      </c>
      <c r="AY1028" s="252" t="s">
        <v>216</v>
      </c>
    </row>
    <row r="1029" s="14" customFormat="1">
      <c r="A1029" s="14"/>
      <c r="B1029" s="253"/>
      <c r="C1029" s="254"/>
      <c r="D1029" s="243" t="s">
        <v>230</v>
      </c>
      <c r="E1029" s="255" t="s">
        <v>1</v>
      </c>
      <c r="F1029" s="256" t="s">
        <v>285</v>
      </c>
      <c r="G1029" s="254"/>
      <c r="H1029" s="257">
        <v>758.07299999999998</v>
      </c>
      <c r="I1029" s="258"/>
      <c r="J1029" s="254"/>
      <c r="K1029" s="254"/>
      <c r="L1029" s="259"/>
      <c r="M1029" s="260"/>
      <c r="N1029" s="261"/>
      <c r="O1029" s="261"/>
      <c r="P1029" s="261"/>
      <c r="Q1029" s="261"/>
      <c r="R1029" s="261"/>
      <c r="S1029" s="261"/>
      <c r="T1029" s="262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63" t="s">
        <v>230</v>
      </c>
      <c r="AU1029" s="263" t="s">
        <v>88</v>
      </c>
      <c r="AV1029" s="14" t="s">
        <v>121</v>
      </c>
      <c r="AW1029" s="14" t="s">
        <v>34</v>
      </c>
      <c r="AX1029" s="14" t="s">
        <v>86</v>
      </c>
      <c r="AY1029" s="263" t="s">
        <v>216</v>
      </c>
    </row>
    <row r="1030" s="13" customFormat="1">
      <c r="A1030" s="13"/>
      <c r="B1030" s="241"/>
      <c r="C1030" s="242"/>
      <c r="D1030" s="243" t="s">
        <v>230</v>
      </c>
      <c r="E1030" s="242"/>
      <c r="F1030" s="245" t="s">
        <v>5716</v>
      </c>
      <c r="G1030" s="242"/>
      <c r="H1030" s="246">
        <v>871.78399999999999</v>
      </c>
      <c r="I1030" s="247"/>
      <c r="J1030" s="242"/>
      <c r="K1030" s="242"/>
      <c r="L1030" s="248"/>
      <c r="M1030" s="249"/>
      <c r="N1030" s="250"/>
      <c r="O1030" s="250"/>
      <c r="P1030" s="250"/>
      <c r="Q1030" s="250"/>
      <c r="R1030" s="250"/>
      <c r="S1030" s="250"/>
      <c r="T1030" s="251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2" t="s">
        <v>230</v>
      </c>
      <c r="AU1030" s="252" t="s">
        <v>88</v>
      </c>
      <c r="AV1030" s="13" t="s">
        <v>88</v>
      </c>
      <c r="AW1030" s="13" t="s">
        <v>4</v>
      </c>
      <c r="AX1030" s="13" t="s">
        <v>86</v>
      </c>
      <c r="AY1030" s="252" t="s">
        <v>216</v>
      </c>
    </row>
    <row r="1031" s="2" customFormat="1" ht="16.5" customHeight="1">
      <c r="A1031" s="39"/>
      <c r="B1031" s="40"/>
      <c r="C1031" s="228" t="s">
        <v>1746</v>
      </c>
      <c r="D1031" s="228" t="s">
        <v>218</v>
      </c>
      <c r="E1031" s="229" t="s">
        <v>1945</v>
      </c>
      <c r="F1031" s="230" t="s">
        <v>1946</v>
      </c>
      <c r="G1031" s="231" t="s">
        <v>221</v>
      </c>
      <c r="H1031" s="232">
        <v>26</v>
      </c>
      <c r="I1031" s="233"/>
      <c r="J1031" s="234">
        <f>ROUND(I1031*H1031,2)</f>
        <v>0</v>
      </c>
      <c r="K1031" s="230" t="s">
        <v>222</v>
      </c>
      <c r="L1031" s="45"/>
      <c r="M1031" s="235" t="s">
        <v>1</v>
      </c>
      <c r="N1031" s="236" t="s">
        <v>44</v>
      </c>
      <c r="O1031" s="92"/>
      <c r="P1031" s="237">
        <f>O1031*H1031</f>
        <v>0</v>
      </c>
      <c r="Q1031" s="237">
        <v>0.0074999999999999997</v>
      </c>
      <c r="R1031" s="237">
        <f>Q1031*H1031</f>
        <v>0.19500000000000001</v>
      </c>
      <c r="S1031" s="237">
        <v>0</v>
      </c>
      <c r="T1031" s="238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39" t="s">
        <v>290</v>
      </c>
      <c r="AT1031" s="239" t="s">
        <v>218</v>
      </c>
      <c r="AU1031" s="239" t="s">
        <v>88</v>
      </c>
      <c r="AY1031" s="18" t="s">
        <v>216</v>
      </c>
      <c r="BE1031" s="240">
        <f>IF(N1031="základní",J1031,0)</f>
        <v>0</v>
      </c>
      <c r="BF1031" s="240">
        <f>IF(N1031="snížená",J1031,0)</f>
        <v>0</v>
      </c>
      <c r="BG1031" s="240">
        <f>IF(N1031="zákl. přenesená",J1031,0)</f>
        <v>0</v>
      </c>
      <c r="BH1031" s="240">
        <f>IF(N1031="sníž. přenesená",J1031,0)</f>
        <v>0</v>
      </c>
      <c r="BI1031" s="240">
        <f>IF(N1031="nulová",J1031,0)</f>
        <v>0</v>
      </c>
      <c r="BJ1031" s="18" t="s">
        <v>86</v>
      </c>
      <c r="BK1031" s="240">
        <f>ROUND(I1031*H1031,2)</f>
        <v>0</v>
      </c>
      <c r="BL1031" s="18" t="s">
        <v>290</v>
      </c>
      <c r="BM1031" s="239" t="s">
        <v>1947</v>
      </c>
    </row>
    <row r="1032" s="13" customFormat="1">
      <c r="A1032" s="13"/>
      <c r="B1032" s="241"/>
      <c r="C1032" s="242"/>
      <c r="D1032" s="243" t="s">
        <v>230</v>
      </c>
      <c r="E1032" s="244" t="s">
        <v>1</v>
      </c>
      <c r="F1032" s="245" t="s">
        <v>5717</v>
      </c>
      <c r="G1032" s="242"/>
      <c r="H1032" s="246">
        <v>15</v>
      </c>
      <c r="I1032" s="247"/>
      <c r="J1032" s="242"/>
      <c r="K1032" s="242"/>
      <c r="L1032" s="248"/>
      <c r="M1032" s="249"/>
      <c r="N1032" s="250"/>
      <c r="O1032" s="250"/>
      <c r="P1032" s="250"/>
      <c r="Q1032" s="250"/>
      <c r="R1032" s="250"/>
      <c r="S1032" s="250"/>
      <c r="T1032" s="251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52" t="s">
        <v>230</v>
      </c>
      <c r="AU1032" s="252" t="s">
        <v>88</v>
      </c>
      <c r="AV1032" s="13" t="s">
        <v>88</v>
      </c>
      <c r="AW1032" s="13" t="s">
        <v>34</v>
      </c>
      <c r="AX1032" s="13" t="s">
        <v>79</v>
      </c>
      <c r="AY1032" s="252" t="s">
        <v>216</v>
      </c>
    </row>
    <row r="1033" s="13" customFormat="1">
      <c r="A1033" s="13"/>
      <c r="B1033" s="241"/>
      <c r="C1033" s="242"/>
      <c r="D1033" s="243" t="s">
        <v>230</v>
      </c>
      <c r="E1033" s="244" t="s">
        <v>1</v>
      </c>
      <c r="F1033" s="245" t="s">
        <v>5718</v>
      </c>
      <c r="G1033" s="242"/>
      <c r="H1033" s="246">
        <v>7</v>
      </c>
      <c r="I1033" s="247"/>
      <c r="J1033" s="242"/>
      <c r="K1033" s="242"/>
      <c r="L1033" s="248"/>
      <c r="M1033" s="249"/>
      <c r="N1033" s="250"/>
      <c r="O1033" s="250"/>
      <c r="P1033" s="250"/>
      <c r="Q1033" s="250"/>
      <c r="R1033" s="250"/>
      <c r="S1033" s="250"/>
      <c r="T1033" s="251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2" t="s">
        <v>230</v>
      </c>
      <c r="AU1033" s="252" t="s">
        <v>88</v>
      </c>
      <c r="AV1033" s="13" t="s">
        <v>88</v>
      </c>
      <c r="AW1033" s="13" t="s">
        <v>34</v>
      </c>
      <c r="AX1033" s="13" t="s">
        <v>79</v>
      </c>
      <c r="AY1033" s="252" t="s">
        <v>216</v>
      </c>
    </row>
    <row r="1034" s="13" customFormat="1">
      <c r="A1034" s="13"/>
      <c r="B1034" s="241"/>
      <c r="C1034" s="242"/>
      <c r="D1034" s="243" t="s">
        <v>230</v>
      </c>
      <c r="E1034" s="244" t="s">
        <v>1</v>
      </c>
      <c r="F1034" s="245" t="s">
        <v>5719</v>
      </c>
      <c r="G1034" s="242"/>
      <c r="H1034" s="246">
        <v>4</v>
      </c>
      <c r="I1034" s="247"/>
      <c r="J1034" s="242"/>
      <c r="K1034" s="242"/>
      <c r="L1034" s="248"/>
      <c r="M1034" s="249"/>
      <c r="N1034" s="250"/>
      <c r="O1034" s="250"/>
      <c r="P1034" s="250"/>
      <c r="Q1034" s="250"/>
      <c r="R1034" s="250"/>
      <c r="S1034" s="250"/>
      <c r="T1034" s="251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2" t="s">
        <v>230</v>
      </c>
      <c r="AU1034" s="252" t="s">
        <v>88</v>
      </c>
      <c r="AV1034" s="13" t="s">
        <v>88</v>
      </c>
      <c r="AW1034" s="13" t="s">
        <v>34</v>
      </c>
      <c r="AX1034" s="13" t="s">
        <v>79</v>
      </c>
      <c r="AY1034" s="252" t="s">
        <v>216</v>
      </c>
    </row>
    <row r="1035" s="14" customFormat="1">
      <c r="A1035" s="14"/>
      <c r="B1035" s="253"/>
      <c r="C1035" s="254"/>
      <c r="D1035" s="243" t="s">
        <v>230</v>
      </c>
      <c r="E1035" s="255" t="s">
        <v>1</v>
      </c>
      <c r="F1035" s="256" t="s">
        <v>285</v>
      </c>
      <c r="G1035" s="254"/>
      <c r="H1035" s="257">
        <v>26</v>
      </c>
      <c r="I1035" s="258"/>
      <c r="J1035" s="254"/>
      <c r="K1035" s="254"/>
      <c r="L1035" s="259"/>
      <c r="M1035" s="260"/>
      <c r="N1035" s="261"/>
      <c r="O1035" s="261"/>
      <c r="P1035" s="261"/>
      <c r="Q1035" s="261"/>
      <c r="R1035" s="261"/>
      <c r="S1035" s="261"/>
      <c r="T1035" s="262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63" t="s">
        <v>230</v>
      </c>
      <c r="AU1035" s="263" t="s">
        <v>88</v>
      </c>
      <c r="AV1035" s="14" t="s">
        <v>121</v>
      </c>
      <c r="AW1035" s="14" t="s">
        <v>34</v>
      </c>
      <c r="AX1035" s="14" t="s">
        <v>86</v>
      </c>
      <c r="AY1035" s="263" t="s">
        <v>216</v>
      </c>
    </row>
    <row r="1036" s="2" customFormat="1" ht="16.5" customHeight="1">
      <c r="A1036" s="39"/>
      <c r="B1036" s="40"/>
      <c r="C1036" s="264" t="s">
        <v>1752</v>
      </c>
      <c r="D1036" s="264" t="s">
        <v>372</v>
      </c>
      <c r="E1036" s="265" t="s">
        <v>5720</v>
      </c>
      <c r="F1036" s="266" t="s">
        <v>5721</v>
      </c>
      <c r="G1036" s="267" t="s">
        <v>221</v>
      </c>
      <c r="H1036" s="268">
        <v>7</v>
      </c>
      <c r="I1036" s="269"/>
      <c r="J1036" s="270">
        <f>ROUND(I1036*H1036,2)</f>
        <v>0</v>
      </c>
      <c r="K1036" s="266" t="s">
        <v>222</v>
      </c>
      <c r="L1036" s="271"/>
      <c r="M1036" s="272" t="s">
        <v>1</v>
      </c>
      <c r="N1036" s="273" t="s">
        <v>44</v>
      </c>
      <c r="O1036" s="92"/>
      <c r="P1036" s="237">
        <f>O1036*H1036</f>
        <v>0</v>
      </c>
      <c r="Q1036" s="237">
        <v>0.0017099999999999999</v>
      </c>
      <c r="R1036" s="237">
        <f>Q1036*H1036</f>
        <v>0.01197</v>
      </c>
      <c r="S1036" s="237">
        <v>0</v>
      </c>
      <c r="T1036" s="238">
        <f>S1036*H1036</f>
        <v>0</v>
      </c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R1036" s="239" t="s">
        <v>371</v>
      </c>
      <c r="AT1036" s="239" t="s">
        <v>372</v>
      </c>
      <c r="AU1036" s="239" t="s">
        <v>88</v>
      </c>
      <c r="AY1036" s="18" t="s">
        <v>216</v>
      </c>
      <c r="BE1036" s="240">
        <f>IF(N1036="základní",J1036,0)</f>
        <v>0</v>
      </c>
      <c r="BF1036" s="240">
        <f>IF(N1036="snížená",J1036,0)</f>
        <v>0</v>
      </c>
      <c r="BG1036" s="240">
        <f>IF(N1036="zákl. přenesená",J1036,0)</f>
        <v>0</v>
      </c>
      <c r="BH1036" s="240">
        <f>IF(N1036="sníž. přenesená",J1036,0)</f>
        <v>0</v>
      </c>
      <c r="BI1036" s="240">
        <f>IF(N1036="nulová",J1036,0)</f>
        <v>0</v>
      </c>
      <c r="BJ1036" s="18" t="s">
        <v>86</v>
      </c>
      <c r="BK1036" s="240">
        <f>ROUND(I1036*H1036,2)</f>
        <v>0</v>
      </c>
      <c r="BL1036" s="18" t="s">
        <v>290</v>
      </c>
      <c r="BM1036" s="239" t="s">
        <v>5722</v>
      </c>
    </row>
    <row r="1037" s="13" customFormat="1">
      <c r="A1037" s="13"/>
      <c r="B1037" s="241"/>
      <c r="C1037" s="242"/>
      <c r="D1037" s="243" t="s">
        <v>230</v>
      </c>
      <c r="E1037" s="244" t="s">
        <v>1</v>
      </c>
      <c r="F1037" s="245" t="s">
        <v>5723</v>
      </c>
      <c r="G1037" s="242"/>
      <c r="H1037" s="246">
        <v>7</v>
      </c>
      <c r="I1037" s="247"/>
      <c r="J1037" s="242"/>
      <c r="K1037" s="242"/>
      <c r="L1037" s="248"/>
      <c r="M1037" s="249"/>
      <c r="N1037" s="250"/>
      <c r="O1037" s="250"/>
      <c r="P1037" s="250"/>
      <c r="Q1037" s="250"/>
      <c r="R1037" s="250"/>
      <c r="S1037" s="250"/>
      <c r="T1037" s="251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2" t="s">
        <v>230</v>
      </c>
      <c r="AU1037" s="252" t="s">
        <v>88</v>
      </c>
      <c r="AV1037" s="13" t="s">
        <v>88</v>
      </c>
      <c r="AW1037" s="13" t="s">
        <v>34</v>
      </c>
      <c r="AX1037" s="13" t="s">
        <v>86</v>
      </c>
      <c r="AY1037" s="252" t="s">
        <v>216</v>
      </c>
    </row>
    <row r="1038" s="2" customFormat="1" ht="16.5" customHeight="1">
      <c r="A1038" s="39"/>
      <c r="B1038" s="40"/>
      <c r="C1038" s="264" t="s">
        <v>1756</v>
      </c>
      <c r="D1038" s="264" t="s">
        <v>372</v>
      </c>
      <c r="E1038" s="265" t="s">
        <v>5724</v>
      </c>
      <c r="F1038" s="266" t="s">
        <v>5725</v>
      </c>
      <c r="G1038" s="267" t="s">
        <v>221</v>
      </c>
      <c r="H1038" s="268">
        <v>4</v>
      </c>
      <c r="I1038" s="269"/>
      <c r="J1038" s="270">
        <f>ROUND(I1038*H1038,2)</f>
        <v>0</v>
      </c>
      <c r="K1038" s="266" t="s">
        <v>222</v>
      </c>
      <c r="L1038" s="271"/>
      <c r="M1038" s="272" t="s">
        <v>1</v>
      </c>
      <c r="N1038" s="273" t="s">
        <v>44</v>
      </c>
      <c r="O1038" s="92"/>
      <c r="P1038" s="237">
        <f>O1038*H1038</f>
        <v>0</v>
      </c>
      <c r="Q1038" s="237">
        <v>0.0022599999999999999</v>
      </c>
      <c r="R1038" s="237">
        <f>Q1038*H1038</f>
        <v>0.0090399999999999994</v>
      </c>
      <c r="S1038" s="237">
        <v>0</v>
      </c>
      <c r="T1038" s="238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39" t="s">
        <v>371</v>
      </c>
      <c r="AT1038" s="239" t="s">
        <v>372</v>
      </c>
      <c r="AU1038" s="239" t="s">
        <v>88</v>
      </c>
      <c r="AY1038" s="18" t="s">
        <v>216</v>
      </c>
      <c r="BE1038" s="240">
        <f>IF(N1038="základní",J1038,0)</f>
        <v>0</v>
      </c>
      <c r="BF1038" s="240">
        <f>IF(N1038="snížená",J1038,0)</f>
        <v>0</v>
      </c>
      <c r="BG1038" s="240">
        <f>IF(N1038="zákl. přenesená",J1038,0)</f>
        <v>0</v>
      </c>
      <c r="BH1038" s="240">
        <f>IF(N1038="sníž. přenesená",J1038,0)</f>
        <v>0</v>
      </c>
      <c r="BI1038" s="240">
        <f>IF(N1038="nulová",J1038,0)</f>
        <v>0</v>
      </c>
      <c r="BJ1038" s="18" t="s">
        <v>86</v>
      </c>
      <c r="BK1038" s="240">
        <f>ROUND(I1038*H1038,2)</f>
        <v>0</v>
      </c>
      <c r="BL1038" s="18" t="s">
        <v>290</v>
      </c>
      <c r="BM1038" s="239" t="s">
        <v>5726</v>
      </c>
    </row>
    <row r="1039" s="13" customFormat="1">
      <c r="A1039" s="13"/>
      <c r="B1039" s="241"/>
      <c r="C1039" s="242"/>
      <c r="D1039" s="243" t="s">
        <v>230</v>
      </c>
      <c r="E1039" s="244" t="s">
        <v>1</v>
      </c>
      <c r="F1039" s="245" t="s">
        <v>5719</v>
      </c>
      <c r="G1039" s="242"/>
      <c r="H1039" s="246">
        <v>4</v>
      </c>
      <c r="I1039" s="247"/>
      <c r="J1039" s="242"/>
      <c r="K1039" s="242"/>
      <c r="L1039" s="248"/>
      <c r="M1039" s="249"/>
      <c r="N1039" s="250"/>
      <c r="O1039" s="250"/>
      <c r="P1039" s="250"/>
      <c r="Q1039" s="250"/>
      <c r="R1039" s="250"/>
      <c r="S1039" s="250"/>
      <c r="T1039" s="251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52" t="s">
        <v>230</v>
      </c>
      <c r="AU1039" s="252" t="s">
        <v>88</v>
      </c>
      <c r="AV1039" s="13" t="s">
        <v>88</v>
      </c>
      <c r="AW1039" s="13" t="s">
        <v>34</v>
      </c>
      <c r="AX1039" s="13" t="s">
        <v>86</v>
      </c>
      <c r="AY1039" s="252" t="s">
        <v>216</v>
      </c>
    </row>
    <row r="1040" s="2" customFormat="1" ht="16.5" customHeight="1">
      <c r="A1040" s="39"/>
      <c r="B1040" s="40"/>
      <c r="C1040" s="264" t="s">
        <v>1760</v>
      </c>
      <c r="D1040" s="264" t="s">
        <v>372</v>
      </c>
      <c r="E1040" s="265" t="s">
        <v>5727</v>
      </c>
      <c r="F1040" s="266" t="s">
        <v>5728</v>
      </c>
      <c r="G1040" s="267" t="s">
        <v>221</v>
      </c>
      <c r="H1040" s="268">
        <v>7</v>
      </c>
      <c r="I1040" s="269"/>
      <c r="J1040" s="270">
        <f>ROUND(I1040*H1040,2)</f>
        <v>0</v>
      </c>
      <c r="K1040" s="266" t="s">
        <v>222</v>
      </c>
      <c r="L1040" s="271"/>
      <c r="M1040" s="272" t="s">
        <v>1</v>
      </c>
      <c r="N1040" s="273" t="s">
        <v>44</v>
      </c>
      <c r="O1040" s="92"/>
      <c r="P1040" s="237">
        <f>O1040*H1040</f>
        <v>0</v>
      </c>
      <c r="Q1040" s="237">
        <v>0.0030000000000000001</v>
      </c>
      <c r="R1040" s="237">
        <f>Q1040*H1040</f>
        <v>0.021000000000000001</v>
      </c>
      <c r="S1040" s="237">
        <v>0</v>
      </c>
      <c r="T1040" s="238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39" t="s">
        <v>371</v>
      </c>
      <c r="AT1040" s="239" t="s">
        <v>372</v>
      </c>
      <c r="AU1040" s="239" t="s">
        <v>88</v>
      </c>
      <c r="AY1040" s="18" t="s">
        <v>216</v>
      </c>
      <c r="BE1040" s="240">
        <f>IF(N1040="základní",J1040,0)</f>
        <v>0</v>
      </c>
      <c r="BF1040" s="240">
        <f>IF(N1040="snížená",J1040,0)</f>
        <v>0</v>
      </c>
      <c r="BG1040" s="240">
        <f>IF(N1040="zákl. přenesená",J1040,0)</f>
        <v>0</v>
      </c>
      <c r="BH1040" s="240">
        <f>IF(N1040="sníž. přenesená",J1040,0)</f>
        <v>0</v>
      </c>
      <c r="BI1040" s="240">
        <f>IF(N1040="nulová",J1040,0)</f>
        <v>0</v>
      </c>
      <c r="BJ1040" s="18" t="s">
        <v>86</v>
      </c>
      <c r="BK1040" s="240">
        <f>ROUND(I1040*H1040,2)</f>
        <v>0</v>
      </c>
      <c r="BL1040" s="18" t="s">
        <v>290</v>
      </c>
      <c r="BM1040" s="239" t="s">
        <v>5729</v>
      </c>
    </row>
    <row r="1041" s="2" customFormat="1" ht="16.5" customHeight="1">
      <c r="A1041" s="39"/>
      <c r="B1041" s="40"/>
      <c r="C1041" s="264" t="s">
        <v>1768</v>
      </c>
      <c r="D1041" s="264" t="s">
        <v>372</v>
      </c>
      <c r="E1041" s="265" t="s">
        <v>5730</v>
      </c>
      <c r="F1041" s="266" t="s">
        <v>5731</v>
      </c>
      <c r="G1041" s="267" t="s">
        <v>221</v>
      </c>
      <c r="H1041" s="268">
        <v>4</v>
      </c>
      <c r="I1041" s="269"/>
      <c r="J1041" s="270">
        <f>ROUND(I1041*H1041,2)</f>
        <v>0</v>
      </c>
      <c r="K1041" s="266" t="s">
        <v>222</v>
      </c>
      <c r="L1041" s="271"/>
      <c r="M1041" s="272" t="s">
        <v>1</v>
      </c>
      <c r="N1041" s="273" t="s">
        <v>44</v>
      </c>
      <c r="O1041" s="92"/>
      <c r="P1041" s="237">
        <f>O1041*H1041</f>
        <v>0</v>
      </c>
      <c r="Q1041" s="237">
        <v>0.0020200000000000001</v>
      </c>
      <c r="R1041" s="237">
        <f>Q1041*H1041</f>
        <v>0.0080800000000000004</v>
      </c>
      <c r="S1041" s="237">
        <v>0</v>
      </c>
      <c r="T1041" s="238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39" t="s">
        <v>371</v>
      </c>
      <c r="AT1041" s="239" t="s">
        <v>372</v>
      </c>
      <c r="AU1041" s="239" t="s">
        <v>88</v>
      </c>
      <c r="AY1041" s="18" t="s">
        <v>216</v>
      </c>
      <c r="BE1041" s="240">
        <f>IF(N1041="základní",J1041,0)</f>
        <v>0</v>
      </c>
      <c r="BF1041" s="240">
        <f>IF(N1041="snížená",J1041,0)</f>
        <v>0</v>
      </c>
      <c r="BG1041" s="240">
        <f>IF(N1041="zákl. přenesená",J1041,0)</f>
        <v>0</v>
      </c>
      <c r="BH1041" s="240">
        <f>IF(N1041="sníž. přenesená",J1041,0)</f>
        <v>0</v>
      </c>
      <c r="BI1041" s="240">
        <f>IF(N1041="nulová",J1041,0)</f>
        <v>0</v>
      </c>
      <c r="BJ1041" s="18" t="s">
        <v>86</v>
      </c>
      <c r="BK1041" s="240">
        <f>ROUND(I1041*H1041,2)</f>
        <v>0</v>
      </c>
      <c r="BL1041" s="18" t="s">
        <v>290</v>
      </c>
      <c r="BM1041" s="239" t="s">
        <v>5732</v>
      </c>
    </row>
    <row r="1042" s="2" customFormat="1" ht="21.75" customHeight="1">
      <c r="A1042" s="39"/>
      <c r="B1042" s="40"/>
      <c r="C1042" s="228" t="s">
        <v>1772</v>
      </c>
      <c r="D1042" s="228" t="s">
        <v>218</v>
      </c>
      <c r="E1042" s="229" t="s">
        <v>5733</v>
      </c>
      <c r="F1042" s="230" t="s">
        <v>5734</v>
      </c>
      <c r="G1042" s="231" t="s">
        <v>221</v>
      </c>
      <c r="H1042" s="232">
        <v>1</v>
      </c>
      <c r="I1042" s="233"/>
      <c r="J1042" s="234">
        <f>ROUND(I1042*H1042,2)</f>
        <v>0</v>
      </c>
      <c r="K1042" s="230" t="s">
        <v>222</v>
      </c>
      <c r="L1042" s="45"/>
      <c r="M1042" s="235" t="s">
        <v>1</v>
      </c>
      <c r="N1042" s="236" t="s">
        <v>44</v>
      </c>
      <c r="O1042" s="92"/>
      <c r="P1042" s="237">
        <f>O1042*H1042</f>
        <v>0</v>
      </c>
      <c r="Q1042" s="237">
        <v>0.014999999999999999</v>
      </c>
      <c r="R1042" s="237">
        <f>Q1042*H1042</f>
        <v>0.014999999999999999</v>
      </c>
      <c r="S1042" s="237">
        <v>0</v>
      </c>
      <c r="T1042" s="238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39" t="s">
        <v>290</v>
      </c>
      <c r="AT1042" s="239" t="s">
        <v>218</v>
      </c>
      <c r="AU1042" s="239" t="s">
        <v>88</v>
      </c>
      <c r="AY1042" s="18" t="s">
        <v>216</v>
      </c>
      <c r="BE1042" s="240">
        <f>IF(N1042="základní",J1042,0)</f>
        <v>0</v>
      </c>
      <c r="BF1042" s="240">
        <f>IF(N1042="snížená",J1042,0)</f>
        <v>0</v>
      </c>
      <c r="BG1042" s="240">
        <f>IF(N1042="zákl. přenesená",J1042,0)</f>
        <v>0</v>
      </c>
      <c r="BH1042" s="240">
        <f>IF(N1042="sníž. přenesená",J1042,0)</f>
        <v>0</v>
      </c>
      <c r="BI1042" s="240">
        <f>IF(N1042="nulová",J1042,0)</f>
        <v>0</v>
      </c>
      <c r="BJ1042" s="18" t="s">
        <v>86</v>
      </c>
      <c r="BK1042" s="240">
        <f>ROUND(I1042*H1042,2)</f>
        <v>0</v>
      </c>
      <c r="BL1042" s="18" t="s">
        <v>290</v>
      </c>
      <c r="BM1042" s="239" t="s">
        <v>5735</v>
      </c>
    </row>
    <row r="1043" s="2" customFormat="1" ht="16.5" customHeight="1">
      <c r="A1043" s="39"/>
      <c r="B1043" s="40"/>
      <c r="C1043" s="264" t="s">
        <v>1776</v>
      </c>
      <c r="D1043" s="264" t="s">
        <v>372</v>
      </c>
      <c r="E1043" s="265" t="s">
        <v>2058</v>
      </c>
      <c r="F1043" s="266" t="s">
        <v>2059</v>
      </c>
      <c r="G1043" s="267" t="s">
        <v>277</v>
      </c>
      <c r="H1043" s="268">
        <v>2</v>
      </c>
      <c r="I1043" s="269"/>
      <c r="J1043" s="270">
        <f>ROUND(I1043*H1043,2)</f>
        <v>0</v>
      </c>
      <c r="K1043" s="266" t="s">
        <v>222</v>
      </c>
      <c r="L1043" s="271"/>
      <c r="M1043" s="272" t="s">
        <v>1</v>
      </c>
      <c r="N1043" s="273" t="s">
        <v>44</v>
      </c>
      <c r="O1043" s="92"/>
      <c r="P1043" s="237">
        <f>O1043*H1043</f>
        <v>0</v>
      </c>
      <c r="Q1043" s="237">
        <v>0.0019</v>
      </c>
      <c r="R1043" s="237">
        <f>Q1043*H1043</f>
        <v>0.0038</v>
      </c>
      <c r="S1043" s="237">
        <v>0</v>
      </c>
      <c r="T1043" s="238">
        <f>S1043*H1043</f>
        <v>0</v>
      </c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R1043" s="239" t="s">
        <v>371</v>
      </c>
      <c r="AT1043" s="239" t="s">
        <v>372</v>
      </c>
      <c r="AU1043" s="239" t="s">
        <v>88</v>
      </c>
      <c r="AY1043" s="18" t="s">
        <v>216</v>
      </c>
      <c r="BE1043" s="240">
        <f>IF(N1043="základní",J1043,0)</f>
        <v>0</v>
      </c>
      <c r="BF1043" s="240">
        <f>IF(N1043="snížená",J1043,0)</f>
        <v>0</v>
      </c>
      <c r="BG1043" s="240">
        <f>IF(N1043="zákl. přenesená",J1043,0)</f>
        <v>0</v>
      </c>
      <c r="BH1043" s="240">
        <f>IF(N1043="sníž. přenesená",J1043,0)</f>
        <v>0</v>
      </c>
      <c r="BI1043" s="240">
        <f>IF(N1043="nulová",J1043,0)</f>
        <v>0</v>
      </c>
      <c r="BJ1043" s="18" t="s">
        <v>86</v>
      </c>
      <c r="BK1043" s="240">
        <f>ROUND(I1043*H1043,2)</f>
        <v>0</v>
      </c>
      <c r="BL1043" s="18" t="s">
        <v>290</v>
      </c>
      <c r="BM1043" s="239" t="s">
        <v>5736</v>
      </c>
    </row>
    <row r="1044" s="13" customFormat="1">
      <c r="A1044" s="13"/>
      <c r="B1044" s="241"/>
      <c r="C1044" s="242"/>
      <c r="D1044" s="243" t="s">
        <v>230</v>
      </c>
      <c r="E1044" s="242"/>
      <c r="F1044" s="245" t="s">
        <v>5737</v>
      </c>
      <c r="G1044" s="242"/>
      <c r="H1044" s="246">
        <v>2</v>
      </c>
      <c r="I1044" s="247"/>
      <c r="J1044" s="242"/>
      <c r="K1044" s="242"/>
      <c r="L1044" s="248"/>
      <c r="M1044" s="249"/>
      <c r="N1044" s="250"/>
      <c r="O1044" s="250"/>
      <c r="P1044" s="250"/>
      <c r="Q1044" s="250"/>
      <c r="R1044" s="250"/>
      <c r="S1044" s="250"/>
      <c r="T1044" s="251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2" t="s">
        <v>230</v>
      </c>
      <c r="AU1044" s="252" t="s">
        <v>88</v>
      </c>
      <c r="AV1044" s="13" t="s">
        <v>88</v>
      </c>
      <c r="AW1044" s="13" t="s">
        <v>4</v>
      </c>
      <c r="AX1044" s="13" t="s">
        <v>86</v>
      </c>
      <c r="AY1044" s="252" t="s">
        <v>216</v>
      </c>
    </row>
    <row r="1045" s="2" customFormat="1" ht="21.75" customHeight="1">
      <c r="A1045" s="39"/>
      <c r="B1045" s="40"/>
      <c r="C1045" s="228" t="s">
        <v>1781</v>
      </c>
      <c r="D1045" s="228" t="s">
        <v>218</v>
      </c>
      <c r="E1045" s="229" t="s">
        <v>1972</v>
      </c>
      <c r="F1045" s="230" t="s">
        <v>1973</v>
      </c>
      <c r="G1045" s="231" t="s">
        <v>221</v>
      </c>
      <c r="H1045" s="232">
        <v>35</v>
      </c>
      <c r="I1045" s="233"/>
      <c r="J1045" s="234">
        <f>ROUND(I1045*H1045,2)</f>
        <v>0</v>
      </c>
      <c r="K1045" s="230" t="s">
        <v>222</v>
      </c>
      <c r="L1045" s="45"/>
      <c r="M1045" s="235" t="s">
        <v>1</v>
      </c>
      <c r="N1045" s="236" t="s">
        <v>44</v>
      </c>
      <c r="O1045" s="92"/>
      <c r="P1045" s="237">
        <f>O1045*H1045</f>
        <v>0</v>
      </c>
      <c r="Q1045" s="237">
        <v>0.00975</v>
      </c>
      <c r="R1045" s="237">
        <f>Q1045*H1045</f>
        <v>0.34125</v>
      </c>
      <c r="S1045" s="237">
        <v>0</v>
      </c>
      <c r="T1045" s="238">
        <f>S1045*H1045</f>
        <v>0</v>
      </c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R1045" s="239" t="s">
        <v>290</v>
      </c>
      <c r="AT1045" s="239" t="s">
        <v>218</v>
      </c>
      <c r="AU1045" s="239" t="s">
        <v>88</v>
      </c>
      <c r="AY1045" s="18" t="s">
        <v>216</v>
      </c>
      <c r="BE1045" s="240">
        <f>IF(N1045="základní",J1045,0)</f>
        <v>0</v>
      </c>
      <c r="BF1045" s="240">
        <f>IF(N1045="snížená",J1045,0)</f>
        <v>0</v>
      </c>
      <c r="BG1045" s="240">
        <f>IF(N1045="zákl. přenesená",J1045,0)</f>
        <v>0</v>
      </c>
      <c r="BH1045" s="240">
        <f>IF(N1045="sníž. přenesená",J1045,0)</f>
        <v>0</v>
      </c>
      <c r="BI1045" s="240">
        <f>IF(N1045="nulová",J1045,0)</f>
        <v>0</v>
      </c>
      <c r="BJ1045" s="18" t="s">
        <v>86</v>
      </c>
      <c r="BK1045" s="240">
        <f>ROUND(I1045*H1045,2)</f>
        <v>0</v>
      </c>
      <c r="BL1045" s="18" t="s">
        <v>290</v>
      </c>
      <c r="BM1045" s="239" t="s">
        <v>1974</v>
      </c>
    </row>
    <row r="1046" s="13" customFormat="1">
      <c r="A1046" s="13"/>
      <c r="B1046" s="241"/>
      <c r="C1046" s="242"/>
      <c r="D1046" s="243" t="s">
        <v>230</v>
      </c>
      <c r="E1046" s="244" t="s">
        <v>1</v>
      </c>
      <c r="F1046" s="245" t="s">
        <v>5738</v>
      </c>
      <c r="G1046" s="242"/>
      <c r="H1046" s="246">
        <v>35</v>
      </c>
      <c r="I1046" s="247"/>
      <c r="J1046" s="242"/>
      <c r="K1046" s="242"/>
      <c r="L1046" s="248"/>
      <c r="M1046" s="249"/>
      <c r="N1046" s="250"/>
      <c r="O1046" s="250"/>
      <c r="P1046" s="250"/>
      <c r="Q1046" s="250"/>
      <c r="R1046" s="250"/>
      <c r="S1046" s="250"/>
      <c r="T1046" s="251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2" t="s">
        <v>230</v>
      </c>
      <c r="AU1046" s="252" t="s">
        <v>88</v>
      </c>
      <c r="AV1046" s="13" t="s">
        <v>88</v>
      </c>
      <c r="AW1046" s="13" t="s">
        <v>34</v>
      </c>
      <c r="AX1046" s="13" t="s">
        <v>79</v>
      </c>
      <c r="AY1046" s="252" t="s">
        <v>216</v>
      </c>
    </row>
    <row r="1047" s="14" customFormat="1">
      <c r="A1047" s="14"/>
      <c r="B1047" s="253"/>
      <c r="C1047" s="254"/>
      <c r="D1047" s="243" t="s">
        <v>230</v>
      </c>
      <c r="E1047" s="255" t="s">
        <v>1</v>
      </c>
      <c r="F1047" s="256" t="s">
        <v>285</v>
      </c>
      <c r="G1047" s="254"/>
      <c r="H1047" s="257">
        <v>35</v>
      </c>
      <c r="I1047" s="258"/>
      <c r="J1047" s="254"/>
      <c r="K1047" s="254"/>
      <c r="L1047" s="259"/>
      <c r="M1047" s="260"/>
      <c r="N1047" s="261"/>
      <c r="O1047" s="261"/>
      <c r="P1047" s="261"/>
      <c r="Q1047" s="261"/>
      <c r="R1047" s="261"/>
      <c r="S1047" s="261"/>
      <c r="T1047" s="262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63" t="s">
        <v>230</v>
      </c>
      <c r="AU1047" s="263" t="s">
        <v>88</v>
      </c>
      <c r="AV1047" s="14" t="s">
        <v>121</v>
      </c>
      <c r="AW1047" s="14" t="s">
        <v>34</v>
      </c>
      <c r="AX1047" s="14" t="s">
        <v>86</v>
      </c>
      <c r="AY1047" s="263" t="s">
        <v>216</v>
      </c>
    </row>
    <row r="1048" s="2" customFormat="1" ht="24.15" customHeight="1">
      <c r="A1048" s="39"/>
      <c r="B1048" s="40"/>
      <c r="C1048" s="264" t="s">
        <v>1786</v>
      </c>
      <c r="D1048" s="264" t="s">
        <v>372</v>
      </c>
      <c r="E1048" s="265" t="s">
        <v>1984</v>
      </c>
      <c r="F1048" s="266" t="s">
        <v>1985</v>
      </c>
      <c r="G1048" s="267" t="s">
        <v>221</v>
      </c>
      <c r="H1048" s="268">
        <v>38.5</v>
      </c>
      <c r="I1048" s="269"/>
      <c r="J1048" s="270">
        <f>ROUND(I1048*H1048,2)</f>
        <v>0</v>
      </c>
      <c r="K1048" s="266" t="s">
        <v>222</v>
      </c>
      <c r="L1048" s="271"/>
      <c r="M1048" s="272" t="s">
        <v>1</v>
      </c>
      <c r="N1048" s="273" t="s">
        <v>44</v>
      </c>
      <c r="O1048" s="92"/>
      <c r="P1048" s="237">
        <f>O1048*H1048</f>
        <v>0</v>
      </c>
      <c r="Q1048" s="237">
        <v>0.00014999999999999999</v>
      </c>
      <c r="R1048" s="237">
        <f>Q1048*H1048</f>
        <v>0.0057749999999999998</v>
      </c>
      <c r="S1048" s="237">
        <v>0</v>
      </c>
      <c r="T1048" s="238">
        <f>S1048*H1048</f>
        <v>0</v>
      </c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R1048" s="239" t="s">
        <v>371</v>
      </c>
      <c r="AT1048" s="239" t="s">
        <v>372</v>
      </c>
      <c r="AU1048" s="239" t="s">
        <v>88</v>
      </c>
      <c r="AY1048" s="18" t="s">
        <v>216</v>
      </c>
      <c r="BE1048" s="240">
        <f>IF(N1048="základní",J1048,0)</f>
        <v>0</v>
      </c>
      <c r="BF1048" s="240">
        <f>IF(N1048="snížená",J1048,0)</f>
        <v>0</v>
      </c>
      <c r="BG1048" s="240">
        <f>IF(N1048="zákl. přenesená",J1048,0)</f>
        <v>0</v>
      </c>
      <c r="BH1048" s="240">
        <f>IF(N1048="sníž. přenesená",J1048,0)</f>
        <v>0</v>
      </c>
      <c r="BI1048" s="240">
        <f>IF(N1048="nulová",J1048,0)</f>
        <v>0</v>
      </c>
      <c r="BJ1048" s="18" t="s">
        <v>86</v>
      </c>
      <c r="BK1048" s="240">
        <f>ROUND(I1048*H1048,2)</f>
        <v>0</v>
      </c>
      <c r="BL1048" s="18" t="s">
        <v>290</v>
      </c>
      <c r="BM1048" s="239" t="s">
        <v>1986</v>
      </c>
    </row>
    <row r="1049" s="13" customFormat="1">
      <c r="A1049" s="13"/>
      <c r="B1049" s="241"/>
      <c r="C1049" s="242"/>
      <c r="D1049" s="243" t="s">
        <v>230</v>
      </c>
      <c r="E1049" s="244" t="s">
        <v>1</v>
      </c>
      <c r="F1049" s="245" t="s">
        <v>5738</v>
      </c>
      <c r="G1049" s="242"/>
      <c r="H1049" s="246">
        <v>35</v>
      </c>
      <c r="I1049" s="247"/>
      <c r="J1049" s="242"/>
      <c r="K1049" s="242"/>
      <c r="L1049" s="248"/>
      <c r="M1049" s="249"/>
      <c r="N1049" s="250"/>
      <c r="O1049" s="250"/>
      <c r="P1049" s="250"/>
      <c r="Q1049" s="250"/>
      <c r="R1049" s="250"/>
      <c r="S1049" s="250"/>
      <c r="T1049" s="251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2" t="s">
        <v>230</v>
      </c>
      <c r="AU1049" s="252" t="s">
        <v>88</v>
      </c>
      <c r="AV1049" s="13" t="s">
        <v>88</v>
      </c>
      <c r="AW1049" s="13" t="s">
        <v>34</v>
      </c>
      <c r="AX1049" s="13" t="s">
        <v>86</v>
      </c>
      <c r="AY1049" s="252" t="s">
        <v>216</v>
      </c>
    </row>
    <row r="1050" s="13" customFormat="1">
      <c r="A1050" s="13"/>
      <c r="B1050" s="241"/>
      <c r="C1050" s="242"/>
      <c r="D1050" s="243" t="s">
        <v>230</v>
      </c>
      <c r="E1050" s="242"/>
      <c r="F1050" s="245" t="s">
        <v>5739</v>
      </c>
      <c r="G1050" s="242"/>
      <c r="H1050" s="246">
        <v>38.5</v>
      </c>
      <c r="I1050" s="247"/>
      <c r="J1050" s="242"/>
      <c r="K1050" s="242"/>
      <c r="L1050" s="248"/>
      <c r="M1050" s="249"/>
      <c r="N1050" s="250"/>
      <c r="O1050" s="250"/>
      <c r="P1050" s="250"/>
      <c r="Q1050" s="250"/>
      <c r="R1050" s="250"/>
      <c r="S1050" s="250"/>
      <c r="T1050" s="251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2" t="s">
        <v>230</v>
      </c>
      <c r="AU1050" s="252" t="s">
        <v>88</v>
      </c>
      <c r="AV1050" s="13" t="s">
        <v>88</v>
      </c>
      <c r="AW1050" s="13" t="s">
        <v>4</v>
      </c>
      <c r="AX1050" s="13" t="s">
        <v>86</v>
      </c>
      <c r="AY1050" s="252" t="s">
        <v>216</v>
      </c>
    </row>
    <row r="1051" s="2" customFormat="1" ht="16.5" customHeight="1">
      <c r="A1051" s="39"/>
      <c r="B1051" s="40"/>
      <c r="C1051" s="228" t="s">
        <v>1791</v>
      </c>
      <c r="D1051" s="228" t="s">
        <v>218</v>
      </c>
      <c r="E1051" s="229" t="s">
        <v>2005</v>
      </c>
      <c r="F1051" s="230" t="s">
        <v>2006</v>
      </c>
      <c r="G1051" s="231" t="s">
        <v>293</v>
      </c>
      <c r="H1051" s="232">
        <v>14.960000000000001</v>
      </c>
      <c r="I1051" s="233"/>
      <c r="J1051" s="234">
        <f>ROUND(I1051*H1051,2)</f>
        <v>0</v>
      </c>
      <c r="K1051" s="230" t="s">
        <v>222</v>
      </c>
      <c r="L1051" s="45"/>
      <c r="M1051" s="235" t="s">
        <v>1</v>
      </c>
      <c r="N1051" s="236" t="s">
        <v>44</v>
      </c>
      <c r="O1051" s="92"/>
      <c r="P1051" s="237">
        <f>O1051*H1051</f>
        <v>0</v>
      </c>
      <c r="Q1051" s="237">
        <v>0.00029999999999999997</v>
      </c>
      <c r="R1051" s="237">
        <f>Q1051*H1051</f>
        <v>0.0044879999999999998</v>
      </c>
      <c r="S1051" s="237">
        <v>0</v>
      </c>
      <c r="T1051" s="238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39" t="s">
        <v>290</v>
      </c>
      <c r="AT1051" s="239" t="s">
        <v>218</v>
      </c>
      <c r="AU1051" s="239" t="s">
        <v>88</v>
      </c>
      <c r="AY1051" s="18" t="s">
        <v>216</v>
      </c>
      <c r="BE1051" s="240">
        <f>IF(N1051="základní",J1051,0)</f>
        <v>0</v>
      </c>
      <c r="BF1051" s="240">
        <f>IF(N1051="snížená",J1051,0)</f>
        <v>0</v>
      </c>
      <c r="BG1051" s="240">
        <f>IF(N1051="zákl. přenesená",J1051,0)</f>
        <v>0</v>
      </c>
      <c r="BH1051" s="240">
        <f>IF(N1051="sníž. přenesená",J1051,0)</f>
        <v>0</v>
      </c>
      <c r="BI1051" s="240">
        <f>IF(N1051="nulová",J1051,0)</f>
        <v>0</v>
      </c>
      <c r="BJ1051" s="18" t="s">
        <v>86</v>
      </c>
      <c r="BK1051" s="240">
        <f>ROUND(I1051*H1051,2)</f>
        <v>0</v>
      </c>
      <c r="BL1051" s="18" t="s">
        <v>290</v>
      </c>
      <c r="BM1051" s="239" t="s">
        <v>2007</v>
      </c>
    </row>
    <row r="1052" s="13" customFormat="1">
      <c r="A1052" s="13"/>
      <c r="B1052" s="241"/>
      <c r="C1052" s="242"/>
      <c r="D1052" s="243" t="s">
        <v>230</v>
      </c>
      <c r="E1052" s="244" t="s">
        <v>1</v>
      </c>
      <c r="F1052" s="245" t="s">
        <v>2008</v>
      </c>
      <c r="G1052" s="242"/>
      <c r="H1052" s="246">
        <v>12.4</v>
      </c>
      <c r="I1052" s="247"/>
      <c r="J1052" s="242"/>
      <c r="K1052" s="242"/>
      <c r="L1052" s="248"/>
      <c r="M1052" s="249"/>
      <c r="N1052" s="250"/>
      <c r="O1052" s="250"/>
      <c r="P1052" s="250"/>
      <c r="Q1052" s="250"/>
      <c r="R1052" s="250"/>
      <c r="S1052" s="250"/>
      <c r="T1052" s="251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2" t="s">
        <v>230</v>
      </c>
      <c r="AU1052" s="252" t="s">
        <v>88</v>
      </c>
      <c r="AV1052" s="13" t="s">
        <v>88</v>
      </c>
      <c r="AW1052" s="13" t="s">
        <v>34</v>
      </c>
      <c r="AX1052" s="13" t="s">
        <v>79</v>
      </c>
      <c r="AY1052" s="252" t="s">
        <v>216</v>
      </c>
    </row>
    <row r="1053" s="13" customFormat="1">
      <c r="A1053" s="13"/>
      <c r="B1053" s="241"/>
      <c r="C1053" s="242"/>
      <c r="D1053" s="243" t="s">
        <v>230</v>
      </c>
      <c r="E1053" s="244" t="s">
        <v>1</v>
      </c>
      <c r="F1053" s="245" t="s">
        <v>5740</v>
      </c>
      <c r="G1053" s="242"/>
      <c r="H1053" s="246">
        <v>2.5600000000000001</v>
      </c>
      <c r="I1053" s="247"/>
      <c r="J1053" s="242"/>
      <c r="K1053" s="242"/>
      <c r="L1053" s="248"/>
      <c r="M1053" s="249"/>
      <c r="N1053" s="250"/>
      <c r="O1053" s="250"/>
      <c r="P1053" s="250"/>
      <c r="Q1053" s="250"/>
      <c r="R1053" s="250"/>
      <c r="S1053" s="250"/>
      <c r="T1053" s="251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2" t="s">
        <v>230</v>
      </c>
      <c r="AU1053" s="252" t="s">
        <v>88</v>
      </c>
      <c r="AV1053" s="13" t="s">
        <v>88</v>
      </c>
      <c r="AW1053" s="13" t="s">
        <v>34</v>
      </c>
      <c r="AX1053" s="13" t="s">
        <v>79</v>
      </c>
      <c r="AY1053" s="252" t="s">
        <v>216</v>
      </c>
    </row>
    <row r="1054" s="14" customFormat="1">
      <c r="A1054" s="14"/>
      <c r="B1054" s="253"/>
      <c r="C1054" s="254"/>
      <c r="D1054" s="243" t="s">
        <v>230</v>
      </c>
      <c r="E1054" s="255" t="s">
        <v>1</v>
      </c>
      <c r="F1054" s="256" t="s">
        <v>285</v>
      </c>
      <c r="G1054" s="254"/>
      <c r="H1054" s="257">
        <v>14.960000000000001</v>
      </c>
      <c r="I1054" s="258"/>
      <c r="J1054" s="254"/>
      <c r="K1054" s="254"/>
      <c r="L1054" s="259"/>
      <c r="M1054" s="260"/>
      <c r="N1054" s="261"/>
      <c r="O1054" s="261"/>
      <c r="P1054" s="261"/>
      <c r="Q1054" s="261"/>
      <c r="R1054" s="261"/>
      <c r="S1054" s="261"/>
      <c r="T1054" s="262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63" t="s">
        <v>230</v>
      </c>
      <c r="AU1054" s="263" t="s">
        <v>88</v>
      </c>
      <c r="AV1054" s="14" t="s">
        <v>121</v>
      </c>
      <c r="AW1054" s="14" t="s">
        <v>34</v>
      </c>
      <c r="AX1054" s="14" t="s">
        <v>86</v>
      </c>
      <c r="AY1054" s="263" t="s">
        <v>216</v>
      </c>
    </row>
    <row r="1055" s="2" customFormat="1" ht="21.75" customHeight="1">
      <c r="A1055" s="39"/>
      <c r="B1055" s="40"/>
      <c r="C1055" s="228" t="s">
        <v>1796</v>
      </c>
      <c r="D1055" s="228" t="s">
        <v>218</v>
      </c>
      <c r="E1055" s="229" t="s">
        <v>2010</v>
      </c>
      <c r="F1055" s="230" t="s">
        <v>2011</v>
      </c>
      <c r="G1055" s="231" t="s">
        <v>293</v>
      </c>
      <c r="H1055" s="232">
        <v>141.56</v>
      </c>
      <c r="I1055" s="233"/>
      <c r="J1055" s="234">
        <f>ROUND(I1055*H1055,2)</f>
        <v>0</v>
      </c>
      <c r="K1055" s="230" t="s">
        <v>222</v>
      </c>
      <c r="L1055" s="45"/>
      <c r="M1055" s="235" t="s">
        <v>1</v>
      </c>
      <c r="N1055" s="236" t="s">
        <v>44</v>
      </c>
      <c r="O1055" s="92"/>
      <c r="P1055" s="237">
        <f>O1055*H1055</f>
        <v>0</v>
      </c>
      <c r="Q1055" s="237">
        <v>0.00059999999999999995</v>
      </c>
      <c r="R1055" s="237">
        <f>Q1055*H1055</f>
        <v>0.084935999999999998</v>
      </c>
      <c r="S1055" s="237">
        <v>0</v>
      </c>
      <c r="T1055" s="238">
        <f>S1055*H1055</f>
        <v>0</v>
      </c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R1055" s="239" t="s">
        <v>290</v>
      </c>
      <c r="AT1055" s="239" t="s">
        <v>218</v>
      </c>
      <c r="AU1055" s="239" t="s">
        <v>88</v>
      </c>
      <c r="AY1055" s="18" t="s">
        <v>216</v>
      </c>
      <c r="BE1055" s="240">
        <f>IF(N1055="základní",J1055,0)</f>
        <v>0</v>
      </c>
      <c r="BF1055" s="240">
        <f>IF(N1055="snížená",J1055,0)</f>
        <v>0</v>
      </c>
      <c r="BG1055" s="240">
        <f>IF(N1055="zákl. přenesená",J1055,0)</f>
        <v>0</v>
      </c>
      <c r="BH1055" s="240">
        <f>IF(N1055="sníž. přenesená",J1055,0)</f>
        <v>0</v>
      </c>
      <c r="BI1055" s="240">
        <f>IF(N1055="nulová",J1055,0)</f>
        <v>0</v>
      </c>
      <c r="BJ1055" s="18" t="s">
        <v>86</v>
      </c>
      <c r="BK1055" s="240">
        <f>ROUND(I1055*H1055,2)</f>
        <v>0</v>
      </c>
      <c r="BL1055" s="18" t="s">
        <v>290</v>
      </c>
      <c r="BM1055" s="239" t="s">
        <v>2012</v>
      </c>
    </row>
    <row r="1056" s="13" customFormat="1">
      <c r="A1056" s="13"/>
      <c r="B1056" s="241"/>
      <c r="C1056" s="242"/>
      <c r="D1056" s="243" t="s">
        <v>230</v>
      </c>
      <c r="E1056" s="244" t="s">
        <v>1</v>
      </c>
      <c r="F1056" s="245" t="s">
        <v>5741</v>
      </c>
      <c r="G1056" s="242"/>
      <c r="H1056" s="246">
        <v>133.40000000000001</v>
      </c>
      <c r="I1056" s="247"/>
      <c r="J1056" s="242"/>
      <c r="K1056" s="242"/>
      <c r="L1056" s="248"/>
      <c r="M1056" s="249"/>
      <c r="N1056" s="250"/>
      <c r="O1056" s="250"/>
      <c r="P1056" s="250"/>
      <c r="Q1056" s="250"/>
      <c r="R1056" s="250"/>
      <c r="S1056" s="250"/>
      <c r="T1056" s="251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2" t="s">
        <v>230</v>
      </c>
      <c r="AU1056" s="252" t="s">
        <v>88</v>
      </c>
      <c r="AV1056" s="13" t="s">
        <v>88</v>
      </c>
      <c r="AW1056" s="13" t="s">
        <v>34</v>
      </c>
      <c r="AX1056" s="13" t="s">
        <v>79</v>
      </c>
      <c r="AY1056" s="252" t="s">
        <v>216</v>
      </c>
    </row>
    <row r="1057" s="13" customFormat="1">
      <c r="A1057" s="13"/>
      <c r="B1057" s="241"/>
      <c r="C1057" s="242"/>
      <c r="D1057" s="243" t="s">
        <v>230</v>
      </c>
      <c r="E1057" s="244" t="s">
        <v>1</v>
      </c>
      <c r="F1057" s="245" t="s">
        <v>5742</v>
      </c>
      <c r="G1057" s="242"/>
      <c r="H1057" s="246">
        <v>5.5999999999999996</v>
      </c>
      <c r="I1057" s="247"/>
      <c r="J1057" s="242"/>
      <c r="K1057" s="242"/>
      <c r="L1057" s="248"/>
      <c r="M1057" s="249"/>
      <c r="N1057" s="250"/>
      <c r="O1057" s="250"/>
      <c r="P1057" s="250"/>
      <c r="Q1057" s="250"/>
      <c r="R1057" s="250"/>
      <c r="S1057" s="250"/>
      <c r="T1057" s="251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2" t="s">
        <v>230</v>
      </c>
      <c r="AU1057" s="252" t="s">
        <v>88</v>
      </c>
      <c r="AV1057" s="13" t="s">
        <v>88</v>
      </c>
      <c r="AW1057" s="13" t="s">
        <v>34</v>
      </c>
      <c r="AX1057" s="13" t="s">
        <v>79</v>
      </c>
      <c r="AY1057" s="252" t="s">
        <v>216</v>
      </c>
    </row>
    <row r="1058" s="13" customFormat="1">
      <c r="A1058" s="13"/>
      <c r="B1058" s="241"/>
      <c r="C1058" s="242"/>
      <c r="D1058" s="243" t="s">
        <v>230</v>
      </c>
      <c r="E1058" s="244" t="s">
        <v>1</v>
      </c>
      <c r="F1058" s="245" t="s">
        <v>5743</v>
      </c>
      <c r="G1058" s="242"/>
      <c r="H1058" s="246">
        <v>2.5600000000000001</v>
      </c>
      <c r="I1058" s="247"/>
      <c r="J1058" s="242"/>
      <c r="K1058" s="242"/>
      <c r="L1058" s="248"/>
      <c r="M1058" s="249"/>
      <c r="N1058" s="250"/>
      <c r="O1058" s="250"/>
      <c r="P1058" s="250"/>
      <c r="Q1058" s="250"/>
      <c r="R1058" s="250"/>
      <c r="S1058" s="250"/>
      <c r="T1058" s="251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52" t="s">
        <v>230</v>
      </c>
      <c r="AU1058" s="252" t="s">
        <v>88</v>
      </c>
      <c r="AV1058" s="13" t="s">
        <v>88</v>
      </c>
      <c r="AW1058" s="13" t="s">
        <v>34</v>
      </c>
      <c r="AX1058" s="13" t="s">
        <v>79</v>
      </c>
      <c r="AY1058" s="252" t="s">
        <v>216</v>
      </c>
    </row>
    <row r="1059" s="14" customFormat="1">
      <c r="A1059" s="14"/>
      <c r="B1059" s="253"/>
      <c r="C1059" s="254"/>
      <c r="D1059" s="243" t="s">
        <v>230</v>
      </c>
      <c r="E1059" s="255" t="s">
        <v>1</v>
      </c>
      <c r="F1059" s="256" t="s">
        <v>285</v>
      </c>
      <c r="G1059" s="254"/>
      <c r="H1059" s="257">
        <v>141.56</v>
      </c>
      <c r="I1059" s="258"/>
      <c r="J1059" s="254"/>
      <c r="K1059" s="254"/>
      <c r="L1059" s="259"/>
      <c r="M1059" s="260"/>
      <c r="N1059" s="261"/>
      <c r="O1059" s="261"/>
      <c r="P1059" s="261"/>
      <c r="Q1059" s="261"/>
      <c r="R1059" s="261"/>
      <c r="S1059" s="261"/>
      <c r="T1059" s="262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63" t="s">
        <v>230</v>
      </c>
      <c r="AU1059" s="263" t="s">
        <v>88</v>
      </c>
      <c r="AV1059" s="14" t="s">
        <v>121</v>
      </c>
      <c r="AW1059" s="14" t="s">
        <v>34</v>
      </c>
      <c r="AX1059" s="14" t="s">
        <v>86</v>
      </c>
      <c r="AY1059" s="263" t="s">
        <v>216</v>
      </c>
    </row>
    <row r="1060" s="2" customFormat="1" ht="21.75" customHeight="1">
      <c r="A1060" s="39"/>
      <c r="B1060" s="40"/>
      <c r="C1060" s="228" t="s">
        <v>1801</v>
      </c>
      <c r="D1060" s="228" t="s">
        <v>218</v>
      </c>
      <c r="E1060" s="229" t="s">
        <v>2016</v>
      </c>
      <c r="F1060" s="230" t="s">
        <v>2017</v>
      </c>
      <c r="G1060" s="231" t="s">
        <v>293</v>
      </c>
      <c r="H1060" s="232">
        <v>136.80000000000001</v>
      </c>
      <c r="I1060" s="233"/>
      <c r="J1060" s="234">
        <f>ROUND(I1060*H1060,2)</f>
        <v>0</v>
      </c>
      <c r="K1060" s="230" t="s">
        <v>222</v>
      </c>
      <c r="L1060" s="45"/>
      <c r="M1060" s="235" t="s">
        <v>1</v>
      </c>
      <c r="N1060" s="236" t="s">
        <v>44</v>
      </c>
      <c r="O1060" s="92"/>
      <c r="P1060" s="237">
        <f>O1060*H1060</f>
        <v>0</v>
      </c>
      <c r="Q1060" s="237">
        <v>0.00059999999999999995</v>
      </c>
      <c r="R1060" s="237">
        <f>Q1060*H1060</f>
        <v>0.08208</v>
      </c>
      <c r="S1060" s="237">
        <v>0</v>
      </c>
      <c r="T1060" s="238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39" t="s">
        <v>290</v>
      </c>
      <c r="AT1060" s="239" t="s">
        <v>218</v>
      </c>
      <c r="AU1060" s="239" t="s">
        <v>88</v>
      </c>
      <c r="AY1060" s="18" t="s">
        <v>216</v>
      </c>
      <c r="BE1060" s="240">
        <f>IF(N1060="základní",J1060,0)</f>
        <v>0</v>
      </c>
      <c r="BF1060" s="240">
        <f>IF(N1060="snížená",J1060,0)</f>
        <v>0</v>
      </c>
      <c r="BG1060" s="240">
        <f>IF(N1060="zákl. přenesená",J1060,0)</f>
        <v>0</v>
      </c>
      <c r="BH1060" s="240">
        <f>IF(N1060="sníž. přenesená",J1060,0)</f>
        <v>0</v>
      </c>
      <c r="BI1060" s="240">
        <f>IF(N1060="nulová",J1060,0)</f>
        <v>0</v>
      </c>
      <c r="BJ1060" s="18" t="s">
        <v>86</v>
      </c>
      <c r="BK1060" s="240">
        <f>ROUND(I1060*H1060,2)</f>
        <v>0</v>
      </c>
      <c r="BL1060" s="18" t="s">
        <v>290</v>
      </c>
      <c r="BM1060" s="239" t="s">
        <v>2018</v>
      </c>
    </row>
    <row r="1061" s="13" customFormat="1">
      <c r="A1061" s="13"/>
      <c r="B1061" s="241"/>
      <c r="C1061" s="242"/>
      <c r="D1061" s="243" t="s">
        <v>230</v>
      </c>
      <c r="E1061" s="244" t="s">
        <v>1</v>
      </c>
      <c r="F1061" s="245" t="s">
        <v>5744</v>
      </c>
      <c r="G1061" s="242"/>
      <c r="H1061" s="246">
        <v>136.80000000000001</v>
      </c>
      <c r="I1061" s="247"/>
      <c r="J1061" s="242"/>
      <c r="K1061" s="242"/>
      <c r="L1061" s="248"/>
      <c r="M1061" s="249"/>
      <c r="N1061" s="250"/>
      <c r="O1061" s="250"/>
      <c r="P1061" s="250"/>
      <c r="Q1061" s="250"/>
      <c r="R1061" s="250"/>
      <c r="S1061" s="250"/>
      <c r="T1061" s="251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2" t="s">
        <v>230</v>
      </c>
      <c r="AU1061" s="252" t="s">
        <v>88</v>
      </c>
      <c r="AV1061" s="13" t="s">
        <v>88</v>
      </c>
      <c r="AW1061" s="13" t="s">
        <v>34</v>
      </c>
      <c r="AX1061" s="13" t="s">
        <v>79</v>
      </c>
      <c r="AY1061" s="252" t="s">
        <v>216</v>
      </c>
    </row>
    <row r="1062" s="14" customFormat="1">
      <c r="A1062" s="14"/>
      <c r="B1062" s="253"/>
      <c r="C1062" s="254"/>
      <c r="D1062" s="243" t="s">
        <v>230</v>
      </c>
      <c r="E1062" s="255" t="s">
        <v>1</v>
      </c>
      <c r="F1062" s="256" t="s">
        <v>285</v>
      </c>
      <c r="G1062" s="254"/>
      <c r="H1062" s="257">
        <v>136.80000000000001</v>
      </c>
      <c r="I1062" s="258"/>
      <c r="J1062" s="254"/>
      <c r="K1062" s="254"/>
      <c r="L1062" s="259"/>
      <c r="M1062" s="260"/>
      <c r="N1062" s="261"/>
      <c r="O1062" s="261"/>
      <c r="P1062" s="261"/>
      <c r="Q1062" s="261"/>
      <c r="R1062" s="261"/>
      <c r="S1062" s="261"/>
      <c r="T1062" s="262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63" t="s">
        <v>230</v>
      </c>
      <c r="AU1062" s="263" t="s">
        <v>88</v>
      </c>
      <c r="AV1062" s="14" t="s">
        <v>121</v>
      </c>
      <c r="AW1062" s="14" t="s">
        <v>34</v>
      </c>
      <c r="AX1062" s="14" t="s">
        <v>86</v>
      </c>
      <c r="AY1062" s="263" t="s">
        <v>216</v>
      </c>
    </row>
    <row r="1063" s="2" customFormat="1" ht="21.75" customHeight="1">
      <c r="A1063" s="39"/>
      <c r="B1063" s="40"/>
      <c r="C1063" s="228" t="s">
        <v>1806</v>
      </c>
      <c r="D1063" s="228" t="s">
        <v>218</v>
      </c>
      <c r="E1063" s="229" t="s">
        <v>2022</v>
      </c>
      <c r="F1063" s="230" t="s">
        <v>2023</v>
      </c>
      <c r="G1063" s="231" t="s">
        <v>293</v>
      </c>
      <c r="H1063" s="232">
        <v>5.5999999999999996</v>
      </c>
      <c r="I1063" s="233"/>
      <c r="J1063" s="234">
        <f>ROUND(I1063*H1063,2)</f>
        <v>0</v>
      </c>
      <c r="K1063" s="230" t="s">
        <v>222</v>
      </c>
      <c r="L1063" s="45"/>
      <c r="M1063" s="235" t="s">
        <v>1</v>
      </c>
      <c r="N1063" s="236" t="s">
        <v>44</v>
      </c>
      <c r="O1063" s="92"/>
      <c r="P1063" s="237">
        <f>O1063*H1063</f>
        <v>0</v>
      </c>
      <c r="Q1063" s="237">
        <v>0.00042999999999999999</v>
      </c>
      <c r="R1063" s="237">
        <f>Q1063*H1063</f>
        <v>0.002408</v>
      </c>
      <c r="S1063" s="237">
        <v>0</v>
      </c>
      <c r="T1063" s="238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39" t="s">
        <v>290</v>
      </c>
      <c r="AT1063" s="239" t="s">
        <v>218</v>
      </c>
      <c r="AU1063" s="239" t="s">
        <v>88</v>
      </c>
      <c r="AY1063" s="18" t="s">
        <v>216</v>
      </c>
      <c r="BE1063" s="240">
        <f>IF(N1063="základní",J1063,0)</f>
        <v>0</v>
      </c>
      <c r="BF1063" s="240">
        <f>IF(N1063="snížená",J1063,0)</f>
        <v>0</v>
      </c>
      <c r="BG1063" s="240">
        <f>IF(N1063="zákl. přenesená",J1063,0)</f>
        <v>0</v>
      </c>
      <c r="BH1063" s="240">
        <f>IF(N1063="sníž. přenesená",J1063,0)</f>
        <v>0</v>
      </c>
      <c r="BI1063" s="240">
        <f>IF(N1063="nulová",J1063,0)</f>
        <v>0</v>
      </c>
      <c r="BJ1063" s="18" t="s">
        <v>86</v>
      </c>
      <c r="BK1063" s="240">
        <f>ROUND(I1063*H1063,2)</f>
        <v>0</v>
      </c>
      <c r="BL1063" s="18" t="s">
        <v>290</v>
      </c>
      <c r="BM1063" s="239" t="s">
        <v>2024</v>
      </c>
    </row>
    <row r="1064" s="13" customFormat="1">
      <c r="A1064" s="13"/>
      <c r="B1064" s="241"/>
      <c r="C1064" s="242"/>
      <c r="D1064" s="243" t="s">
        <v>230</v>
      </c>
      <c r="E1064" s="244" t="s">
        <v>1</v>
      </c>
      <c r="F1064" s="245" t="s">
        <v>5745</v>
      </c>
      <c r="G1064" s="242"/>
      <c r="H1064" s="246">
        <v>5.5999999999999996</v>
      </c>
      <c r="I1064" s="247"/>
      <c r="J1064" s="242"/>
      <c r="K1064" s="242"/>
      <c r="L1064" s="248"/>
      <c r="M1064" s="249"/>
      <c r="N1064" s="250"/>
      <c r="O1064" s="250"/>
      <c r="P1064" s="250"/>
      <c r="Q1064" s="250"/>
      <c r="R1064" s="250"/>
      <c r="S1064" s="250"/>
      <c r="T1064" s="251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2" t="s">
        <v>230</v>
      </c>
      <c r="AU1064" s="252" t="s">
        <v>88</v>
      </c>
      <c r="AV1064" s="13" t="s">
        <v>88</v>
      </c>
      <c r="AW1064" s="13" t="s">
        <v>34</v>
      </c>
      <c r="AX1064" s="13" t="s">
        <v>86</v>
      </c>
      <c r="AY1064" s="252" t="s">
        <v>216</v>
      </c>
    </row>
    <row r="1065" s="2" customFormat="1" ht="21.75" customHeight="1">
      <c r="A1065" s="39"/>
      <c r="B1065" s="40"/>
      <c r="C1065" s="228" t="s">
        <v>1814</v>
      </c>
      <c r="D1065" s="228" t="s">
        <v>218</v>
      </c>
      <c r="E1065" s="229" t="s">
        <v>5746</v>
      </c>
      <c r="F1065" s="230" t="s">
        <v>5747</v>
      </c>
      <c r="G1065" s="231" t="s">
        <v>293</v>
      </c>
      <c r="H1065" s="232">
        <v>12.6</v>
      </c>
      <c r="I1065" s="233"/>
      <c r="J1065" s="234">
        <f>ROUND(I1065*H1065,2)</f>
        <v>0</v>
      </c>
      <c r="K1065" s="230" t="s">
        <v>222</v>
      </c>
      <c r="L1065" s="45"/>
      <c r="M1065" s="235" t="s">
        <v>1</v>
      </c>
      <c r="N1065" s="236" t="s">
        <v>44</v>
      </c>
      <c r="O1065" s="92"/>
      <c r="P1065" s="237">
        <f>O1065*H1065</f>
        <v>0</v>
      </c>
      <c r="Q1065" s="237">
        <v>0.0016199999999999999</v>
      </c>
      <c r="R1065" s="237">
        <f>Q1065*H1065</f>
        <v>0.020412</v>
      </c>
      <c r="S1065" s="237">
        <v>0</v>
      </c>
      <c r="T1065" s="238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39" t="s">
        <v>290</v>
      </c>
      <c r="AT1065" s="239" t="s">
        <v>218</v>
      </c>
      <c r="AU1065" s="239" t="s">
        <v>88</v>
      </c>
      <c r="AY1065" s="18" t="s">
        <v>216</v>
      </c>
      <c r="BE1065" s="240">
        <f>IF(N1065="základní",J1065,0)</f>
        <v>0</v>
      </c>
      <c r="BF1065" s="240">
        <f>IF(N1065="snížená",J1065,0)</f>
        <v>0</v>
      </c>
      <c r="BG1065" s="240">
        <f>IF(N1065="zákl. přenesená",J1065,0)</f>
        <v>0</v>
      </c>
      <c r="BH1065" s="240">
        <f>IF(N1065="sníž. přenesená",J1065,0)</f>
        <v>0</v>
      </c>
      <c r="BI1065" s="240">
        <f>IF(N1065="nulová",J1065,0)</f>
        <v>0</v>
      </c>
      <c r="BJ1065" s="18" t="s">
        <v>86</v>
      </c>
      <c r="BK1065" s="240">
        <f>ROUND(I1065*H1065,2)</f>
        <v>0</v>
      </c>
      <c r="BL1065" s="18" t="s">
        <v>290</v>
      </c>
      <c r="BM1065" s="239" t="s">
        <v>5748</v>
      </c>
    </row>
    <row r="1066" s="13" customFormat="1">
      <c r="A1066" s="13"/>
      <c r="B1066" s="241"/>
      <c r="C1066" s="242"/>
      <c r="D1066" s="243" t="s">
        <v>230</v>
      </c>
      <c r="E1066" s="244" t="s">
        <v>1</v>
      </c>
      <c r="F1066" s="245" t="s">
        <v>5749</v>
      </c>
      <c r="G1066" s="242"/>
      <c r="H1066" s="246">
        <v>12.6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230</v>
      </c>
      <c r="AU1066" s="252" t="s">
        <v>88</v>
      </c>
      <c r="AV1066" s="13" t="s">
        <v>88</v>
      </c>
      <c r="AW1066" s="13" t="s">
        <v>34</v>
      </c>
      <c r="AX1066" s="13" t="s">
        <v>86</v>
      </c>
      <c r="AY1066" s="252" t="s">
        <v>216</v>
      </c>
    </row>
    <row r="1067" s="2" customFormat="1" ht="21.75" customHeight="1">
      <c r="A1067" s="39"/>
      <c r="B1067" s="40"/>
      <c r="C1067" s="228" t="s">
        <v>1818</v>
      </c>
      <c r="D1067" s="228" t="s">
        <v>218</v>
      </c>
      <c r="E1067" s="229" t="s">
        <v>2027</v>
      </c>
      <c r="F1067" s="230" t="s">
        <v>2028</v>
      </c>
      <c r="G1067" s="231" t="s">
        <v>277</v>
      </c>
      <c r="H1067" s="232">
        <v>34.372</v>
      </c>
      <c r="I1067" s="233"/>
      <c r="J1067" s="234">
        <f>ROUND(I1067*H1067,2)</f>
        <v>0</v>
      </c>
      <c r="K1067" s="230" t="s">
        <v>222</v>
      </c>
      <c r="L1067" s="45"/>
      <c r="M1067" s="235" t="s">
        <v>1</v>
      </c>
      <c r="N1067" s="236" t="s">
        <v>44</v>
      </c>
      <c r="O1067" s="92"/>
      <c r="P1067" s="237">
        <f>O1067*H1067</f>
        <v>0</v>
      </c>
      <c r="Q1067" s="237">
        <v>0.010800000000000001</v>
      </c>
      <c r="R1067" s="237">
        <f>Q1067*H1067</f>
        <v>0.37121760000000004</v>
      </c>
      <c r="S1067" s="237">
        <v>0</v>
      </c>
      <c r="T1067" s="238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39" t="s">
        <v>290</v>
      </c>
      <c r="AT1067" s="239" t="s">
        <v>218</v>
      </c>
      <c r="AU1067" s="239" t="s">
        <v>88</v>
      </c>
      <c r="AY1067" s="18" t="s">
        <v>216</v>
      </c>
      <c r="BE1067" s="240">
        <f>IF(N1067="základní",J1067,0)</f>
        <v>0</v>
      </c>
      <c r="BF1067" s="240">
        <f>IF(N1067="snížená",J1067,0)</f>
        <v>0</v>
      </c>
      <c r="BG1067" s="240">
        <f>IF(N1067="zákl. přenesená",J1067,0)</f>
        <v>0</v>
      </c>
      <c r="BH1067" s="240">
        <f>IF(N1067="sníž. přenesená",J1067,0)</f>
        <v>0</v>
      </c>
      <c r="BI1067" s="240">
        <f>IF(N1067="nulová",J1067,0)</f>
        <v>0</v>
      </c>
      <c r="BJ1067" s="18" t="s">
        <v>86</v>
      </c>
      <c r="BK1067" s="240">
        <f>ROUND(I1067*H1067,2)</f>
        <v>0</v>
      </c>
      <c r="BL1067" s="18" t="s">
        <v>290</v>
      </c>
      <c r="BM1067" s="239" t="s">
        <v>2029</v>
      </c>
    </row>
    <row r="1068" s="13" customFormat="1">
      <c r="A1068" s="13"/>
      <c r="B1068" s="241"/>
      <c r="C1068" s="242"/>
      <c r="D1068" s="243" t="s">
        <v>230</v>
      </c>
      <c r="E1068" s="244" t="s">
        <v>1</v>
      </c>
      <c r="F1068" s="245" t="s">
        <v>5750</v>
      </c>
      <c r="G1068" s="242"/>
      <c r="H1068" s="246">
        <v>34.372</v>
      </c>
      <c r="I1068" s="247"/>
      <c r="J1068" s="242"/>
      <c r="K1068" s="242"/>
      <c r="L1068" s="248"/>
      <c r="M1068" s="249"/>
      <c r="N1068" s="250"/>
      <c r="O1068" s="250"/>
      <c r="P1068" s="250"/>
      <c r="Q1068" s="250"/>
      <c r="R1068" s="250"/>
      <c r="S1068" s="250"/>
      <c r="T1068" s="251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52" t="s">
        <v>230</v>
      </c>
      <c r="AU1068" s="252" t="s">
        <v>88</v>
      </c>
      <c r="AV1068" s="13" t="s">
        <v>88</v>
      </c>
      <c r="AW1068" s="13" t="s">
        <v>34</v>
      </c>
      <c r="AX1068" s="13" t="s">
        <v>79</v>
      </c>
      <c r="AY1068" s="252" t="s">
        <v>216</v>
      </c>
    </row>
    <row r="1069" s="14" customFormat="1">
      <c r="A1069" s="14"/>
      <c r="B1069" s="253"/>
      <c r="C1069" s="254"/>
      <c r="D1069" s="243" t="s">
        <v>230</v>
      </c>
      <c r="E1069" s="255" t="s">
        <v>1</v>
      </c>
      <c r="F1069" s="256" t="s">
        <v>285</v>
      </c>
      <c r="G1069" s="254"/>
      <c r="H1069" s="257">
        <v>34.372</v>
      </c>
      <c r="I1069" s="258"/>
      <c r="J1069" s="254"/>
      <c r="K1069" s="254"/>
      <c r="L1069" s="259"/>
      <c r="M1069" s="260"/>
      <c r="N1069" s="261"/>
      <c r="O1069" s="261"/>
      <c r="P1069" s="261"/>
      <c r="Q1069" s="261"/>
      <c r="R1069" s="261"/>
      <c r="S1069" s="261"/>
      <c r="T1069" s="262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63" t="s">
        <v>230</v>
      </c>
      <c r="AU1069" s="263" t="s">
        <v>88</v>
      </c>
      <c r="AV1069" s="14" t="s">
        <v>121</v>
      </c>
      <c r="AW1069" s="14" t="s">
        <v>34</v>
      </c>
      <c r="AX1069" s="14" t="s">
        <v>86</v>
      </c>
      <c r="AY1069" s="263" t="s">
        <v>216</v>
      </c>
    </row>
    <row r="1070" s="2" customFormat="1" ht="16.5" customHeight="1">
      <c r="A1070" s="39"/>
      <c r="B1070" s="40"/>
      <c r="C1070" s="228" t="s">
        <v>1820</v>
      </c>
      <c r="D1070" s="228" t="s">
        <v>218</v>
      </c>
      <c r="E1070" s="229" t="s">
        <v>2034</v>
      </c>
      <c r="F1070" s="230" t="s">
        <v>2035</v>
      </c>
      <c r="G1070" s="231" t="s">
        <v>293</v>
      </c>
      <c r="H1070" s="232">
        <v>264.39999999999998</v>
      </c>
      <c r="I1070" s="233"/>
      <c r="J1070" s="234">
        <f>ROUND(I1070*H1070,2)</f>
        <v>0</v>
      </c>
      <c r="K1070" s="230" t="s">
        <v>222</v>
      </c>
      <c r="L1070" s="45"/>
      <c r="M1070" s="235" t="s">
        <v>1</v>
      </c>
      <c r="N1070" s="236" t="s">
        <v>44</v>
      </c>
      <c r="O1070" s="92"/>
      <c r="P1070" s="237">
        <f>O1070*H1070</f>
        <v>0</v>
      </c>
      <c r="Q1070" s="237">
        <v>0</v>
      </c>
      <c r="R1070" s="237">
        <f>Q1070*H1070</f>
        <v>0</v>
      </c>
      <c r="S1070" s="237">
        <v>0</v>
      </c>
      <c r="T1070" s="238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39" t="s">
        <v>290</v>
      </c>
      <c r="AT1070" s="239" t="s">
        <v>218</v>
      </c>
      <c r="AU1070" s="239" t="s">
        <v>88</v>
      </c>
      <c r="AY1070" s="18" t="s">
        <v>216</v>
      </c>
      <c r="BE1070" s="240">
        <f>IF(N1070="základní",J1070,0)</f>
        <v>0</v>
      </c>
      <c r="BF1070" s="240">
        <f>IF(N1070="snížená",J1070,0)</f>
        <v>0</v>
      </c>
      <c r="BG1070" s="240">
        <f>IF(N1070="zákl. přenesená",J1070,0)</f>
        <v>0</v>
      </c>
      <c r="BH1070" s="240">
        <f>IF(N1070="sníž. přenesená",J1070,0)</f>
        <v>0</v>
      </c>
      <c r="BI1070" s="240">
        <f>IF(N1070="nulová",J1070,0)</f>
        <v>0</v>
      </c>
      <c r="BJ1070" s="18" t="s">
        <v>86</v>
      </c>
      <c r="BK1070" s="240">
        <f>ROUND(I1070*H1070,2)</f>
        <v>0</v>
      </c>
      <c r="BL1070" s="18" t="s">
        <v>290</v>
      </c>
      <c r="BM1070" s="239" t="s">
        <v>2036</v>
      </c>
    </row>
    <row r="1071" s="13" customFormat="1">
      <c r="A1071" s="13"/>
      <c r="B1071" s="241"/>
      <c r="C1071" s="242"/>
      <c r="D1071" s="243" t="s">
        <v>230</v>
      </c>
      <c r="E1071" s="244" t="s">
        <v>1</v>
      </c>
      <c r="F1071" s="245" t="s">
        <v>5751</v>
      </c>
      <c r="G1071" s="242"/>
      <c r="H1071" s="246">
        <v>264.39999999999998</v>
      </c>
      <c r="I1071" s="247"/>
      <c r="J1071" s="242"/>
      <c r="K1071" s="242"/>
      <c r="L1071" s="248"/>
      <c r="M1071" s="249"/>
      <c r="N1071" s="250"/>
      <c r="O1071" s="250"/>
      <c r="P1071" s="250"/>
      <c r="Q1071" s="250"/>
      <c r="R1071" s="250"/>
      <c r="S1071" s="250"/>
      <c r="T1071" s="251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2" t="s">
        <v>230</v>
      </c>
      <c r="AU1071" s="252" t="s">
        <v>88</v>
      </c>
      <c r="AV1071" s="13" t="s">
        <v>88</v>
      </c>
      <c r="AW1071" s="13" t="s">
        <v>34</v>
      </c>
      <c r="AX1071" s="13" t="s">
        <v>79</v>
      </c>
      <c r="AY1071" s="252" t="s">
        <v>216</v>
      </c>
    </row>
    <row r="1072" s="14" customFormat="1">
      <c r="A1072" s="14"/>
      <c r="B1072" s="253"/>
      <c r="C1072" s="254"/>
      <c r="D1072" s="243" t="s">
        <v>230</v>
      </c>
      <c r="E1072" s="255" t="s">
        <v>1</v>
      </c>
      <c r="F1072" s="256" t="s">
        <v>285</v>
      </c>
      <c r="G1072" s="254"/>
      <c r="H1072" s="257">
        <v>264.39999999999998</v>
      </c>
      <c r="I1072" s="258"/>
      <c r="J1072" s="254"/>
      <c r="K1072" s="254"/>
      <c r="L1072" s="259"/>
      <c r="M1072" s="260"/>
      <c r="N1072" s="261"/>
      <c r="O1072" s="261"/>
      <c r="P1072" s="261"/>
      <c r="Q1072" s="261"/>
      <c r="R1072" s="261"/>
      <c r="S1072" s="261"/>
      <c r="T1072" s="262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63" t="s">
        <v>230</v>
      </c>
      <c r="AU1072" s="263" t="s">
        <v>88</v>
      </c>
      <c r="AV1072" s="14" t="s">
        <v>121</v>
      </c>
      <c r="AW1072" s="14" t="s">
        <v>34</v>
      </c>
      <c r="AX1072" s="14" t="s">
        <v>86</v>
      </c>
      <c r="AY1072" s="263" t="s">
        <v>216</v>
      </c>
    </row>
    <row r="1073" s="2" customFormat="1" ht="16.5" customHeight="1">
      <c r="A1073" s="39"/>
      <c r="B1073" s="40"/>
      <c r="C1073" s="228" t="s">
        <v>1823</v>
      </c>
      <c r="D1073" s="228" t="s">
        <v>218</v>
      </c>
      <c r="E1073" s="229" t="s">
        <v>5752</v>
      </c>
      <c r="F1073" s="230" t="s">
        <v>5753</v>
      </c>
      <c r="G1073" s="231" t="s">
        <v>277</v>
      </c>
      <c r="H1073" s="232">
        <v>624.072</v>
      </c>
      <c r="I1073" s="233"/>
      <c r="J1073" s="234">
        <f>ROUND(I1073*H1073,2)</f>
        <v>0</v>
      </c>
      <c r="K1073" s="230" t="s">
        <v>222</v>
      </c>
      <c r="L1073" s="45"/>
      <c r="M1073" s="235" t="s">
        <v>1</v>
      </c>
      <c r="N1073" s="236" t="s">
        <v>44</v>
      </c>
      <c r="O1073" s="92"/>
      <c r="P1073" s="237">
        <f>O1073*H1073</f>
        <v>0</v>
      </c>
      <c r="Q1073" s="237">
        <v>0</v>
      </c>
      <c r="R1073" s="237">
        <f>Q1073*H1073</f>
        <v>0</v>
      </c>
      <c r="S1073" s="237">
        <v>0</v>
      </c>
      <c r="T1073" s="238">
        <f>S1073*H1073</f>
        <v>0</v>
      </c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R1073" s="239" t="s">
        <v>290</v>
      </c>
      <c r="AT1073" s="239" t="s">
        <v>218</v>
      </c>
      <c r="AU1073" s="239" t="s">
        <v>88</v>
      </c>
      <c r="AY1073" s="18" t="s">
        <v>216</v>
      </c>
      <c r="BE1073" s="240">
        <f>IF(N1073="základní",J1073,0)</f>
        <v>0</v>
      </c>
      <c r="BF1073" s="240">
        <f>IF(N1073="snížená",J1073,0)</f>
        <v>0</v>
      </c>
      <c r="BG1073" s="240">
        <f>IF(N1073="zákl. přenesená",J1073,0)</f>
        <v>0</v>
      </c>
      <c r="BH1073" s="240">
        <f>IF(N1073="sníž. přenesená",J1073,0)</f>
        <v>0</v>
      </c>
      <c r="BI1073" s="240">
        <f>IF(N1073="nulová",J1073,0)</f>
        <v>0</v>
      </c>
      <c r="BJ1073" s="18" t="s">
        <v>86</v>
      </c>
      <c r="BK1073" s="240">
        <f>ROUND(I1073*H1073,2)</f>
        <v>0</v>
      </c>
      <c r="BL1073" s="18" t="s">
        <v>290</v>
      </c>
      <c r="BM1073" s="239" t="s">
        <v>5754</v>
      </c>
    </row>
    <row r="1074" s="13" customFormat="1">
      <c r="A1074" s="13"/>
      <c r="B1074" s="241"/>
      <c r="C1074" s="242"/>
      <c r="D1074" s="243" t="s">
        <v>230</v>
      </c>
      <c r="E1074" s="244" t="s">
        <v>1</v>
      </c>
      <c r="F1074" s="245" t="s">
        <v>5715</v>
      </c>
      <c r="G1074" s="242"/>
      <c r="H1074" s="246">
        <v>624.072</v>
      </c>
      <c r="I1074" s="247"/>
      <c r="J1074" s="242"/>
      <c r="K1074" s="242"/>
      <c r="L1074" s="248"/>
      <c r="M1074" s="249"/>
      <c r="N1074" s="250"/>
      <c r="O1074" s="250"/>
      <c r="P1074" s="250"/>
      <c r="Q1074" s="250"/>
      <c r="R1074" s="250"/>
      <c r="S1074" s="250"/>
      <c r="T1074" s="251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52" t="s">
        <v>230</v>
      </c>
      <c r="AU1074" s="252" t="s">
        <v>88</v>
      </c>
      <c r="AV1074" s="13" t="s">
        <v>88</v>
      </c>
      <c r="AW1074" s="13" t="s">
        <v>34</v>
      </c>
      <c r="AX1074" s="13" t="s">
        <v>79</v>
      </c>
      <c r="AY1074" s="252" t="s">
        <v>216</v>
      </c>
    </row>
    <row r="1075" s="14" customFormat="1">
      <c r="A1075" s="14"/>
      <c r="B1075" s="253"/>
      <c r="C1075" s="254"/>
      <c r="D1075" s="243" t="s">
        <v>230</v>
      </c>
      <c r="E1075" s="255" t="s">
        <v>1</v>
      </c>
      <c r="F1075" s="256" t="s">
        <v>285</v>
      </c>
      <c r="G1075" s="254"/>
      <c r="H1075" s="257">
        <v>624.072</v>
      </c>
      <c r="I1075" s="258"/>
      <c r="J1075" s="254"/>
      <c r="K1075" s="254"/>
      <c r="L1075" s="259"/>
      <c r="M1075" s="260"/>
      <c r="N1075" s="261"/>
      <c r="O1075" s="261"/>
      <c r="P1075" s="261"/>
      <c r="Q1075" s="261"/>
      <c r="R1075" s="261"/>
      <c r="S1075" s="261"/>
      <c r="T1075" s="262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3" t="s">
        <v>230</v>
      </c>
      <c r="AU1075" s="263" t="s">
        <v>88</v>
      </c>
      <c r="AV1075" s="14" t="s">
        <v>121</v>
      </c>
      <c r="AW1075" s="14" t="s">
        <v>34</v>
      </c>
      <c r="AX1075" s="14" t="s">
        <v>86</v>
      </c>
      <c r="AY1075" s="263" t="s">
        <v>216</v>
      </c>
    </row>
    <row r="1076" s="2" customFormat="1" ht="16.5" customHeight="1">
      <c r="A1076" s="39"/>
      <c r="B1076" s="40"/>
      <c r="C1076" s="264" t="s">
        <v>1827</v>
      </c>
      <c r="D1076" s="264" t="s">
        <v>372</v>
      </c>
      <c r="E1076" s="265" t="s">
        <v>5755</v>
      </c>
      <c r="F1076" s="266" t="s">
        <v>5756</v>
      </c>
      <c r="G1076" s="267" t="s">
        <v>650</v>
      </c>
      <c r="H1076" s="268">
        <v>24.963000000000001</v>
      </c>
      <c r="I1076" s="269"/>
      <c r="J1076" s="270">
        <f>ROUND(I1076*H1076,2)</f>
        <v>0</v>
      </c>
      <c r="K1076" s="266" t="s">
        <v>222</v>
      </c>
      <c r="L1076" s="271"/>
      <c r="M1076" s="272" t="s">
        <v>1</v>
      </c>
      <c r="N1076" s="273" t="s">
        <v>44</v>
      </c>
      <c r="O1076" s="92"/>
      <c r="P1076" s="237">
        <f>O1076*H1076</f>
        <v>0</v>
      </c>
      <c r="Q1076" s="237">
        <v>0.001</v>
      </c>
      <c r="R1076" s="237">
        <f>Q1076*H1076</f>
        <v>0.024963000000000003</v>
      </c>
      <c r="S1076" s="237">
        <v>0</v>
      </c>
      <c r="T1076" s="238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39" t="s">
        <v>371</v>
      </c>
      <c r="AT1076" s="239" t="s">
        <v>372</v>
      </c>
      <c r="AU1076" s="239" t="s">
        <v>88</v>
      </c>
      <c r="AY1076" s="18" t="s">
        <v>216</v>
      </c>
      <c r="BE1076" s="240">
        <f>IF(N1076="základní",J1076,0)</f>
        <v>0</v>
      </c>
      <c r="BF1076" s="240">
        <f>IF(N1076="snížená",J1076,0)</f>
        <v>0</v>
      </c>
      <c r="BG1076" s="240">
        <f>IF(N1076="zákl. přenesená",J1076,0)</f>
        <v>0</v>
      </c>
      <c r="BH1076" s="240">
        <f>IF(N1076="sníž. přenesená",J1076,0)</f>
        <v>0</v>
      </c>
      <c r="BI1076" s="240">
        <f>IF(N1076="nulová",J1076,0)</f>
        <v>0</v>
      </c>
      <c r="BJ1076" s="18" t="s">
        <v>86</v>
      </c>
      <c r="BK1076" s="240">
        <f>ROUND(I1076*H1076,2)</f>
        <v>0</v>
      </c>
      <c r="BL1076" s="18" t="s">
        <v>290</v>
      </c>
      <c r="BM1076" s="239" t="s">
        <v>5757</v>
      </c>
    </row>
    <row r="1077" s="13" customFormat="1">
      <c r="A1077" s="13"/>
      <c r="B1077" s="241"/>
      <c r="C1077" s="242"/>
      <c r="D1077" s="243" t="s">
        <v>230</v>
      </c>
      <c r="E1077" s="242"/>
      <c r="F1077" s="245" t="s">
        <v>5758</v>
      </c>
      <c r="G1077" s="242"/>
      <c r="H1077" s="246">
        <v>24.963000000000001</v>
      </c>
      <c r="I1077" s="247"/>
      <c r="J1077" s="242"/>
      <c r="K1077" s="242"/>
      <c r="L1077" s="248"/>
      <c r="M1077" s="249"/>
      <c r="N1077" s="250"/>
      <c r="O1077" s="250"/>
      <c r="P1077" s="250"/>
      <c r="Q1077" s="250"/>
      <c r="R1077" s="250"/>
      <c r="S1077" s="250"/>
      <c r="T1077" s="251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52" t="s">
        <v>230</v>
      </c>
      <c r="AU1077" s="252" t="s">
        <v>88</v>
      </c>
      <c r="AV1077" s="13" t="s">
        <v>88</v>
      </c>
      <c r="AW1077" s="13" t="s">
        <v>4</v>
      </c>
      <c r="AX1077" s="13" t="s">
        <v>86</v>
      </c>
      <c r="AY1077" s="252" t="s">
        <v>216</v>
      </c>
    </row>
    <row r="1078" s="2" customFormat="1" ht="24.15" customHeight="1">
      <c r="A1078" s="39"/>
      <c r="B1078" s="40"/>
      <c r="C1078" s="228" t="s">
        <v>1830</v>
      </c>
      <c r="D1078" s="228" t="s">
        <v>218</v>
      </c>
      <c r="E1078" s="229" t="s">
        <v>2046</v>
      </c>
      <c r="F1078" s="230" t="s">
        <v>2047</v>
      </c>
      <c r="G1078" s="231" t="s">
        <v>277</v>
      </c>
      <c r="H1078" s="232">
        <v>758.07299999999998</v>
      </c>
      <c r="I1078" s="233"/>
      <c r="J1078" s="234">
        <f>ROUND(I1078*H1078,2)</f>
        <v>0</v>
      </c>
      <c r="K1078" s="230" t="s">
        <v>222</v>
      </c>
      <c r="L1078" s="45"/>
      <c r="M1078" s="235" t="s">
        <v>1</v>
      </c>
      <c r="N1078" s="236" t="s">
        <v>44</v>
      </c>
      <c r="O1078" s="92"/>
      <c r="P1078" s="237">
        <f>O1078*H1078</f>
        <v>0</v>
      </c>
      <c r="Q1078" s="237">
        <v>3.0000000000000001E-05</v>
      </c>
      <c r="R1078" s="237">
        <f>Q1078*H1078</f>
        <v>0.022742189999999999</v>
      </c>
      <c r="S1078" s="237">
        <v>0</v>
      </c>
      <c r="T1078" s="238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39" t="s">
        <v>290</v>
      </c>
      <c r="AT1078" s="239" t="s">
        <v>218</v>
      </c>
      <c r="AU1078" s="239" t="s">
        <v>88</v>
      </c>
      <c r="AY1078" s="18" t="s">
        <v>216</v>
      </c>
      <c r="BE1078" s="240">
        <f>IF(N1078="základní",J1078,0)</f>
        <v>0</v>
      </c>
      <c r="BF1078" s="240">
        <f>IF(N1078="snížená",J1078,0)</f>
        <v>0</v>
      </c>
      <c r="BG1078" s="240">
        <f>IF(N1078="zákl. přenesená",J1078,0)</f>
        <v>0</v>
      </c>
      <c r="BH1078" s="240">
        <f>IF(N1078="sníž. přenesená",J1078,0)</f>
        <v>0</v>
      </c>
      <c r="BI1078" s="240">
        <f>IF(N1078="nulová",J1078,0)</f>
        <v>0</v>
      </c>
      <c r="BJ1078" s="18" t="s">
        <v>86</v>
      </c>
      <c r="BK1078" s="240">
        <f>ROUND(I1078*H1078,2)</f>
        <v>0</v>
      </c>
      <c r="BL1078" s="18" t="s">
        <v>290</v>
      </c>
      <c r="BM1078" s="239" t="s">
        <v>2048</v>
      </c>
    </row>
    <row r="1079" s="13" customFormat="1">
      <c r="A1079" s="13"/>
      <c r="B1079" s="241"/>
      <c r="C1079" s="242"/>
      <c r="D1079" s="243" t="s">
        <v>230</v>
      </c>
      <c r="E1079" s="244" t="s">
        <v>1</v>
      </c>
      <c r="F1079" s="245" t="s">
        <v>5715</v>
      </c>
      <c r="G1079" s="242"/>
      <c r="H1079" s="246">
        <v>624.072</v>
      </c>
      <c r="I1079" s="247"/>
      <c r="J1079" s="242"/>
      <c r="K1079" s="242"/>
      <c r="L1079" s="248"/>
      <c r="M1079" s="249"/>
      <c r="N1079" s="250"/>
      <c r="O1079" s="250"/>
      <c r="P1079" s="250"/>
      <c r="Q1079" s="250"/>
      <c r="R1079" s="250"/>
      <c r="S1079" s="250"/>
      <c r="T1079" s="251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2" t="s">
        <v>230</v>
      </c>
      <c r="AU1079" s="252" t="s">
        <v>88</v>
      </c>
      <c r="AV1079" s="13" t="s">
        <v>88</v>
      </c>
      <c r="AW1079" s="13" t="s">
        <v>34</v>
      </c>
      <c r="AX1079" s="13" t="s">
        <v>79</v>
      </c>
      <c r="AY1079" s="252" t="s">
        <v>216</v>
      </c>
    </row>
    <row r="1080" s="13" customFormat="1">
      <c r="A1080" s="13"/>
      <c r="B1080" s="241"/>
      <c r="C1080" s="242"/>
      <c r="D1080" s="243" t="s">
        <v>230</v>
      </c>
      <c r="E1080" s="244" t="s">
        <v>1</v>
      </c>
      <c r="F1080" s="245" t="s">
        <v>5703</v>
      </c>
      <c r="G1080" s="242"/>
      <c r="H1080" s="246">
        <v>71.555000000000007</v>
      </c>
      <c r="I1080" s="247"/>
      <c r="J1080" s="242"/>
      <c r="K1080" s="242"/>
      <c r="L1080" s="248"/>
      <c r="M1080" s="249"/>
      <c r="N1080" s="250"/>
      <c r="O1080" s="250"/>
      <c r="P1080" s="250"/>
      <c r="Q1080" s="250"/>
      <c r="R1080" s="250"/>
      <c r="S1080" s="250"/>
      <c r="T1080" s="251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2" t="s">
        <v>230</v>
      </c>
      <c r="AU1080" s="252" t="s">
        <v>88</v>
      </c>
      <c r="AV1080" s="13" t="s">
        <v>88</v>
      </c>
      <c r="AW1080" s="13" t="s">
        <v>34</v>
      </c>
      <c r="AX1080" s="13" t="s">
        <v>79</v>
      </c>
      <c r="AY1080" s="252" t="s">
        <v>216</v>
      </c>
    </row>
    <row r="1081" s="13" customFormat="1">
      <c r="A1081" s="13"/>
      <c r="B1081" s="241"/>
      <c r="C1081" s="242"/>
      <c r="D1081" s="243" t="s">
        <v>230</v>
      </c>
      <c r="E1081" s="244" t="s">
        <v>1</v>
      </c>
      <c r="F1081" s="245" t="s">
        <v>5704</v>
      </c>
      <c r="G1081" s="242"/>
      <c r="H1081" s="246">
        <v>56.845999999999997</v>
      </c>
      <c r="I1081" s="247"/>
      <c r="J1081" s="242"/>
      <c r="K1081" s="242"/>
      <c r="L1081" s="248"/>
      <c r="M1081" s="249"/>
      <c r="N1081" s="250"/>
      <c r="O1081" s="250"/>
      <c r="P1081" s="250"/>
      <c r="Q1081" s="250"/>
      <c r="R1081" s="250"/>
      <c r="S1081" s="250"/>
      <c r="T1081" s="251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2" t="s">
        <v>230</v>
      </c>
      <c r="AU1081" s="252" t="s">
        <v>88</v>
      </c>
      <c r="AV1081" s="13" t="s">
        <v>88</v>
      </c>
      <c r="AW1081" s="13" t="s">
        <v>34</v>
      </c>
      <c r="AX1081" s="13" t="s">
        <v>79</v>
      </c>
      <c r="AY1081" s="252" t="s">
        <v>216</v>
      </c>
    </row>
    <row r="1082" s="13" customFormat="1">
      <c r="A1082" s="13"/>
      <c r="B1082" s="241"/>
      <c r="C1082" s="242"/>
      <c r="D1082" s="243" t="s">
        <v>230</v>
      </c>
      <c r="E1082" s="244" t="s">
        <v>1</v>
      </c>
      <c r="F1082" s="245" t="s">
        <v>5705</v>
      </c>
      <c r="G1082" s="242"/>
      <c r="H1082" s="246">
        <v>5.5999999999999996</v>
      </c>
      <c r="I1082" s="247"/>
      <c r="J1082" s="242"/>
      <c r="K1082" s="242"/>
      <c r="L1082" s="248"/>
      <c r="M1082" s="249"/>
      <c r="N1082" s="250"/>
      <c r="O1082" s="250"/>
      <c r="P1082" s="250"/>
      <c r="Q1082" s="250"/>
      <c r="R1082" s="250"/>
      <c r="S1082" s="250"/>
      <c r="T1082" s="251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52" t="s">
        <v>230</v>
      </c>
      <c r="AU1082" s="252" t="s">
        <v>88</v>
      </c>
      <c r="AV1082" s="13" t="s">
        <v>88</v>
      </c>
      <c r="AW1082" s="13" t="s">
        <v>34</v>
      </c>
      <c r="AX1082" s="13" t="s">
        <v>79</v>
      </c>
      <c r="AY1082" s="252" t="s">
        <v>216</v>
      </c>
    </row>
    <row r="1083" s="14" customFormat="1">
      <c r="A1083" s="14"/>
      <c r="B1083" s="253"/>
      <c r="C1083" s="254"/>
      <c r="D1083" s="243" t="s">
        <v>230</v>
      </c>
      <c r="E1083" s="255" t="s">
        <v>1</v>
      </c>
      <c r="F1083" s="256" t="s">
        <v>285</v>
      </c>
      <c r="G1083" s="254"/>
      <c r="H1083" s="257">
        <v>758.07299999999998</v>
      </c>
      <c r="I1083" s="258"/>
      <c r="J1083" s="254"/>
      <c r="K1083" s="254"/>
      <c r="L1083" s="259"/>
      <c r="M1083" s="260"/>
      <c r="N1083" s="261"/>
      <c r="O1083" s="261"/>
      <c r="P1083" s="261"/>
      <c r="Q1083" s="261"/>
      <c r="R1083" s="261"/>
      <c r="S1083" s="261"/>
      <c r="T1083" s="262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63" t="s">
        <v>230</v>
      </c>
      <c r="AU1083" s="263" t="s">
        <v>88</v>
      </c>
      <c r="AV1083" s="14" t="s">
        <v>121</v>
      </c>
      <c r="AW1083" s="14" t="s">
        <v>34</v>
      </c>
      <c r="AX1083" s="14" t="s">
        <v>86</v>
      </c>
      <c r="AY1083" s="263" t="s">
        <v>216</v>
      </c>
    </row>
    <row r="1084" s="2" customFormat="1" ht="16.5" customHeight="1">
      <c r="A1084" s="39"/>
      <c r="B1084" s="40"/>
      <c r="C1084" s="264" t="s">
        <v>1834</v>
      </c>
      <c r="D1084" s="264" t="s">
        <v>372</v>
      </c>
      <c r="E1084" s="265" t="s">
        <v>2058</v>
      </c>
      <c r="F1084" s="266" t="s">
        <v>2059</v>
      </c>
      <c r="G1084" s="267" t="s">
        <v>277</v>
      </c>
      <c r="H1084" s="268">
        <v>871.78399999999999</v>
      </c>
      <c r="I1084" s="269"/>
      <c r="J1084" s="270">
        <f>ROUND(I1084*H1084,2)</f>
        <v>0</v>
      </c>
      <c r="K1084" s="266" t="s">
        <v>222</v>
      </c>
      <c r="L1084" s="271"/>
      <c r="M1084" s="272" t="s">
        <v>1</v>
      </c>
      <c r="N1084" s="273" t="s">
        <v>44</v>
      </c>
      <c r="O1084" s="92"/>
      <c r="P1084" s="237">
        <f>O1084*H1084</f>
        <v>0</v>
      </c>
      <c r="Q1084" s="237">
        <v>0.0019</v>
      </c>
      <c r="R1084" s="237">
        <f>Q1084*H1084</f>
        <v>1.6563896</v>
      </c>
      <c r="S1084" s="237">
        <v>0</v>
      </c>
      <c r="T1084" s="238">
        <f>S1084*H1084</f>
        <v>0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39" t="s">
        <v>371</v>
      </c>
      <c r="AT1084" s="239" t="s">
        <v>372</v>
      </c>
      <c r="AU1084" s="239" t="s">
        <v>88</v>
      </c>
      <c r="AY1084" s="18" t="s">
        <v>216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8" t="s">
        <v>86</v>
      </c>
      <c r="BK1084" s="240">
        <f>ROUND(I1084*H1084,2)</f>
        <v>0</v>
      </c>
      <c r="BL1084" s="18" t="s">
        <v>290</v>
      </c>
      <c r="BM1084" s="239" t="s">
        <v>2060</v>
      </c>
    </row>
    <row r="1085" s="13" customFormat="1">
      <c r="A1085" s="13"/>
      <c r="B1085" s="241"/>
      <c r="C1085" s="242"/>
      <c r="D1085" s="243" t="s">
        <v>230</v>
      </c>
      <c r="E1085" s="242"/>
      <c r="F1085" s="245" t="s">
        <v>5716</v>
      </c>
      <c r="G1085" s="242"/>
      <c r="H1085" s="246">
        <v>871.78399999999999</v>
      </c>
      <c r="I1085" s="247"/>
      <c r="J1085" s="242"/>
      <c r="K1085" s="242"/>
      <c r="L1085" s="248"/>
      <c r="M1085" s="249"/>
      <c r="N1085" s="250"/>
      <c r="O1085" s="250"/>
      <c r="P1085" s="250"/>
      <c r="Q1085" s="250"/>
      <c r="R1085" s="250"/>
      <c r="S1085" s="250"/>
      <c r="T1085" s="25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2" t="s">
        <v>230</v>
      </c>
      <c r="AU1085" s="252" t="s">
        <v>88</v>
      </c>
      <c r="AV1085" s="13" t="s">
        <v>88</v>
      </c>
      <c r="AW1085" s="13" t="s">
        <v>4</v>
      </c>
      <c r="AX1085" s="13" t="s">
        <v>86</v>
      </c>
      <c r="AY1085" s="252" t="s">
        <v>216</v>
      </c>
    </row>
    <row r="1086" s="2" customFormat="1" ht="21.75" customHeight="1">
      <c r="A1086" s="39"/>
      <c r="B1086" s="40"/>
      <c r="C1086" s="228" t="s">
        <v>1838</v>
      </c>
      <c r="D1086" s="228" t="s">
        <v>218</v>
      </c>
      <c r="E1086" s="229" t="s">
        <v>5759</v>
      </c>
      <c r="F1086" s="230" t="s">
        <v>5760</v>
      </c>
      <c r="G1086" s="231" t="s">
        <v>221</v>
      </c>
      <c r="H1086" s="232">
        <v>2804.9079999999999</v>
      </c>
      <c r="I1086" s="233"/>
      <c r="J1086" s="234">
        <f>ROUND(I1086*H1086,2)</f>
        <v>0</v>
      </c>
      <c r="K1086" s="230" t="s">
        <v>222</v>
      </c>
      <c r="L1086" s="45"/>
      <c r="M1086" s="235" t="s">
        <v>1</v>
      </c>
      <c r="N1086" s="236" t="s">
        <v>44</v>
      </c>
      <c r="O1086" s="92"/>
      <c r="P1086" s="237">
        <f>O1086*H1086</f>
        <v>0</v>
      </c>
      <c r="Q1086" s="237">
        <v>0</v>
      </c>
      <c r="R1086" s="237">
        <f>Q1086*H1086</f>
        <v>0</v>
      </c>
      <c r="S1086" s="237">
        <v>0</v>
      </c>
      <c r="T1086" s="238">
        <f>S1086*H1086</f>
        <v>0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39" t="s">
        <v>290</v>
      </c>
      <c r="AT1086" s="239" t="s">
        <v>218</v>
      </c>
      <c r="AU1086" s="239" t="s">
        <v>88</v>
      </c>
      <c r="AY1086" s="18" t="s">
        <v>216</v>
      </c>
      <c r="BE1086" s="240">
        <f>IF(N1086="základní",J1086,0)</f>
        <v>0</v>
      </c>
      <c r="BF1086" s="240">
        <f>IF(N1086="snížená",J1086,0)</f>
        <v>0</v>
      </c>
      <c r="BG1086" s="240">
        <f>IF(N1086="zákl. přenesená",J1086,0)</f>
        <v>0</v>
      </c>
      <c r="BH1086" s="240">
        <f>IF(N1086="sníž. přenesená",J1086,0)</f>
        <v>0</v>
      </c>
      <c r="BI1086" s="240">
        <f>IF(N1086="nulová",J1086,0)</f>
        <v>0</v>
      </c>
      <c r="BJ1086" s="18" t="s">
        <v>86</v>
      </c>
      <c r="BK1086" s="240">
        <f>ROUND(I1086*H1086,2)</f>
        <v>0</v>
      </c>
      <c r="BL1086" s="18" t="s">
        <v>290</v>
      </c>
      <c r="BM1086" s="239" t="s">
        <v>2065</v>
      </c>
    </row>
    <row r="1087" s="13" customFormat="1">
      <c r="A1087" s="13"/>
      <c r="B1087" s="241"/>
      <c r="C1087" s="242"/>
      <c r="D1087" s="243" t="s">
        <v>230</v>
      </c>
      <c r="E1087" s="244" t="s">
        <v>1</v>
      </c>
      <c r="F1087" s="245" t="s">
        <v>5715</v>
      </c>
      <c r="G1087" s="242"/>
      <c r="H1087" s="246">
        <v>624.072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230</v>
      </c>
      <c r="AU1087" s="252" t="s">
        <v>88</v>
      </c>
      <c r="AV1087" s="13" t="s">
        <v>88</v>
      </c>
      <c r="AW1087" s="13" t="s">
        <v>34</v>
      </c>
      <c r="AX1087" s="13" t="s">
        <v>79</v>
      </c>
      <c r="AY1087" s="252" t="s">
        <v>216</v>
      </c>
    </row>
    <row r="1088" s="13" customFormat="1">
      <c r="A1088" s="13"/>
      <c r="B1088" s="241"/>
      <c r="C1088" s="242"/>
      <c r="D1088" s="243" t="s">
        <v>230</v>
      </c>
      <c r="E1088" s="244" t="s">
        <v>1</v>
      </c>
      <c r="F1088" s="245" t="s">
        <v>5703</v>
      </c>
      <c r="G1088" s="242"/>
      <c r="H1088" s="246">
        <v>71.555000000000007</v>
      </c>
      <c r="I1088" s="247"/>
      <c r="J1088" s="242"/>
      <c r="K1088" s="242"/>
      <c r="L1088" s="248"/>
      <c r="M1088" s="249"/>
      <c r="N1088" s="250"/>
      <c r="O1088" s="250"/>
      <c r="P1088" s="250"/>
      <c r="Q1088" s="250"/>
      <c r="R1088" s="250"/>
      <c r="S1088" s="250"/>
      <c r="T1088" s="251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52" t="s">
        <v>230</v>
      </c>
      <c r="AU1088" s="252" t="s">
        <v>88</v>
      </c>
      <c r="AV1088" s="13" t="s">
        <v>88</v>
      </c>
      <c r="AW1088" s="13" t="s">
        <v>34</v>
      </c>
      <c r="AX1088" s="13" t="s">
        <v>79</v>
      </c>
      <c r="AY1088" s="252" t="s">
        <v>216</v>
      </c>
    </row>
    <row r="1089" s="13" customFormat="1">
      <c r="A1089" s="13"/>
      <c r="B1089" s="241"/>
      <c r="C1089" s="242"/>
      <c r="D1089" s="243" t="s">
        <v>230</v>
      </c>
      <c r="E1089" s="244" t="s">
        <v>1</v>
      </c>
      <c r="F1089" s="245" t="s">
        <v>5705</v>
      </c>
      <c r="G1089" s="242"/>
      <c r="H1089" s="246">
        <v>5.5999999999999996</v>
      </c>
      <c r="I1089" s="247"/>
      <c r="J1089" s="242"/>
      <c r="K1089" s="242"/>
      <c r="L1089" s="248"/>
      <c r="M1089" s="249"/>
      <c r="N1089" s="250"/>
      <c r="O1089" s="250"/>
      <c r="P1089" s="250"/>
      <c r="Q1089" s="250"/>
      <c r="R1089" s="250"/>
      <c r="S1089" s="250"/>
      <c r="T1089" s="251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2" t="s">
        <v>230</v>
      </c>
      <c r="AU1089" s="252" t="s">
        <v>88</v>
      </c>
      <c r="AV1089" s="13" t="s">
        <v>88</v>
      </c>
      <c r="AW1089" s="13" t="s">
        <v>34</v>
      </c>
      <c r="AX1089" s="13" t="s">
        <v>79</v>
      </c>
      <c r="AY1089" s="252" t="s">
        <v>216</v>
      </c>
    </row>
    <row r="1090" s="14" customFormat="1">
      <c r="A1090" s="14"/>
      <c r="B1090" s="253"/>
      <c r="C1090" s="254"/>
      <c r="D1090" s="243" t="s">
        <v>230</v>
      </c>
      <c r="E1090" s="255" t="s">
        <v>1</v>
      </c>
      <c r="F1090" s="256" t="s">
        <v>5761</v>
      </c>
      <c r="G1090" s="254"/>
      <c r="H1090" s="257">
        <v>701.22699999999998</v>
      </c>
      <c r="I1090" s="258"/>
      <c r="J1090" s="254"/>
      <c r="K1090" s="254"/>
      <c r="L1090" s="259"/>
      <c r="M1090" s="260"/>
      <c r="N1090" s="261"/>
      <c r="O1090" s="261"/>
      <c r="P1090" s="261"/>
      <c r="Q1090" s="261"/>
      <c r="R1090" s="261"/>
      <c r="S1090" s="261"/>
      <c r="T1090" s="262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3" t="s">
        <v>230</v>
      </c>
      <c r="AU1090" s="263" t="s">
        <v>88</v>
      </c>
      <c r="AV1090" s="14" t="s">
        <v>121</v>
      </c>
      <c r="AW1090" s="14" t="s">
        <v>34</v>
      </c>
      <c r="AX1090" s="14" t="s">
        <v>86</v>
      </c>
      <c r="AY1090" s="263" t="s">
        <v>216</v>
      </c>
    </row>
    <row r="1091" s="13" customFormat="1">
      <c r="A1091" s="13"/>
      <c r="B1091" s="241"/>
      <c r="C1091" s="242"/>
      <c r="D1091" s="243" t="s">
        <v>230</v>
      </c>
      <c r="E1091" s="242"/>
      <c r="F1091" s="245" t="s">
        <v>5762</v>
      </c>
      <c r="G1091" s="242"/>
      <c r="H1091" s="246">
        <v>2804.9079999999999</v>
      </c>
      <c r="I1091" s="247"/>
      <c r="J1091" s="242"/>
      <c r="K1091" s="242"/>
      <c r="L1091" s="248"/>
      <c r="M1091" s="249"/>
      <c r="N1091" s="250"/>
      <c r="O1091" s="250"/>
      <c r="P1091" s="250"/>
      <c r="Q1091" s="250"/>
      <c r="R1091" s="250"/>
      <c r="S1091" s="250"/>
      <c r="T1091" s="251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2" t="s">
        <v>230</v>
      </c>
      <c r="AU1091" s="252" t="s">
        <v>88</v>
      </c>
      <c r="AV1091" s="13" t="s">
        <v>88</v>
      </c>
      <c r="AW1091" s="13" t="s">
        <v>4</v>
      </c>
      <c r="AX1091" s="13" t="s">
        <v>86</v>
      </c>
      <c r="AY1091" s="252" t="s">
        <v>216</v>
      </c>
    </row>
    <row r="1092" s="2" customFormat="1" ht="24.15" customHeight="1">
      <c r="A1092" s="39"/>
      <c r="B1092" s="40"/>
      <c r="C1092" s="264" t="s">
        <v>1846</v>
      </c>
      <c r="D1092" s="264" t="s">
        <v>372</v>
      </c>
      <c r="E1092" s="265" t="s">
        <v>2073</v>
      </c>
      <c r="F1092" s="266" t="s">
        <v>2074</v>
      </c>
      <c r="G1092" s="267" t="s">
        <v>2075</v>
      </c>
      <c r="H1092" s="268">
        <v>29.451000000000001</v>
      </c>
      <c r="I1092" s="269"/>
      <c r="J1092" s="270">
        <f>ROUND(I1092*H1092,2)</f>
        <v>0</v>
      </c>
      <c r="K1092" s="266" t="s">
        <v>222</v>
      </c>
      <c r="L1092" s="271"/>
      <c r="M1092" s="272" t="s">
        <v>1</v>
      </c>
      <c r="N1092" s="273" t="s">
        <v>44</v>
      </c>
      <c r="O1092" s="92"/>
      <c r="P1092" s="237">
        <f>O1092*H1092</f>
        <v>0</v>
      </c>
      <c r="Q1092" s="237">
        <v>0.00052999999999999998</v>
      </c>
      <c r="R1092" s="237">
        <f>Q1092*H1092</f>
        <v>0.015609029999999999</v>
      </c>
      <c r="S1092" s="237">
        <v>0</v>
      </c>
      <c r="T1092" s="238">
        <f>S1092*H1092</f>
        <v>0</v>
      </c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R1092" s="239" t="s">
        <v>371</v>
      </c>
      <c r="AT1092" s="239" t="s">
        <v>372</v>
      </c>
      <c r="AU1092" s="239" t="s">
        <v>88</v>
      </c>
      <c r="AY1092" s="18" t="s">
        <v>216</v>
      </c>
      <c r="BE1092" s="240">
        <f>IF(N1092="základní",J1092,0)</f>
        <v>0</v>
      </c>
      <c r="BF1092" s="240">
        <f>IF(N1092="snížená",J1092,0)</f>
        <v>0</v>
      </c>
      <c r="BG1092" s="240">
        <f>IF(N1092="zákl. přenesená",J1092,0)</f>
        <v>0</v>
      </c>
      <c r="BH1092" s="240">
        <f>IF(N1092="sníž. přenesená",J1092,0)</f>
        <v>0</v>
      </c>
      <c r="BI1092" s="240">
        <f>IF(N1092="nulová",J1092,0)</f>
        <v>0</v>
      </c>
      <c r="BJ1092" s="18" t="s">
        <v>86</v>
      </c>
      <c r="BK1092" s="240">
        <f>ROUND(I1092*H1092,2)</f>
        <v>0</v>
      </c>
      <c r="BL1092" s="18" t="s">
        <v>290</v>
      </c>
      <c r="BM1092" s="239" t="s">
        <v>2076</v>
      </c>
    </row>
    <row r="1093" s="13" customFormat="1">
      <c r="A1093" s="13"/>
      <c r="B1093" s="241"/>
      <c r="C1093" s="242"/>
      <c r="D1093" s="243" t="s">
        <v>230</v>
      </c>
      <c r="E1093" s="244" t="s">
        <v>1</v>
      </c>
      <c r="F1093" s="245" t="s">
        <v>5763</v>
      </c>
      <c r="G1093" s="242"/>
      <c r="H1093" s="246">
        <v>28.048999999999999</v>
      </c>
      <c r="I1093" s="247"/>
      <c r="J1093" s="242"/>
      <c r="K1093" s="242"/>
      <c r="L1093" s="248"/>
      <c r="M1093" s="249"/>
      <c r="N1093" s="250"/>
      <c r="O1093" s="250"/>
      <c r="P1093" s="250"/>
      <c r="Q1093" s="250"/>
      <c r="R1093" s="250"/>
      <c r="S1093" s="250"/>
      <c r="T1093" s="251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2" t="s">
        <v>230</v>
      </c>
      <c r="AU1093" s="252" t="s">
        <v>88</v>
      </c>
      <c r="AV1093" s="13" t="s">
        <v>88</v>
      </c>
      <c r="AW1093" s="13" t="s">
        <v>34</v>
      </c>
      <c r="AX1093" s="13" t="s">
        <v>86</v>
      </c>
      <c r="AY1093" s="252" t="s">
        <v>216</v>
      </c>
    </row>
    <row r="1094" s="13" customFormat="1">
      <c r="A1094" s="13"/>
      <c r="B1094" s="241"/>
      <c r="C1094" s="242"/>
      <c r="D1094" s="243" t="s">
        <v>230</v>
      </c>
      <c r="E1094" s="242"/>
      <c r="F1094" s="245" t="s">
        <v>5764</v>
      </c>
      <c r="G1094" s="242"/>
      <c r="H1094" s="246">
        <v>29.451000000000001</v>
      </c>
      <c r="I1094" s="247"/>
      <c r="J1094" s="242"/>
      <c r="K1094" s="242"/>
      <c r="L1094" s="248"/>
      <c r="M1094" s="249"/>
      <c r="N1094" s="250"/>
      <c r="O1094" s="250"/>
      <c r="P1094" s="250"/>
      <c r="Q1094" s="250"/>
      <c r="R1094" s="250"/>
      <c r="S1094" s="250"/>
      <c r="T1094" s="251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T1094" s="252" t="s">
        <v>230</v>
      </c>
      <c r="AU1094" s="252" t="s">
        <v>88</v>
      </c>
      <c r="AV1094" s="13" t="s">
        <v>88</v>
      </c>
      <c r="AW1094" s="13" t="s">
        <v>4</v>
      </c>
      <c r="AX1094" s="13" t="s">
        <v>86</v>
      </c>
      <c r="AY1094" s="252" t="s">
        <v>216</v>
      </c>
    </row>
    <row r="1095" s="2" customFormat="1" ht="24.15" customHeight="1">
      <c r="A1095" s="39"/>
      <c r="B1095" s="40"/>
      <c r="C1095" s="264" t="s">
        <v>1852</v>
      </c>
      <c r="D1095" s="264" t="s">
        <v>372</v>
      </c>
      <c r="E1095" s="265" t="s">
        <v>5765</v>
      </c>
      <c r="F1095" s="266" t="s">
        <v>5766</v>
      </c>
      <c r="G1095" s="267" t="s">
        <v>2075</v>
      </c>
      <c r="H1095" s="268">
        <v>29.451000000000001</v>
      </c>
      <c r="I1095" s="269"/>
      <c r="J1095" s="270">
        <f>ROUND(I1095*H1095,2)</f>
        <v>0</v>
      </c>
      <c r="K1095" s="266" t="s">
        <v>222</v>
      </c>
      <c r="L1095" s="271"/>
      <c r="M1095" s="272" t="s">
        <v>1</v>
      </c>
      <c r="N1095" s="273" t="s">
        <v>44</v>
      </c>
      <c r="O1095" s="92"/>
      <c r="P1095" s="237">
        <f>O1095*H1095</f>
        <v>0</v>
      </c>
      <c r="Q1095" s="237">
        <v>0.0044999999999999997</v>
      </c>
      <c r="R1095" s="237">
        <f>Q1095*H1095</f>
        <v>0.1325295</v>
      </c>
      <c r="S1095" s="237">
        <v>0</v>
      </c>
      <c r="T1095" s="238">
        <f>S1095*H1095</f>
        <v>0</v>
      </c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R1095" s="239" t="s">
        <v>371</v>
      </c>
      <c r="AT1095" s="239" t="s">
        <v>372</v>
      </c>
      <c r="AU1095" s="239" t="s">
        <v>88</v>
      </c>
      <c r="AY1095" s="18" t="s">
        <v>216</v>
      </c>
      <c r="BE1095" s="240">
        <f>IF(N1095="základní",J1095,0)</f>
        <v>0</v>
      </c>
      <c r="BF1095" s="240">
        <f>IF(N1095="snížená",J1095,0)</f>
        <v>0</v>
      </c>
      <c r="BG1095" s="240">
        <f>IF(N1095="zákl. přenesená",J1095,0)</f>
        <v>0</v>
      </c>
      <c r="BH1095" s="240">
        <f>IF(N1095="sníž. přenesená",J1095,0)</f>
        <v>0</v>
      </c>
      <c r="BI1095" s="240">
        <f>IF(N1095="nulová",J1095,0)</f>
        <v>0</v>
      </c>
      <c r="BJ1095" s="18" t="s">
        <v>86</v>
      </c>
      <c r="BK1095" s="240">
        <f>ROUND(I1095*H1095,2)</f>
        <v>0</v>
      </c>
      <c r="BL1095" s="18" t="s">
        <v>290</v>
      </c>
      <c r="BM1095" s="239" t="s">
        <v>2081</v>
      </c>
    </row>
    <row r="1096" s="13" customFormat="1">
      <c r="A1096" s="13"/>
      <c r="B1096" s="241"/>
      <c r="C1096" s="242"/>
      <c r="D1096" s="243" t="s">
        <v>230</v>
      </c>
      <c r="E1096" s="242"/>
      <c r="F1096" s="245" t="s">
        <v>5767</v>
      </c>
      <c r="G1096" s="242"/>
      <c r="H1096" s="246">
        <v>29.451000000000001</v>
      </c>
      <c r="I1096" s="247"/>
      <c r="J1096" s="242"/>
      <c r="K1096" s="242"/>
      <c r="L1096" s="248"/>
      <c r="M1096" s="249"/>
      <c r="N1096" s="250"/>
      <c r="O1096" s="250"/>
      <c r="P1096" s="250"/>
      <c r="Q1096" s="250"/>
      <c r="R1096" s="250"/>
      <c r="S1096" s="250"/>
      <c r="T1096" s="251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52" t="s">
        <v>230</v>
      </c>
      <c r="AU1096" s="252" t="s">
        <v>88</v>
      </c>
      <c r="AV1096" s="13" t="s">
        <v>88</v>
      </c>
      <c r="AW1096" s="13" t="s">
        <v>4</v>
      </c>
      <c r="AX1096" s="13" t="s">
        <v>86</v>
      </c>
      <c r="AY1096" s="252" t="s">
        <v>216</v>
      </c>
    </row>
    <row r="1097" s="2" customFormat="1" ht="16.5" customHeight="1">
      <c r="A1097" s="39"/>
      <c r="B1097" s="40"/>
      <c r="C1097" s="264" t="s">
        <v>1857</v>
      </c>
      <c r="D1097" s="264" t="s">
        <v>372</v>
      </c>
      <c r="E1097" s="265" t="s">
        <v>5768</v>
      </c>
      <c r="F1097" s="266" t="s">
        <v>5769</v>
      </c>
      <c r="G1097" s="267" t="s">
        <v>221</v>
      </c>
      <c r="H1097" s="268">
        <v>2945.0999999999999</v>
      </c>
      <c r="I1097" s="269"/>
      <c r="J1097" s="270">
        <f>ROUND(I1097*H1097,2)</f>
        <v>0</v>
      </c>
      <c r="K1097" s="266" t="s">
        <v>222</v>
      </c>
      <c r="L1097" s="271"/>
      <c r="M1097" s="272" t="s">
        <v>1</v>
      </c>
      <c r="N1097" s="273" t="s">
        <v>44</v>
      </c>
      <c r="O1097" s="92"/>
      <c r="P1097" s="237">
        <f>O1097*H1097</f>
        <v>0</v>
      </c>
      <c r="Q1097" s="237">
        <v>2.0000000000000002E-05</v>
      </c>
      <c r="R1097" s="237">
        <f>Q1097*H1097</f>
        <v>0.058902000000000003</v>
      </c>
      <c r="S1097" s="237">
        <v>0</v>
      </c>
      <c r="T1097" s="238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39" t="s">
        <v>371</v>
      </c>
      <c r="AT1097" s="239" t="s">
        <v>372</v>
      </c>
      <c r="AU1097" s="239" t="s">
        <v>88</v>
      </c>
      <c r="AY1097" s="18" t="s">
        <v>216</v>
      </c>
      <c r="BE1097" s="240">
        <f>IF(N1097="základní",J1097,0)</f>
        <v>0</v>
      </c>
      <c r="BF1097" s="240">
        <f>IF(N1097="snížená",J1097,0)</f>
        <v>0</v>
      </c>
      <c r="BG1097" s="240">
        <f>IF(N1097="zákl. přenesená",J1097,0)</f>
        <v>0</v>
      </c>
      <c r="BH1097" s="240">
        <f>IF(N1097="sníž. přenesená",J1097,0)</f>
        <v>0</v>
      </c>
      <c r="BI1097" s="240">
        <f>IF(N1097="nulová",J1097,0)</f>
        <v>0</v>
      </c>
      <c r="BJ1097" s="18" t="s">
        <v>86</v>
      </c>
      <c r="BK1097" s="240">
        <f>ROUND(I1097*H1097,2)</f>
        <v>0</v>
      </c>
      <c r="BL1097" s="18" t="s">
        <v>290</v>
      </c>
      <c r="BM1097" s="239" t="s">
        <v>2085</v>
      </c>
    </row>
    <row r="1098" s="13" customFormat="1">
      <c r="A1098" s="13"/>
      <c r="B1098" s="241"/>
      <c r="C1098" s="242"/>
      <c r="D1098" s="243" t="s">
        <v>230</v>
      </c>
      <c r="E1098" s="242"/>
      <c r="F1098" s="245" t="s">
        <v>5770</v>
      </c>
      <c r="G1098" s="242"/>
      <c r="H1098" s="246">
        <v>2945.0999999999999</v>
      </c>
      <c r="I1098" s="247"/>
      <c r="J1098" s="242"/>
      <c r="K1098" s="242"/>
      <c r="L1098" s="248"/>
      <c r="M1098" s="249"/>
      <c r="N1098" s="250"/>
      <c r="O1098" s="250"/>
      <c r="P1098" s="250"/>
      <c r="Q1098" s="250"/>
      <c r="R1098" s="250"/>
      <c r="S1098" s="250"/>
      <c r="T1098" s="251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52" t="s">
        <v>230</v>
      </c>
      <c r="AU1098" s="252" t="s">
        <v>88</v>
      </c>
      <c r="AV1098" s="13" t="s">
        <v>88</v>
      </c>
      <c r="AW1098" s="13" t="s">
        <v>4</v>
      </c>
      <c r="AX1098" s="13" t="s">
        <v>86</v>
      </c>
      <c r="AY1098" s="252" t="s">
        <v>216</v>
      </c>
    </row>
    <row r="1099" s="2" customFormat="1" ht="16.5" customHeight="1">
      <c r="A1099" s="39"/>
      <c r="B1099" s="40"/>
      <c r="C1099" s="228" t="s">
        <v>1394</v>
      </c>
      <c r="D1099" s="228" t="s">
        <v>218</v>
      </c>
      <c r="E1099" s="229" t="s">
        <v>2087</v>
      </c>
      <c r="F1099" s="230" t="s">
        <v>2088</v>
      </c>
      <c r="G1099" s="231" t="s">
        <v>277</v>
      </c>
      <c r="H1099" s="232">
        <v>758.07299999999998</v>
      </c>
      <c r="I1099" s="233"/>
      <c r="J1099" s="234">
        <f>ROUND(I1099*H1099,2)</f>
        <v>0</v>
      </c>
      <c r="K1099" s="230" t="s">
        <v>222</v>
      </c>
      <c r="L1099" s="45"/>
      <c r="M1099" s="235" t="s">
        <v>1</v>
      </c>
      <c r="N1099" s="236" t="s">
        <v>44</v>
      </c>
      <c r="O1099" s="92"/>
      <c r="P1099" s="237">
        <f>O1099*H1099</f>
        <v>0</v>
      </c>
      <c r="Q1099" s="237">
        <v>0</v>
      </c>
      <c r="R1099" s="237">
        <f>Q1099*H1099</f>
        <v>0</v>
      </c>
      <c r="S1099" s="237">
        <v>0</v>
      </c>
      <c r="T1099" s="238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39" t="s">
        <v>290</v>
      </c>
      <c r="AT1099" s="239" t="s">
        <v>218</v>
      </c>
      <c r="AU1099" s="239" t="s">
        <v>88</v>
      </c>
      <c r="AY1099" s="18" t="s">
        <v>216</v>
      </c>
      <c r="BE1099" s="240">
        <f>IF(N1099="základní",J1099,0)</f>
        <v>0</v>
      </c>
      <c r="BF1099" s="240">
        <f>IF(N1099="snížená",J1099,0)</f>
        <v>0</v>
      </c>
      <c r="BG1099" s="240">
        <f>IF(N1099="zákl. přenesená",J1099,0)</f>
        <v>0</v>
      </c>
      <c r="BH1099" s="240">
        <f>IF(N1099="sníž. přenesená",J1099,0)</f>
        <v>0</v>
      </c>
      <c r="BI1099" s="240">
        <f>IF(N1099="nulová",J1099,0)</f>
        <v>0</v>
      </c>
      <c r="BJ1099" s="18" t="s">
        <v>86</v>
      </c>
      <c r="BK1099" s="240">
        <f>ROUND(I1099*H1099,2)</f>
        <v>0</v>
      </c>
      <c r="BL1099" s="18" t="s">
        <v>290</v>
      </c>
      <c r="BM1099" s="239" t="s">
        <v>2089</v>
      </c>
    </row>
    <row r="1100" s="13" customFormat="1">
      <c r="A1100" s="13"/>
      <c r="B1100" s="241"/>
      <c r="C1100" s="242"/>
      <c r="D1100" s="243" t="s">
        <v>230</v>
      </c>
      <c r="E1100" s="244" t="s">
        <v>1</v>
      </c>
      <c r="F1100" s="245" t="s">
        <v>5715</v>
      </c>
      <c r="G1100" s="242"/>
      <c r="H1100" s="246">
        <v>624.072</v>
      </c>
      <c r="I1100" s="247"/>
      <c r="J1100" s="242"/>
      <c r="K1100" s="242"/>
      <c r="L1100" s="248"/>
      <c r="M1100" s="249"/>
      <c r="N1100" s="250"/>
      <c r="O1100" s="250"/>
      <c r="P1100" s="250"/>
      <c r="Q1100" s="250"/>
      <c r="R1100" s="250"/>
      <c r="S1100" s="250"/>
      <c r="T1100" s="251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52" t="s">
        <v>230</v>
      </c>
      <c r="AU1100" s="252" t="s">
        <v>88</v>
      </c>
      <c r="AV1100" s="13" t="s">
        <v>88</v>
      </c>
      <c r="AW1100" s="13" t="s">
        <v>34</v>
      </c>
      <c r="AX1100" s="13" t="s">
        <v>79</v>
      </c>
      <c r="AY1100" s="252" t="s">
        <v>216</v>
      </c>
    </row>
    <row r="1101" s="13" customFormat="1">
      <c r="A1101" s="13"/>
      <c r="B1101" s="241"/>
      <c r="C1101" s="242"/>
      <c r="D1101" s="243" t="s">
        <v>230</v>
      </c>
      <c r="E1101" s="244" t="s">
        <v>1</v>
      </c>
      <c r="F1101" s="245" t="s">
        <v>5703</v>
      </c>
      <c r="G1101" s="242"/>
      <c r="H1101" s="246">
        <v>71.555000000000007</v>
      </c>
      <c r="I1101" s="247"/>
      <c r="J1101" s="242"/>
      <c r="K1101" s="242"/>
      <c r="L1101" s="248"/>
      <c r="M1101" s="249"/>
      <c r="N1101" s="250"/>
      <c r="O1101" s="250"/>
      <c r="P1101" s="250"/>
      <c r="Q1101" s="250"/>
      <c r="R1101" s="250"/>
      <c r="S1101" s="250"/>
      <c r="T1101" s="251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T1101" s="252" t="s">
        <v>230</v>
      </c>
      <c r="AU1101" s="252" t="s">
        <v>88</v>
      </c>
      <c r="AV1101" s="13" t="s">
        <v>88</v>
      </c>
      <c r="AW1101" s="13" t="s">
        <v>34</v>
      </c>
      <c r="AX1101" s="13" t="s">
        <v>79</v>
      </c>
      <c r="AY1101" s="252" t="s">
        <v>216</v>
      </c>
    </row>
    <row r="1102" s="13" customFormat="1">
      <c r="A1102" s="13"/>
      <c r="B1102" s="241"/>
      <c r="C1102" s="242"/>
      <c r="D1102" s="243" t="s">
        <v>230</v>
      </c>
      <c r="E1102" s="244" t="s">
        <v>1</v>
      </c>
      <c r="F1102" s="245" t="s">
        <v>5704</v>
      </c>
      <c r="G1102" s="242"/>
      <c r="H1102" s="246">
        <v>56.845999999999997</v>
      </c>
      <c r="I1102" s="247"/>
      <c r="J1102" s="242"/>
      <c r="K1102" s="242"/>
      <c r="L1102" s="248"/>
      <c r="M1102" s="249"/>
      <c r="N1102" s="250"/>
      <c r="O1102" s="250"/>
      <c r="P1102" s="250"/>
      <c r="Q1102" s="250"/>
      <c r="R1102" s="250"/>
      <c r="S1102" s="250"/>
      <c r="T1102" s="251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2" t="s">
        <v>230</v>
      </c>
      <c r="AU1102" s="252" t="s">
        <v>88</v>
      </c>
      <c r="AV1102" s="13" t="s">
        <v>88</v>
      </c>
      <c r="AW1102" s="13" t="s">
        <v>34</v>
      </c>
      <c r="AX1102" s="13" t="s">
        <v>79</v>
      </c>
      <c r="AY1102" s="252" t="s">
        <v>216</v>
      </c>
    </row>
    <row r="1103" s="13" customFormat="1">
      <c r="A1103" s="13"/>
      <c r="B1103" s="241"/>
      <c r="C1103" s="242"/>
      <c r="D1103" s="243" t="s">
        <v>230</v>
      </c>
      <c r="E1103" s="244" t="s">
        <v>1</v>
      </c>
      <c r="F1103" s="245" t="s">
        <v>5705</v>
      </c>
      <c r="G1103" s="242"/>
      <c r="H1103" s="246">
        <v>5.5999999999999996</v>
      </c>
      <c r="I1103" s="247"/>
      <c r="J1103" s="242"/>
      <c r="K1103" s="242"/>
      <c r="L1103" s="248"/>
      <c r="M1103" s="249"/>
      <c r="N1103" s="250"/>
      <c r="O1103" s="250"/>
      <c r="P1103" s="250"/>
      <c r="Q1103" s="250"/>
      <c r="R1103" s="250"/>
      <c r="S1103" s="250"/>
      <c r="T1103" s="251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2" t="s">
        <v>230</v>
      </c>
      <c r="AU1103" s="252" t="s">
        <v>88</v>
      </c>
      <c r="AV1103" s="13" t="s">
        <v>88</v>
      </c>
      <c r="AW1103" s="13" t="s">
        <v>34</v>
      </c>
      <c r="AX1103" s="13" t="s">
        <v>79</v>
      </c>
      <c r="AY1103" s="252" t="s">
        <v>216</v>
      </c>
    </row>
    <row r="1104" s="14" customFormat="1">
      <c r="A1104" s="14"/>
      <c r="B1104" s="253"/>
      <c r="C1104" s="254"/>
      <c r="D1104" s="243" t="s">
        <v>230</v>
      </c>
      <c r="E1104" s="255" t="s">
        <v>1</v>
      </c>
      <c r="F1104" s="256" t="s">
        <v>285</v>
      </c>
      <c r="G1104" s="254"/>
      <c r="H1104" s="257">
        <v>758.07299999999998</v>
      </c>
      <c r="I1104" s="258"/>
      <c r="J1104" s="254"/>
      <c r="K1104" s="254"/>
      <c r="L1104" s="259"/>
      <c r="M1104" s="260"/>
      <c r="N1104" s="261"/>
      <c r="O1104" s="261"/>
      <c r="P1104" s="261"/>
      <c r="Q1104" s="261"/>
      <c r="R1104" s="261"/>
      <c r="S1104" s="261"/>
      <c r="T1104" s="262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63" t="s">
        <v>230</v>
      </c>
      <c r="AU1104" s="263" t="s">
        <v>88</v>
      </c>
      <c r="AV1104" s="14" t="s">
        <v>121</v>
      </c>
      <c r="AW1104" s="14" t="s">
        <v>34</v>
      </c>
      <c r="AX1104" s="14" t="s">
        <v>86</v>
      </c>
      <c r="AY1104" s="263" t="s">
        <v>216</v>
      </c>
    </row>
    <row r="1105" s="2" customFormat="1" ht="16.5" customHeight="1">
      <c r="A1105" s="39"/>
      <c r="B1105" s="40"/>
      <c r="C1105" s="264" t="s">
        <v>1867</v>
      </c>
      <c r="D1105" s="264" t="s">
        <v>372</v>
      </c>
      <c r="E1105" s="265" t="s">
        <v>2092</v>
      </c>
      <c r="F1105" s="266" t="s">
        <v>2093</v>
      </c>
      <c r="G1105" s="267" t="s">
        <v>277</v>
      </c>
      <c r="H1105" s="268">
        <v>871.78399999999999</v>
      </c>
      <c r="I1105" s="269"/>
      <c r="J1105" s="270">
        <f>ROUND(I1105*H1105,2)</f>
        <v>0</v>
      </c>
      <c r="K1105" s="266" t="s">
        <v>222</v>
      </c>
      <c r="L1105" s="271"/>
      <c r="M1105" s="272" t="s">
        <v>1</v>
      </c>
      <c r="N1105" s="273" t="s">
        <v>44</v>
      </c>
      <c r="O1105" s="92"/>
      <c r="P1105" s="237">
        <f>O1105*H1105</f>
        <v>0</v>
      </c>
      <c r="Q1105" s="237">
        <v>0.00029999999999999997</v>
      </c>
      <c r="R1105" s="237">
        <f>Q1105*H1105</f>
        <v>0.26153519999999997</v>
      </c>
      <c r="S1105" s="237">
        <v>0</v>
      </c>
      <c r="T1105" s="238">
        <f>S1105*H1105</f>
        <v>0</v>
      </c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R1105" s="239" t="s">
        <v>371</v>
      </c>
      <c r="AT1105" s="239" t="s">
        <v>372</v>
      </c>
      <c r="AU1105" s="239" t="s">
        <v>88</v>
      </c>
      <c r="AY1105" s="18" t="s">
        <v>216</v>
      </c>
      <c r="BE1105" s="240">
        <f>IF(N1105="základní",J1105,0)</f>
        <v>0</v>
      </c>
      <c r="BF1105" s="240">
        <f>IF(N1105="snížená",J1105,0)</f>
        <v>0</v>
      </c>
      <c r="BG1105" s="240">
        <f>IF(N1105="zákl. přenesená",J1105,0)</f>
        <v>0</v>
      </c>
      <c r="BH1105" s="240">
        <f>IF(N1105="sníž. přenesená",J1105,0)</f>
        <v>0</v>
      </c>
      <c r="BI1105" s="240">
        <f>IF(N1105="nulová",J1105,0)</f>
        <v>0</v>
      </c>
      <c r="BJ1105" s="18" t="s">
        <v>86</v>
      </c>
      <c r="BK1105" s="240">
        <f>ROUND(I1105*H1105,2)</f>
        <v>0</v>
      </c>
      <c r="BL1105" s="18" t="s">
        <v>290</v>
      </c>
      <c r="BM1105" s="239" t="s">
        <v>2094</v>
      </c>
    </row>
    <row r="1106" s="13" customFormat="1">
      <c r="A1106" s="13"/>
      <c r="B1106" s="241"/>
      <c r="C1106" s="242"/>
      <c r="D1106" s="243" t="s">
        <v>230</v>
      </c>
      <c r="E1106" s="242"/>
      <c r="F1106" s="245" t="s">
        <v>5716</v>
      </c>
      <c r="G1106" s="242"/>
      <c r="H1106" s="246">
        <v>871.78399999999999</v>
      </c>
      <c r="I1106" s="247"/>
      <c r="J1106" s="242"/>
      <c r="K1106" s="242"/>
      <c r="L1106" s="248"/>
      <c r="M1106" s="249"/>
      <c r="N1106" s="250"/>
      <c r="O1106" s="250"/>
      <c r="P1106" s="250"/>
      <c r="Q1106" s="250"/>
      <c r="R1106" s="250"/>
      <c r="S1106" s="250"/>
      <c r="T1106" s="251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52" t="s">
        <v>230</v>
      </c>
      <c r="AU1106" s="252" t="s">
        <v>88</v>
      </c>
      <c r="AV1106" s="13" t="s">
        <v>88</v>
      </c>
      <c r="AW1106" s="13" t="s">
        <v>4</v>
      </c>
      <c r="AX1106" s="13" t="s">
        <v>86</v>
      </c>
      <c r="AY1106" s="252" t="s">
        <v>216</v>
      </c>
    </row>
    <row r="1107" s="2" customFormat="1" ht="16.5" customHeight="1">
      <c r="A1107" s="39"/>
      <c r="B1107" s="40"/>
      <c r="C1107" s="228" t="s">
        <v>1872</v>
      </c>
      <c r="D1107" s="228" t="s">
        <v>218</v>
      </c>
      <c r="E1107" s="229" t="s">
        <v>2101</v>
      </c>
      <c r="F1107" s="230" t="s">
        <v>2102</v>
      </c>
      <c r="G1107" s="231" t="s">
        <v>277</v>
      </c>
      <c r="H1107" s="232">
        <v>19.079999999999998</v>
      </c>
      <c r="I1107" s="233"/>
      <c r="J1107" s="234">
        <f>ROUND(I1107*H1107,2)</f>
        <v>0</v>
      </c>
      <c r="K1107" s="230" t="s">
        <v>222</v>
      </c>
      <c r="L1107" s="45"/>
      <c r="M1107" s="235" t="s">
        <v>1</v>
      </c>
      <c r="N1107" s="236" t="s">
        <v>44</v>
      </c>
      <c r="O1107" s="92"/>
      <c r="P1107" s="237">
        <f>O1107*H1107</f>
        <v>0</v>
      </c>
      <c r="Q1107" s="237">
        <v>0.0065599999999999999</v>
      </c>
      <c r="R1107" s="237">
        <f>Q1107*H1107</f>
        <v>0.12516479999999999</v>
      </c>
      <c r="S1107" s="237">
        <v>0</v>
      </c>
      <c r="T1107" s="238">
        <f>S1107*H1107</f>
        <v>0</v>
      </c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R1107" s="239" t="s">
        <v>290</v>
      </c>
      <c r="AT1107" s="239" t="s">
        <v>218</v>
      </c>
      <c r="AU1107" s="239" t="s">
        <v>88</v>
      </c>
      <c r="AY1107" s="18" t="s">
        <v>216</v>
      </c>
      <c r="BE1107" s="240">
        <f>IF(N1107="základní",J1107,0)</f>
        <v>0</v>
      </c>
      <c r="BF1107" s="240">
        <f>IF(N1107="snížená",J1107,0)</f>
        <v>0</v>
      </c>
      <c r="BG1107" s="240">
        <f>IF(N1107="zákl. přenesená",J1107,0)</f>
        <v>0</v>
      </c>
      <c r="BH1107" s="240">
        <f>IF(N1107="sníž. přenesená",J1107,0)</f>
        <v>0</v>
      </c>
      <c r="BI1107" s="240">
        <f>IF(N1107="nulová",J1107,0)</f>
        <v>0</v>
      </c>
      <c r="BJ1107" s="18" t="s">
        <v>86</v>
      </c>
      <c r="BK1107" s="240">
        <f>ROUND(I1107*H1107,2)</f>
        <v>0</v>
      </c>
      <c r="BL1107" s="18" t="s">
        <v>290</v>
      </c>
      <c r="BM1107" s="239" t="s">
        <v>2103</v>
      </c>
    </row>
    <row r="1108" s="13" customFormat="1">
      <c r="A1108" s="13"/>
      <c r="B1108" s="241"/>
      <c r="C1108" s="242"/>
      <c r="D1108" s="243" t="s">
        <v>230</v>
      </c>
      <c r="E1108" s="244" t="s">
        <v>1</v>
      </c>
      <c r="F1108" s="245" t="s">
        <v>5771</v>
      </c>
      <c r="G1108" s="242"/>
      <c r="H1108" s="246">
        <v>19.079999999999998</v>
      </c>
      <c r="I1108" s="247"/>
      <c r="J1108" s="242"/>
      <c r="K1108" s="242"/>
      <c r="L1108" s="248"/>
      <c r="M1108" s="249"/>
      <c r="N1108" s="250"/>
      <c r="O1108" s="250"/>
      <c r="P1108" s="250"/>
      <c r="Q1108" s="250"/>
      <c r="R1108" s="250"/>
      <c r="S1108" s="250"/>
      <c r="T1108" s="251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52" t="s">
        <v>230</v>
      </c>
      <c r="AU1108" s="252" t="s">
        <v>88</v>
      </c>
      <c r="AV1108" s="13" t="s">
        <v>88</v>
      </c>
      <c r="AW1108" s="13" t="s">
        <v>34</v>
      </c>
      <c r="AX1108" s="13" t="s">
        <v>86</v>
      </c>
      <c r="AY1108" s="252" t="s">
        <v>216</v>
      </c>
    </row>
    <row r="1109" s="2" customFormat="1" ht="16.5" customHeight="1">
      <c r="A1109" s="39"/>
      <c r="B1109" s="40"/>
      <c r="C1109" s="228" t="s">
        <v>1877</v>
      </c>
      <c r="D1109" s="228" t="s">
        <v>218</v>
      </c>
      <c r="E1109" s="229" t="s">
        <v>2120</v>
      </c>
      <c r="F1109" s="230" t="s">
        <v>2121</v>
      </c>
      <c r="G1109" s="231" t="s">
        <v>221</v>
      </c>
      <c r="H1109" s="232">
        <v>1</v>
      </c>
      <c r="I1109" s="233"/>
      <c r="J1109" s="234">
        <f>ROUND(I1109*H1109,2)</f>
        <v>0</v>
      </c>
      <c r="K1109" s="230" t="s">
        <v>222</v>
      </c>
      <c r="L1109" s="45"/>
      <c r="M1109" s="235" t="s">
        <v>1</v>
      </c>
      <c r="N1109" s="236" t="s">
        <v>44</v>
      </c>
      <c r="O1109" s="92"/>
      <c r="P1109" s="237">
        <f>O1109*H1109</f>
        <v>0</v>
      </c>
      <c r="Q1109" s="237">
        <v>0.00010000000000000001</v>
      </c>
      <c r="R1109" s="237">
        <f>Q1109*H1109</f>
        <v>0.00010000000000000001</v>
      </c>
      <c r="S1109" s="237">
        <v>0</v>
      </c>
      <c r="T1109" s="238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39" t="s">
        <v>290</v>
      </c>
      <c r="AT1109" s="239" t="s">
        <v>218</v>
      </c>
      <c r="AU1109" s="239" t="s">
        <v>88</v>
      </c>
      <c r="AY1109" s="18" t="s">
        <v>216</v>
      </c>
      <c r="BE1109" s="240">
        <f>IF(N1109="základní",J1109,0)</f>
        <v>0</v>
      </c>
      <c r="BF1109" s="240">
        <f>IF(N1109="snížená",J1109,0)</f>
        <v>0</v>
      </c>
      <c r="BG1109" s="240">
        <f>IF(N1109="zákl. přenesená",J1109,0)</f>
        <v>0</v>
      </c>
      <c r="BH1109" s="240">
        <f>IF(N1109="sníž. přenesená",J1109,0)</f>
        <v>0</v>
      </c>
      <c r="BI1109" s="240">
        <f>IF(N1109="nulová",J1109,0)</f>
        <v>0</v>
      </c>
      <c r="BJ1109" s="18" t="s">
        <v>86</v>
      </c>
      <c r="BK1109" s="240">
        <f>ROUND(I1109*H1109,2)</f>
        <v>0</v>
      </c>
      <c r="BL1109" s="18" t="s">
        <v>290</v>
      </c>
      <c r="BM1109" s="239" t="s">
        <v>2122</v>
      </c>
    </row>
    <row r="1110" s="13" customFormat="1">
      <c r="A1110" s="13"/>
      <c r="B1110" s="241"/>
      <c r="C1110" s="242"/>
      <c r="D1110" s="243" t="s">
        <v>230</v>
      </c>
      <c r="E1110" s="244" t="s">
        <v>1</v>
      </c>
      <c r="F1110" s="245" t="s">
        <v>5772</v>
      </c>
      <c r="G1110" s="242"/>
      <c r="H1110" s="246">
        <v>1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230</v>
      </c>
      <c r="AU1110" s="252" t="s">
        <v>88</v>
      </c>
      <c r="AV1110" s="13" t="s">
        <v>88</v>
      </c>
      <c r="AW1110" s="13" t="s">
        <v>34</v>
      </c>
      <c r="AX1110" s="13" t="s">
        <v>79</v>
      </c>
      <c r="AY1110" s="252" t="s">
        <v>216</v>
      </c>
    </row>
    <row r="1111" s="14" customFormat="1">
      <c r="A1111" s="14"/>
      <c r="B1111" s="253"/>
      <c r="C1111" s="254"/>
      <c r="D1111" s="243" t="s">
        <v>230</v>
      </c>
      <c r="E1111" s="255" t="s">
        <v>1</v>
      </c>
      <c r="F1111" s="256" t="s">
        <v>285</v>
      </c>
      <c r="G1111" s="254"/>
      <c r="H1111" s="257">
        <v>1</v>
      </c>
      <c r="I1111" s="258"/>
      <c r="J1111" s="254"/>
      <c r="K1111" s="254"/>
      <c r="L1111" s="259"/>
      <c r="M1111" s="260"/>
      <c r="N1111" s="261"/>
      <c r="O1111" s="261"/>
      <c r="P1111" s="261"/>
      <c r="Q1111" s="261"/>
      <c r="R1111" s="261"/>
      <c r="S1111" s="261"/>
      <c r="T1111" s="262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63" t="s">
        <v>230</v>
      </c>
      <c r="AU1111" s="263" t="s">
        <v>88</v>
      </c>
      <c r="AV1111" s="14" t="s">
        <v>121</v>
      </c>
      <c r="AW1111" s="14" t="s">
        <v>34</v>
      </c>
      <c r="AX1111" s="14" t="s">
        <v>86</v>
      </c>
      <c r="AY1111" s="263" t="s">
        <v>216</v>
      </c>
    </row>
    <row r="1112" s="2" customFormat="1" ht="24.15" customHeight="1">
      <c r="A1112" s="39"/>
      <c r="B1112" s="40"/>
      <c r="C1112" s="264" t="s">
        <v>1881</v>
      </c>
      <c r="D1112" s="264" t="s">
        <v>372</v>
      </c>
      <c r="E1112" s="265" t="s">
        <v>2125</v>
      </c>
      <c r="F1112" s="266" t="s">
        <v>5773</v>
      </c>
      <c r="G1112" s="267" t="s">
        <v>221</v>
      </c>
      <c r="H1112" s="268">
        <v>1</v>
      </c>
      <c r="I1112" s="269"/>
      <c r="J1112" s="270">
        <f>ROUND(I1112*H1112,2)</f>
        <v>0</v>
      </c>
      <c r="K1112" s="266" t="s">
        <v>1</v>
      </c>
      <c r="L1112" s="271"/>
      <c r="M1112" s="272" t="s">
        <v>1</v>
      </c>
      <c r="N1112" s="273" t="s">
        <v>44</v>
      </c>
      <c r="O1112" s="92"/>
      <c r="P1112" s="237">
        <f>O1112*H1112</f>
        <v>0</v>
      </c>
      <c r="Q1112" s="237">
        <v>0.001</v>
      </c>
      <c r="R1112" s="237">
        <f>Q1112*H1112</f>
        <v>0.001</v>
      </c>
      <c r="S1112" s="237">
        <v>0</v>
      </c>
      <c r="T1112" s="238">
        <f>S1112*H1112</f>
        <v>0</v>
      </c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R1112" s="239" t="s">
        <v>371</v>
      </c>
      <c r="AT1112" s="239" t="s">
        <v>372</v>
      </c>
      <c r="AU1112" s="239" t="s">
        <v>88</v>
      </c>
      <c r="AY1112" s="18" t="s">
        <v>216</v>
      </c>
      <c r="BE1112" s="240">
        <f>IF(N1112="základní",J1112,0)</f>
        <v>0</v>
      </c>
      <c r="BF1112" s="240">
        <f>IF(N1112="snížená",J1112,0)</f>
        <v>0</v>
      </c>
      <c r="BG1112" s="240">
        <f>IF(N1112="zákl. přenesená",J1112,0)</f>
        <v>0</v>
      </c>
      <c r="BH1112" s="240">
        <f>IF(N1112="sníž. přenesená",J1112,0)</f>
        <v>0</v>
      </c>
      <c r="BI1112" s="240">
        <f>IF(N1112="nulová",J1112,0)</f>
        <v>0</v>
      </c>
      <c r="BJ1112" s="18" t="s">
        <v>86</v>
      </c>
      <c r="BK1112" s="240">
        <f>ROUND(I1112*H1112,2)</f>
        <v>0</v>
      </c>
      <c r="BL1112" s="18" t="s">
        <v>290</v>
      </c>
      <c r="BM1112" s="239" t="s">
        <v>2127</v>
      </c>
    </row>
    <row r="1113" s="2" customFormat="1" ht="16.5" customHeight="1">
      <c r="A1113" s="39"/>
      <c r="B1113" s="40"/>
      <c r="C1113" s="228" t="s">
        <v>1886</v>
      </c>
      <c r="D1113" s="228" t="s">
        <v>218</v>
      </c>
      <c r="E1113" s="229" t="s">
        <v>2129</v>
      </c>
      <c r="F1113" s="230" t="s">
        <v>2130</v>
      </c>
      <c r="G1113" s="231" t="s">
        <v>359</v>
      </c>
      <c r="H1113" s="232">
        <v>8.5790000000000006</v>
      </c>
      <c r="I1113" s="233"/>
      <c r="J1113" s="234">
        <f>ROUND(I1113*H1113,2)</f>
        <v>0</v>
      </c>
      <c r="K1113" s="230" t="s">
        <v>222</v>
      </c>
      <c r="L1113" s="45"/>
      <c r="M1113" s="235" t="s">
        <v>1</v>
      </c>
      <c r="N1113" s="236" t="s">
        <v>44</v>
      </c>
      <c r="O1113" s="92"/>
      <c r="P1113" s="237">
        <f>O1113*H1113</f>
        <v>0</v>
      </c>
      <c r="Q1113" s="237">
        <v>0</v>
      </c>
      <c r="R1113" s="237">
        <f>Q1113*H1113</f>
        <v>0</v>
      </c>
      <c r="S1113" s="237">
        <v>0</v>
      </c>
      <c r="T1113" s="238">
        <f>S1113*H1113</f>
        <v>0</v>
      </c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R1113" s="239" t="s">
        <v>290</v>
      </c>
      <c r="AT1113" s="239" t="s">
        <v>218</v>
      </c>
      <c r="AU1113" s="239" t="s">
        <v>88</v>
      </c>
      <c r="AY1113" s="18" t="s">
        <v>216</v>
      </c>
      <c r="BE1113" s="240">
        <f>IF(N1113="základní",J1113,0)</f>
        <v>0</v>
      </c>
      <c r="BF1113" s="240">
        <f>IF(N1113="snížená",J1113,0)</f>
        <v>0</v>
      </c>
      <c r="BG1113" s="240">
        <f>IF(N1113="zákl. přenesená",J1113,0)</f>
        <v>0</v>
      </c>
      <c r="BH1113" s="240">
        <f>IF(N1113="sníž. přenesená",J1113,0)</f>
        <v>0</v>
      </c>
      <c r="BI1113" s="240">
        <f>IF(N1113="nulová",J1113,0)</f>
        <v>0</v>
      </c>
      <c r="BJ1113" s="18" t="s">
        <v>86</v>
      </c>
      <c r="BK1113" s="240">
        <f>ROUND(I1113*H1113,2)</f>
        <v>0</v>
      </c>
      <c r="BL1113" s="18" t="s">
        <v>290</v>
      </c>
      <c r="BM1113" s="239" t="s">
        <v>2131</v>
      </c>
    </row>
    <row r="1114" s="12" customFormat="1" ht="22.8" customHeight="1">
      <c r="A1114" s="12"/>
      <c r="B1114" s="212"/>
      <c r="C1114" s="213"/>
      <c r="D1114" s="214" t="s">
        <v>78</v>
      </c>
      <c r="E1114" s="226" t="s">
        <v>2132</v>
      </c>
      <c r="F1114" s="226" t="s">
        <v>2133</v>
      </c>
      <c r="G1114" s="213"/>
      <c r="H1114" s="213"/>
      <c r="I1114" s="216"/>
      <c r="J1114" s="227">
        <f>BK1114</f>
        <v>0</v>
      </c>
      <c r="K1114" s="213"/>
      <c r="L1114" s="218"/>
      <c r="M1114" s="219"/>
      <c r="N1114" s="220"/>
      <c r="O1114" s="220"/>
      <c r="P1114" s="221">
        <f>SUM(P1115:P1187)</f>
        <v>0</v>
      </c>
      <c r="Q1114" s="220"/>
      <c r="R1114" s="221">
        <f>SUM(R1115:R1187)</f>
        <v>6.0690265400000003</v>
      </c>
      <c r="S1114" s="220"/>
      <c r="T1114" s="222">
        <f>SUM(T1115:T1187)</f>
        <v>15.086133000000002</v>
      </c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R1114" s="223" t="s">
        <v>88</v>
      </c>
      <c r="AT1114" s="224" t="s">
        <v>78</v>
      </c>
      <c r="AU1114" s="224" t="s">
        <v>86</v>
      </c>
      <c r="AY1114" s="223" t="s">
        <v>216</v>
      </c>
      <c r="BK1114" s="225">
        <f>SUM(BK1115:BK1187)</f>
        <v>0</v>
      </c>
    </row>
    <row r="1115" s="2" customFormat="1" ht="16.5" customHeight="1">
      <c r="A1115" s="39"/>
      <c r="B1115" s="40"/>
      <c r="C1115" s="228" t="s">
        <v>1890</v>
      </c>
      <c r="D1115" s="228" t="s">
        <v>218</v>
      </c>
      <c r="E1115" s="229" t="s">
        <v>5774</v>
      </c>
      <c r="F1115" s="230" t="s">
        <v>5775</v>
      </c>
      <c r="G1115" s="231" t="s">
        <v>277</v>
      </c>
      <c r="H1115" s="232">
        <v>104.77500000000001</v>
      </c>
      <c r="I1115" s="233"/>
      <c r="J1115" s="234">
        <f>ROUND(I1115*H1115,2)</f>
        <v>0</v>
      </c>
      <c r="K1115" s="230" t="s">
        <v>222</v>
      </c>
      <c r="L1115" s="45"/>
      <c r="M1115" s="235" t="s">
        <v>1</v>
      </c>
      <c r="N1115" s="236" t="s">
        <v>44</v>
      </c>
      <c r="O1115" s="92"/>
      <c r="P1115" s="237">
        <f>O1115*H1115</f>
        <v>0</v>
      </c>
      <c r="Q1115" s="237">
        <v>0</v>
      </c>
      <c r="R1115" s="237">
        <f>Q1115*H1115</f>
        <v>0</v>
      </c>
      <c r="S1115" s="237">
        <v>0.00042000000000000002</v>
      </c>
      <c r="T1115" s="238">
        <f>S1115*H1115</f>
        <v>0.044005500000000003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39" t="s">
        <v>290</v>
      </c>
      <c r="AT1115" s="239" t="s">
        <v>218</v>
      </c>
      <c r="AU1115" s="239" t="s">
        <v>88</v>
      </c>
      <c r="AY1115" s="18" t="s">
        <v>216</v>
      </c>
      <c r="BE1115" s="240">
        <f>IF(N1115="základní",J1115,0)</f>
        <v>0</v>
      </c>
      <c r="BF1115" s="240">
        <f>IF(N1115="snížená",J1115,0)</f>
        <v>0</v>
      </c>
      <c r="BG1115" s="240">
        <f>IF(N1115="zákl. přenesená",J1115,0)</f>
        <v>0</v>
      </c>
      <c r="BH1115" s="240">
        <f>IF(N1115="sníž. přenesená",J1115,0)</f>
        <v>0</v>
      </c>
      <c r="BI1115" s="240">
        <f>IF(N1115="nulová",J1115,0)</f>
        <v>0</v>
      </c>
      <c r="BJ1115" s="18" t="s">
        <v>86</v>
      </c>
      <c r="BK1115" s="240">
        <f>ROUND(I1115*H1115,2)</f>
        <v>0</v>
      </c>
      <c r="BL1115" s="18" t="s">
        <v>290</v>
      </c>
      <c r="BM1115" s="239" t="s">
        <v>5776</v>
      </c>
    </row>
    <row r="1116" s="13" customFormat="1">
      <c r="A1116" s="13"/>
      <c r="B1116" s="241"/>
      <c r="C1116" s="242"/>
      <c r="D1116" s="243" t="s">
        <v>230</v>
      </c>
      <c r="E1116" s="244" t="s">
        <v>1</v>
      </c>
      <c r="F1116" s="245" t="s">
        <v>5258</v>
      </c>
      <c r="G1116" s="242"/>
      <c r="H1116" s="246">
        <v>20.149999999999999</v>
      </c>
      <c r="I1116" s="247"/>
      <c r="J1116" s="242"/>
      <c r="K1116" s="242"/>
      <c r="L1116" s="248"/>
      <c r="M1116" s="249"/>
      <c r="N1116" s="250"/>
      <c r="O1116" s="250"/>
      <c r="P1116" s="250"/>
      <c r="Q1116" s="250"/>
      <c r="R1116" s="250"/>
      <c r="S1116" s="250"/>
      <c r="T1116" s="25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2" t="s">
        <v>230</v>
      </c>
      <c r="AU1116" s="252" t="s">
        <v>88</v>
      </c>
      <c r="AV1116" s="13" t="s">
        <v>88</v>
      </c>
      <c r="AW1116" s="13" t="s">
        <v>34</v>
      </c>
      <c r="AX1116" s="13" t="s">
        <v>79</v>
      </c>
      <c r="AY1116" s="252" t="s">
        <v>216</v>
      </c>
    </row>
    <row r="1117" s="13" customFormat="1">
      <c r="A1117" s="13"/>
      <c r="B1117" s="241"/>
      <c r="C1117" s="242"/>
      <c r="D1117" s="243" t="s">
        <v>230</v>
      </c>
      <c r="E1117" s="244" t="s">
        <v>1</v>
      </c>
      <c r="F1117" s="245" t="s">
        <v>5259</v>
      </c>
      <c r="G1117" s="242"/>
      <c r="H1117" s="246">
        <v>15.65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230</v>
      </c>
      <c r="AU1117" s="252" t="s">
        <v>88</v>
      </c>
      <c r="AV1117" s="13" t="s">
        <v>88</v>
      </c>
      <c r="AW1117" s="13" t="s">
        <v>34</v>
      </c>
      <c r="AX1117" s="13" t="s">
        <v>79</v>
      </c>
      <c r="AY1117" s="252" t="s">
        <v>216</v>
      </c>
    </row>
    <row r="1118" s="13" customFormat="1">
      <c r="A1118" s="13"/>
      <c r="B1118" s="241"/>
      <c r="C1118" s="242"/>
      <c r="D1118" s="243" t="s">
        <v>230</v>
      </c>
      <c r="E1118" s="244" t="s">
        <v>1</v>
      </c>
      <c r="F1118" s="245" t="s">
        <v>5260</v>
      </c>
      <c r="G1118" s="242"/>
      <c r="H1118" s="246">
        <v>10.199999999999999</v>
      </c>
      <c r="I1118" s="247"/>
      <c r="J1118" s="242"/>
      <c r="K1118" s="242"/>
      <c r="L1118" s="248"/>
      <c r="M1118" s="249"/>
      <c r="N1118" s="250"/>
      <c r="O1118" s="250"/>
      <c r="P1118" s="250"/>
      <c r="Q1118" s="250"/>
      <c r="R1118" s="250"/>
      <c r="S1118" s="250"/>
      <c r="T1118" s="251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2" t="s">
        <v>230</v>
      </c>
      <c r="AU1118" s="252" t="s">
        <v>88</v>
      </c>
      <c r="AV1118" s="13" t="s">
        <v>88</v>
      </c>
      <c r="AW1118" s="13" t="s">
        <v>34</v>
      </c>
      <c r="AX1118" s="13" t="s">
        <v>79</v>
      </c>
      <c r="AY1118" s="252" t="s">
        <v>216</v>
      </c>
    </row>
    <row r="1119" s="13" customFormat="1">
      <c r="A1119" s="13"/>
      <c r="B1119" s="241"/>
      <c r="C1119" s="242"/>
      <c r="D1119" s="243" t="s">
        <v>230</v>
      </c>
      <c r="E1119" s="244" t="s">
        <v>1</v>
      </c>
      <c r="F1119" s="245" t="s">
        <v>5261</v>
      </c>
      <c r="G1119" s="242"/>
      <c r="H1119" s="246">
        <v>0.5</v>
      </c>
      <c r="I1119" s="247"/>
      <c r="J1119" s="242"/>
      <c r="K1119" s="242"/>
      <c r="L1119" s="248"/>
      <c r="M1119" s="249"/>
      <c r="N1119" s="250"/>
      <c r="O1119" s="250"/>
      <c r="P1119" s="250"/>
      <c r="Q1119" s="250"/>
      <c r="R1119" s="250"/>
      <c r="S1119" s="250"/>
      <c r="T1119" s="251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52" t="s">
        <v>230</v>
      </c>
      <c r="AU1119" s="252" t="s">
        <v>88</v>
      </c>
      <c r="AV1119" s="13" t="s">
        <v>88</v>
      </c>
      <c r="AW1119" s="13" t="s">
        <v>34</v>
      </c>
      <c r="AX1119" s="13" t="s">
        <v>79</v>
      </c>
      <c r="AY1119" s="252" t="s">
        <v>216</v>
      </c>
    </row>
    <row r="1120" s="13" customFormat="1">
      <c r="A1120" s="13"/>
      <c r="B1120" s="241"/>
      <c r="C1120" s="242"/>
      <c r="D1120" s="243" t="s">
        <v>230</v>
      </c>
      <c r="E1120" s="244" t="s">
        <v>1</v>
      </c>
      <c r="F1120" s="245" t="s">
        <v>5660</v>
      </c>
      <c r="G1120" s="242"/>
      <c r="H1120" s="246">
        <v>4.2000000000000002</v>
      </c>
      <c r="I1120" s="247"/>
      <c r="J1120" s="242"/>
      <c r="K1120" s="242"/>
      <c r="L1120" s="248"/>
      <c r="M1120" s="249"/>
      <c r="N1120" s="250"/>
      <c r="O1120" s="250"/>
      <c r="P1120" s="250"/>
      <c r="Q1120" s="250"/>
      <c r="R1120" s="250"/>
      <c r="S1120" s="250"/>
      <c r="T1120" s="251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T1120" s="252" t="s">
        <v>230</v>
      </c>
      <c r="AU1120" s="252" t="s">
        <v>88</v>
      </c>
      <c r="AV1120" s="13" t="s">
        <v>88</v>
      </c>
      <c r="AW1120" s="13" t="s">
        <v>34</v>
      </c>
      <c r="AX1120" s="13" t="s">
        <v>79</v>
      </c>
      <c r="AY1120" s="252" t="s">
        <v>216</v>
      </c>
    </row>
    <row r="1121" s="13" customFormat="1">
      <c r="A1121" s="13"/>
      <c r="B1121" s="241"/>
      <c r="C1121" s="242"/>
      <c r="D1121" s="243" t="s">
        <v>230</v>
      </c>
      <c r="E1121" s="244" t="s">
        <v>1</v>
      </c>
      <c r="F1121" s="245" t="s">
        <v>5262</v>
      </c>
      <c r="G1121" s="242"/>
      <c r="H1121" s="246">
        <v>39.200000000000003</v>
      </c>
      <c r="I1121" s="247"/>
      <c r="J1121" s="242"/>
      <c r="K1121" s="242"/>
      <c r="L1121" s="248"/>
      <c r="M1121" s="249"/>
      <c r="N1121" s="250"/>
      <c r="O1121" s="250"/>
      <c r="P1121" s="250"/>
      <c r="Q1121" s="250"/>
      <c r="R1121" s="250"/>
      <c r="S1121" s="250"/>
      <c r="T1121" s="25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2" t="s">
        <v>230</v>
      </c>
      <c r="AU1121" s="252" t="s">
        <v>88</v>
      </c>
      <c r="AV1121" s="13" t="s">
        <v>88</v>
      </c>
      <c r="AW1121" s="13" t="s">
        <v>34</v>
      </c>
      <c r="AX1121" s="13" t="s">
        <v>79</v>
      </c>
      <c r="AY1121" s="252" t="s">
        <v>216</v>
      </c>
    </row>
    <row r="1122" s="13" customFormat="1">
      <c r="A1122" s="13"/>
      <c r="B1122" s="241"/>
      <c r="C1122" s="242"/>
      <c r="D1122" s="243" t="s">
        <v>230</v>
      </c>
      <c r="E1122" s="244" t="s">
        <v>1</v>
      </c>
      <c r="F1122" s="245" t="s">
        <v>5777</v>
      </c>
      <c r="G1122" s="242"/>
      <c r="H1122" s="246">
        <v>4.375</v>
      </c>
      <c r="I1122" s="247"/>
      <c r="J1122" s="242"/>
      <c r="K1122" s="242"/>
      <c r="L1122" s="248"/>
      <c r="M1122" s="249"/>
      <c r="N1122" s="250"/>
      <c r="O1122" s="250"/>
      <c r="P1122" s="250"/>
      <c r="Q1122" s="250"/>
      <c r="R1122" s="250"/>
      <c r="S1122" s="250"/>
      <c r="T1122" s="251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52" t="s">
        <v>230</v>
      </c>
      <c r="AU1122" s="252" t="s">
        <v>88</v>
      </c>
      <c r="AV1122" s="13" t="s">
        <v>88</v>
      </c>
      <c r="AW1122" s="13" t="s">
        <v>34</v>
      </c>
      <c r="AX1122" s="13" t="s">
        <v>79</v>
      </c>
      <c r="AY1122" s="252" t="s">
        <v>216</v>
      </c>
    </row>
    <row r="1123" s="13" customFormat="1">
      <c r="A1123" s="13"/>
      <c r="B1123" s="241"/>
      <c r="C1123" s="242"/>
      <c r="D1123" s="243" t="s">
        <v>230</v>
      </c>
      <c r="E1123" s="244" t="s">
        <v>1</v>
      </c>
      <c r="F1123" s="245" t="s">
        <v>5476</v>
      </c>
      <c r="G1123" s="242"/>
      <c r="H1123" s="246">
        <v>10.5</v>
      </c>
      <c r="I1123" s="247"/>
      <c r="J1123" s="242"/>
      <c r="K1123" s="242"/>
      <c r="L1123" s="248"/>
      <c r="M1123" s="249"/>
      <c r="N1123" s="250"/>
      <c r="O1123" s="250"/>
      <c r="P1123" s="250"/>
      <c r="Q1123" s="250"/>
      <c r="R1123" s="250"/>
      <c r="S1123" s="250"/>
      <c r="T1123" s="251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2" t="s">
        <v>230</v>
      </c>
      <c r="AU1123" s="252" t="s">
        <v>88</v>
      </c>
      <c r="AV1123" s="13" t="s">
        <v>88</v>
      </c>
      <c r="AW1123" s="13" t="s">
        <v>34</v>
      </c>
      <c r="AX1123" s="13" t="s">
        <v>79</v>
      </c>
      <c r="AY1123" s="252" t="s">
        <v>216</v>
      </c>
    </row>
    <row r="1124" s="14" customFormat="1">
      <c r="A1124" s="14"/>
      <c r="B1124" s="253"/>
      <c r="C1124" s="254"/>
      <c r="D1124" s="243" t="s">
        <v>230</v>
      </c>
      <c r="E1124" s="255" t="s">
        <v>1</v>
      </c>
      <c r="F1124" s="256" t="s">
        <v>285</v>
      </c>
      <c r="G1124" s="254"/>
      <c r="H1124" s="257">
        <v>104.77500000000001</v>
      </c>
      <c r="I1124" s="258"/>
      <c r="J1124" s="254"/>
      <c r="K1124" s="254"/>
      <c r="L1124" s="259"/>
      <c r="M1124" s="260"/>
      <c r="N1124" s="261"/>
      <c r="O1124" s="261"/>
      <c r="P1124" s="261"/>
      <c r="Q1124" s="261"/>
      <c r="R1124" s="261"/>
      <c r="S1124" s="261"/>
      <c r="T1124" s="262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63" t="s">
        <v>230</v>
      </c>
      <c r="AU1124" s="263" t="s">
        <v>88</v>
      </c>
      <c r="AV1124" s="14" t="s">
        <v>121</v>
      </c>
      <c r="AW1124" s="14" t="s">
        <v>34</v>
      </c>
      <c r="AX1124" s="14" t="s">
        <v>86</v>
      </c>
      <c r="AY1124" s="263" t="s">
        <v>216</v>
      </c>
    </row>
    <row r="1125" s="2" customFormat="1" ht="16.5" customHeight="1">
      <c r="A1125" s="39"/>
      <c r="B1125" s="40"/>
      <c r="C1125" s="228" t="s">
        <v>1893</v>
      </c>
      <c r="D1125" s="228" t="s">
        <v>218</v>
      </c>
      <c r="E1125" s="229" t="s">
        <v>2135</v>
      </c>
      <c r="F1125" s="230" t="s">
        <v>2136</v>
      </c>
      <c r="G1125" s="231" t="s">
        <v>277</v>
      </c>
      <c r="H1125" s="232">
        <v>97.219999999999999</v>
      </c>
      <c r="I1125" s="233"/>
      <c r="J1125" s="234">
        <f>ROUND(I1125*H1125,2)</f>
        <v>0</v>
      </c>
      <c r="K1125" s="230" t="s">
        <v>222</v>
      </c>
      <c r="L1125" s="45"/>
      <c r="M1125" s="235" t="s">
        <v>1</v>
      </c>
      <c r="N1125" s="236" t="s">
        <v>44</v>
      </c>
      <c r="O1125" s="92"/>
      <c r="P1125" s="237">
        <f>O1125*H1125</f>
        <v>0</v>
      </c>
      <c r="Q1125" s="237">
        <v>0</v>
      </c>
      <c r="R1125" s="237">
        <f>Q1125*H1125</f>
        <v>0</v>
      </c>
      <c r="S1125" s="237">
        <v>0</v>
      </c>
      <c r="T1125" s="238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39" t="s">
        <v>290</v>
      </c>
      <c r="AT1125" s="239" t="s">
        <v>218</v>
      </c>
      <c r="AU1125" s="239" t="s">
        <v>88</v>
      </c>
      <c r="AY1125" s="18" t="s">
        <v>216</v>
      </c>
      <c r="BE1125" s="240">
        <f>IF(N1125="základní",J1125,0)</f>
        <v>0</v>
      </c>
      <c r="BF1125" s="240">
        <f>IF(N1125="snížená",J1125,0)</f>
        <v>0</v>
      </c>
      <c r="BG1125" s="240">
        <f>IF(N1125="zákl. přenesená",J1125,0)</f>
        <v>0</v>
      </c>
      <c r="BH1125" s="240">
        <f>IF(N1125="sníž. přenesená",J1125,0)</f>
        <v>0</v>
      </c>
      <c r="BI1125" s="240">
        <f>IF(N1125="nulová",J1125,0)</f>
        <v>0</v>
      </c>
      <c r="BJ1125" s="18" t="s">
        <v>86</v>
      </c>
      <c r="BK1125" s="240">
        <f>ROUND(I1125*H1125,2)</f>
        <v>0</v>
      </c>
      <c r="BL1125" s="18" t="s">
        <v>290</v>
      </c>
      <c r="BM1125" s="239" t="s">
        <v>5778</v>
      </c>
    </row>
    <row r="1126" s="13" customFormat="1">
      <c r="A1126" s="13"/>
      <c r="B1126" s="241"/>
      <c r="C1126" s="242"/>
      <c r="D1126" s="243" t="s">
        <v>230</v>
      </c>
      <c r="E1126" s="244" t="s">
        <v>1</v>
      </c>
      <c r="F1126" s="245" t="s">
        <v>5258</v>
      </c>
      <c r="G1126" s="242"/>
      <c r="H1126" s="246">
        <v>20.149999999999999</v>
      </c>
      <c r="I1126" s="247"/>
      <c r="J1126" s="242"/>
      <c r="K1126" s="242"/>
      <c r="L1126" s="248"/>
      <c r="M1126" s="249"/>
      <c r="N1126" s="250"/>
      <c r="O1126" s="250"/>
      <c r="P1126" s="250"/>
      <c r="Q1126" s="250"/>
      <c r="R1126" s="250"/>
      <c r="S1126" s="250"/>
      <c r="T1126" s="251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T1126" s="252" t="s">
        <v>230</v>
      </c>
      <c r="AU1126" s="252" t="s">
        <v>88</v>
      </c>
      <c r="AV1126" s="13" t="s">
        <v>88</v>
      </c>
      <c r="AW1126" s="13" t="s">
        <v>34</v>
      </c>
      <c r="AX1126" s="13" t="s">
        <v>79</v>
      </c>
      <c r="AY1126" s="252" t="s">
        <v>216</v>
      </c>
    </row>
    <row r="1127" s="13" customFormat="1">
      <c r="A1127" s="13"/>
      <c r="B1127" s="241"/>
      <c r="C1127" s="242"/>
      <c r="D1127" s="243" t="s">
        <v>230</v>
      </c>
      <c r="E1127" s="244" t="s">
        <v>1</v>
      </c>
      <c r="F1127" s="245" t="s">
        <v>5259</v>
      </c>
      <c r="G1127" s="242"/>
      <c r="H1127" s="246">
        <v>15.65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230</v>
      </c>
      <c r="AU1127" s="252" t="s">
        <v>88</v>
      </c>
      <c r="AV1127" s="13" t="s">
        <v>88</v>
      </c>
      <c r="AW1127" s="13" t="s">
        <v>34</v>
      </c>
      <c r="AX1127" s="13" t="s">
        <v>79</v>
      </c>
      <c r="AY1127" s="252" t="s">
        <v>216</v>
      </c>
    </row>
    <row r="1128" s="13" customFormat="1">
      <c r="A1128" s="13"/>
      <c r="B1128" s="241"/>
      <c r="C1128" s="242"/>
      <c r="D1128" s="243" t="s">
        <v>230</v>
      </c>
      <c r="E1128" s="244" t="s">
        <v>1</v>
      </c>
      <c r="F1128" s="245" t="s">
        <v>5260</v>
      </c>
      <c r="G1128" s="242"/>
      <c r="H1128" s="246">
        <v>10.199999999999999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230</v>
      </c>
      <c r="AU1128" s="252" t="s">
        <v>88</v>
      </c>
      <c r="AV1128" s="13" t="s">
        <v>88</v>
      </c>
      <c r="AW1128" s="13" t="s">
        <v>34</v>
      </c>
      <c r="AX1128" s="13" t="s">
        <v>79</v>
      </c>
      <c r="AY1128" s="252" t="s">
        <v>216</v>
      </c>
    </row>
    <row r="1129" s="13" customFormat="1">
      <c r="A1129" s="13"/>
      <c r="B1129" s="241"/>
      <c r="C1129" s="242"/>
      <c r="D1129" s="243" t="s">
        <v>230</v>
      </c>
      <c r="E1129" s="244" t="s">
        <v>1</v>
      </c>
      <c r="F1129" s="245" t="s">
        <v>5261</v>
      </c>
      <c r="G1129" s="242"/>
      <c r="H1129" s="246">
        <v>0.5</v>
      </c>
      <c r="I1129" s="247"/>
      <c r="J1129" s="242"/>
      <c r="K1129" s="242"/>
      <c r="L1129" s="248"/>
      <c r="M1129" s="249"/>
      <c r="N1129" s="250"/>
      <c r="O1129" s="250"/>
      <c r="P1129" s="250"/>
      <c r="Q1129" s="250"/>
      <c r="R1129" s="250"/>
      <c r="S1129" s="250"/>
      <c r="T1129" s="251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52" t="s">
        <v>230</v>
      </c>
      <c r="AU1129" s="252" t="s">
        <v>88</v>
      </c>
      <c r="AV1129" s="13" t="s">
        <v>88</v>
      </c>
      <c r="AW1129" s="13" t="s">
        <v>34</v>
      </c>
      <c r="AX1129" s="13" t="s">
        <v>79</v>
      </c>
      <c r="AY1129" s="252" t="s">
        <v>216</v>
      </c>
    </row>
    <row r="1130" s="13" customFormat="1">
      <c r="A1130" s="13"/>
      <c r="B1130" s="241"/>
      <c r="C1130" s="242"/>
      <c r="D1130" s="243" t="s">
        <v>230</v>
      </c>
      <c r="E1130" s="244" t="s">
        <v>1</v>
      </c>
      <c r="F1130" s="245" t="s">
        <v>5262</v>
      </c>
      <c r="G1130" s="242"/>
      <c r="H1130" s="246">
        <v>39.200000000000003</v>
      </c>
      <c r="I1130" s="247"/>
      <c r="J1130" s="242"/>
      <c r="K1130" s="242"/>
      <c r="L1130" s="248"/>
      <c r="M1130" s="249"/>
      <c r="N1130" s="250"/>
      <c r="O1130" s="250"/>
      <c r="P1130" s="250"/>
      <c r="Q1130" s="250"/>
      <c r="R1130" s="250"/>
      <c r="S1130" s="250"/>
      <c r="T1130" s="251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52" t="s">
        <v>230</v>
      </c>
      <c r="AU1130" s="252" t="s">
        <v>88</v>
      </c>
      <c r="AV1130" s="13" t="s">
        <v>88</v>
      </c>
      <c r="AW1130" s="13" t="s">
        <v>34</v>
      </c>
      <c r="AX1130" s="13" t="s">
        <v>79</v>
      </c>
      <c r="AY1130" s="252" t="s">
        <v>216</v>
      </c>
    </row>
    <row r="1131" s="15" customFormat="1">
      <c r="A1131" s="15"/>
      <c r="B1131" s="280"/>
      <c r="C1131" s="281"/>
      <c r="D1131" s="243" t="s">
        <v>230</v>
      </c>
      <c r="E1131" s="282" t="s">
        <v>1</v>
      </c>
      <c r="F1131" s="283" t="s">
        <v>5779</v>
      </c>
      <c r="G1131" s="281"/>
      <c r="H1131" s="284">
        <v>85.700000000000003</v>
      </c>
      <c r="I1131" s="285"/>
      <c r="J1131" s="281"/>
      <c r="K1131" s="281"/>
      <c r="L1131" s="286"/>
      <c r="M1131" s="287"/>
      <c r="N1131" s="288"/>
      <c r="O1131" s="288"/>
      <c r="P1131" s="288"/>
      <c r="Q1131" s="288"/>
      <c r="R1131" s="288"/>
      <c r="S1131" s="288"/>
      <c r="T1131" s="289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T1131" s="290" t="s">
        <v>230</v>
      </c>
      <c r="AU1131" s="290" t="s">
        <v>88</v>
      </c>
      <c r="AV1131" s="15" t="s">
        <v>99</v>
      </c>
      <c r="AW1131" s="15" t="s">
        <v>34</v>
      </c>
      <c r="AX1131" s="15" t="s">
        <v>79</v>
      </c>
      <c r="AY1131" s="290" t="s">
        <v>216</v>
      </c>
    </row>
    <row r="1132" s="13" customFormat="1">
      <c r="A1132" s="13"/>
      <c r="B1132" s="241"/>
      <c r="C1132" s="242"/>
      <c r="D1132" s="243" t="s">
        <v>230</v>
      </c>
      <c r="E1132" s="244" t="s">
        <v>1</v>
      </c>
      <c r="F1132" s="245" t="s">
        <v>5780</v>
      </c>
      <c r="G1132" s="242"/>
      <c r="H1132" s="246">
        <v>11.52</v>
      </c>
      <c r="I1132" s="247"/>
      <c r="J1132" s="242"/>
      <c r="K1132" s="242"/>
      <c r="L1132" s="248"/>
      <c r="M1132" s="249"/>
      <c r="N1132" s="250"/>
      <c r="O1132" s="250"/>
      <c r="P1132" s="250"/>
      <c r="Q1132" s="250"/>
      <c r="R1132" s="250"/>
      <c r="S1132" s="250"/>
      <c r="T1132" s="251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52" t="s">
        <v>230</v>
      </c>
      <c r="AU1132" s="252" t="s">
        <v>88</v>
      </c>
      <c r="AV1132" s="13" t="s">
        <v>88</v>
      </c>
      <c r="AW1132" s="13" t="s">
        <v>34</v>
      </c>
      <c r="AX1132" s="13" t="s">
        <v>79</v>
      </c>
      <c r="AY1132" s="252" t="s">
        <v>216</v>
      </c>
    </row>
    <row r="1133" s="14" customFormat="1">
      <c r="A1133" s="14"/>
      <c r="B1133" s="253"/>
      <c r="C1133" s="254"/>
      <c r="D1133" s="243" t="s">
        <v>230</v>
      </c>
      <c r="E1133" s="255" t="s">
        <v>1</v>
      </c>
      <c r="F1133" s="256" t="s">
        <v>285</v>
      </c>
      <c r="G1133" s="254"/>
      <c r="H1133" s="257">
        <v>97.219999999999999</v>
      </c>
      <c r="I1133" s="258"/>
      <c r="J1133" s="254"/>
      <c r="K1133" s="254"/>
      <c r="L1133" s="259"/>
      <c r="M1133" s="260"/>
      <c r="N1133" s="261"/>
      <c r="O1133" s="261"/>
      <c r="P1133" s="261"/>
      <c r="Q1133" s="261"/>
      <c r="R1133" s="261"/>
      <c r="S1133" s="261"/>
      <c r="T1133" s="262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63" t="s">
        <v>230</v>
      </c>
      <c r="AU1133" s="263" t="s">
        <v>88</v>
      </c>
      <c r="AV1133" s="14" t="s">
        <v>121</v>
      </c>
      <c r="AW1133" s="14" t="s">
        <v>34</v>
      </c>
      <c r="AX1133" s="14" t="s">
        <v>86</v>
      </c>
      <c r="AY1133" s="263" t="s">
        <v>216</v>
      </c>
    </row>
    <row r="1134" s="2" customFormat="1" ht="16.5" customHeight="1">
      <c r="A1134" s="39"/>
      <c r="B1134" s="40"/>
      <c r="C1134" s="264" t="s">
        <v>1901</v>
      </c>
      <c r="D1134" s="264" t="s">
        <v>372</v>
      </c>
      <c r="E1134" s="265" t="s">
        <v>5781</v>
      </c>
      <c r="F1134" s="266" t="s">
        <v>5782</v>
      </c>
      <c r="G1134" s="267" t="s">
        <v>277</v>
      </c>
      <c r="H1134" s="268">
        <v>98.555000000000007</v>
      </c>
      <c r="I1134" s="269"/>
      <c r="J1134" s="270">
        <f>ROUND(I1134*H1134,2)</f>
        <v>0</v>
      </c>
      <c r="K1134" s="266" t="s">
        <v>222</v>
      </c>
      <c r="L1134" s="271"/>
      <c r="M1134" s="272" t="s">
        <v>1</v>
      </c>
      <c r="N1134" s="273" t="s">
        <v>44</v>
      </c>
      <c r="O1134" s="92"/>
      <c r="P1134" s="237">
        <f>O1134*H1134</f>
        <v>0</v>
      </c>
      <c r="Q1134" s="237">
        <v>0.0020999999999999999</v>
      </c>
      <c r="R1134" s="237">
        <f>Q1134*H1134</f>
        <v>0.2069655</v>
      </c>
      <c r="S1134" s="237">
        <v>0</v>
      </c>
      <c r="T1134" s="238">
        <f>S1134*H1134</f>
        <v>0</v>
      </c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R1134" s="239" t="s">
        <v>371</v>
      </c>
      <c r="AT1134" s="239" t="s">
        <v>372</v>
      </c>
      <c r="AU1134" s="239" t="s">
        <v>88</v>
      </c>
      <c r="AY1134" s="18" t="s">
        <v>216</v>
      </c>
      <c r="BE1134" s="240">
        <f>IF(N1134="základní",J1134,0)</f>
        <v>0</v>
      </c>
      <c r="BF1134" s="240">
        <f>IF(N1134="snížená",J1134,0)</f>
        <v>0</v>
      </c>
      <c r="BG1134" s="240">
        <f>IF(N1134="zákl. přenesená",J1134,0)</f>
        <v>0</v>
      </c>
      <c r="BH1134" s="240">
        <f>IF(N1134="sníž. přenesená",J1134,0)</f>
        <v>0</v>
      </c>
      <c r="BI1134" s="240">
        <f>IF(N1134="nulová",J1134,0)</f>
        <v>0</v>
      </c>
      <c r="BJ1134" s="18" t="s">
        <v>86</v>
      </c>
      <c r="BK1134" s="240">
        <f>ROUND(I1134*H1134,2)</f>
        <v>0</v>
      </c>
      <c r="BL1134" s="18" t="s">
        <v>290</v>
      </c>
      <c r="BM1134" s="239" t="s">
        <v>5783</v>
      </c>
    </row>
    <row r="1135" s="13" customFormat="1">
      <c r="A1135" s="13"/>
      <c r="B1135" s="241"/>
      <c r="C1135" s="242"/>
      <c r="D1135" s="243" t="s">
        <v>230</v>
      </c>
      <c r="E1135" s="244" t="s">
        <v>1</v>
      </c>
      <c r="F1135" s="245" t="s">
        <v>5258</v>
      </c>
      <c r="G1135" s="242"/>
      <c r="H1135" s="246">
        <v>20.149999999999999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230</v>
      </c>
      <c r="AU1135" s="252" t="s">
        <v>88</v>
      </c>
      <c r="AV1135" s="13" t="s">
        <v>88</v>
      </c>
      <c r="AW1135" s="13" t="s">
        <v>34</v>
      </c>
      <c r="AX1135" s="13" t="s">
        <v>79</v>
      </c>
      <c r="AY1135" s="252" t="s">
        <v>216</v>
      </c>
    </row>
    <row r="1136" s="13" customFormat="1">
      <c r="A1136" s="13"/>
      <c r="B1136" s="241"/>
      <c r="C1136" s="242"/>
      <c r="D1136" s="243" t="s">
        <v>230</v>
      </c>
      <c r="E1136" s="244" t="s">
        <v>1</v>
      </c>
      <c r="F1136" s="245" t="s">
        <v>5259</v>
      </c>
      <c r="G1136" s="242"/>
      <c r="H1136" s="246">
        <v>15.65</v>
      </c>
      <c r="I1136" s="247"/>
      <c r="J1136" s="242"/>
      <c r="K1136" s="242"/>
      <c r="L1136" s="248"/>
      <c r="M1136" s="249"/>
      <c r="N1136" s="250"/>
      <c r="O1136" s="250"/>
      <c r="P1136" s="250"/>
      <c r="Q1136" s="250"/>
      <c r="R1136" s="250"/>
      <c r="S1136" s="250"/>
      <c r="T1136" s="251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T1136" s="252" t="s">
        <v>230</v>
      </c>
      <c r="AU1136" s="252" t="s">
        <v>88</v>
      </c>
      <c r="AV1136" s="13" t="s">
        <v>88</v>
      </c>
      <c r="AW1136" s="13" t="s">
        <v>34</v>
      </c>
      <c r="AX1136" s="13" t="s">
        <v>79</v>
      </c>
      <c r="AY1136" s="252" t="s">
        <v>216</v>
      </c>
    </row>
    <row r="1137" s="13" customFormat="1">
      <c r="A1137" s="13"/>
      <c r="B1137" s="241"/>
      <c r="C1137" s="242"/>
      <c r="D1137" s="243" t="s">
        <v>230</v>
      </c>
      <c r="E1137" s="244" t="s">
        <v>1</v>
      </c>
      <c r="F1137" s="245" t="s">
        <v>5260</v>
      </c>
      <c r="G1137" s="242"/>
      <c r="H1137" s="246">
        <v>10.199999999999999</v>
      </c>
      <c r="I1137" s="247"/>
      <c r="J1137" s="242"/>
      <c r="K1137" s="242"/>
      <c r="L1137" s="248"/>
      <c r="M1137" s="249"/>
      <c r="N1137" s="250"/>
      <c r="O1137" s="250"/>
      <c r="P1137" s="250"/>
      <c r="Q1137" s="250"/>
      <c r="R1137" s="250"/>
      <c r="S1137" s="250"/>
      <c r="T1137" s="251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52" t="s">
        <v>230</v>
      </c>
      <c r="AU1137" s="252" t="s">
        <v>88</v>
      </c>
      <c r="AV1137" s="13" t="s">
        <v>88</v>
      </c>
      <c r="AW1137" s="13" t="s">
        <v>34</v>
      </c>
      <c r="AX1137" s="13" t="s">
        <v>79</v>
      </c>
      <c r="AY1137" s="252" t="s">
        <v>216</v>
      </c>
    </row>
    <row r="1138" s="13" customFormat="1">
      <c r="A1138" s="13"/>
      <c r="B1138" s="241"/>
      <c r="C1138" s="242"/>
      <c r="D1138" s="243" t="s">
        <v>230</v>
      </c>
      <c r="E1138" s="244" t="s">
        <v>1</v>
      </c>
      <c r="F1138" s="245" t="s">
        <v>5261</v>
      </c>
      <c r="G1138" s="242"/>
      <c r="H1138" s="246">
        <v>0.5</v>
      </c>
      <c r="I1138" s="247"/>
      <c r="J1138" s="242"/>
      <c r="K1138" s="242"/>
      <c r="L1138" s="248"/>
      <c r="M1138" s="249"/>
      <c r="N1138" s="250"/>
      <c r="O1138" s="250"/>
      <c r="P1138" s="250"/>
      <c r="Q1138" s="250"/>
      <c r="R1138" s="250"/>
      <c r="S1138" s="250"/>
      <c r="T1138" s="251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2" t="s">
        <v>230</v>
      </c>
      <c r="AU1138" s="252" t="s">
        <v>88</v>
      </c>
      <c r="AV1138" s="13" t="s">
        <v>88</v>
      </c>
      <c r="AW1138" s="13" t="s">
        <v>34</v>
      </c>
      <c r="AX1138" s="13" t="s">
        <v>79</v>
      </c>
      <c r="AY1138" s="252" t="s">
        <v>216</v>
      </c>
    </row>
    <row r="1139" s="13" customFormat="1">
      <c r="A1139" s="13"/>
      <c r="B1139" s="241"/>
      <c r="C1139" s="242"/>
      <c r="D1139" s="243" t="s">
        <v>230</v>
      </c>
      <c r="E1139" s="244" t="s">
        <v>1</v>
      </c>
      <c r="F1139" s="245" t="s">
        <v>5262</v>
      </c>
      <c r="G1139" s="242"/>
      <c r="H1139" s="246">
        <v>39.200000000000003</v>
      </c>
      <c r="I1139" s="247"/>
      <c r="J1139" s="242"/>
      <c r="K1139" s="242"/>
      <c r="L1139" s="248"/>
      <c r="M1139" s="249"/>
      <c r="N1139" s="250"/>
      <c r="O1139" s="250"/>
      <c r="P1139" s="250"/>
      <c r="Q1139" s="250"/>
      <c r="R1139" s="250"/>
      <c r="S1139" s="250"/>
      <c r="T1139" s="251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52" t="s">
        <v>230</v>
      </c>
      <c r="AU1139" s="252" t="s">
        <v>88</v>
      </c>
      <c r="AV1139" s="13" t="s">
        <v>88</v>
      </c>
      <c r="AW1139" s="13" t="s">
        <v>34</v>
      </c>
      <c r="AX1139" s="13" t="s">
        <v>79</v>
      </c>
      <c r="AY1139" s="252" t="s">
        <v>216</v>
      </c>
    </row>
    <row r="1140" s="15" customFormat="1">
      <c r="A1140" s="15"/>
      <c r="B1140" s="280"/>
      <c r="C1140" s="281"/>
      <c r="D1140" s="243" t="s">
        <v>230</v>
      </c>
      <c r="E1140" s="282" t="s">
        <v>1</v>
      </c>
      <c r="F1140" s="283" t="s">
        <v>5779</v>
      </c>
      <c r="G1140" s="281"/>
      <c r="H1140" s="284">
        <v>85.700000000000003</v>
      </c>
      <c r="I1140" s="285"/>
      <c r="J1140" s="281"/>
      <c r="K1140" s="281"/>
      <c r="L1140" s="286"/>
      <c r="M1140" s="287"/>
      <c r="N1140" s="288"/>
      <c r="O1140" s="288"/>
      <c r="P1140" s="288"/>
      <c r="Q1140" s="288"/>
      <c r="R1140" s="288"/>
      <c r="S1140" s="288"/>
      <c r="T1140" s="289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T1140" s="290" t="s">
        <v>230</v>
      </c>
      <c r="AU1140" s="290" t="s">
        <v>88</v>
      </c>
      <c r="AV1140" s="15" t="s">
        <v>99</v>
      </c>
      <c r="AW1140" s="15" t="s">
        <v>34</v>
      </c>
      <c r="AX1140" s="15" t="s">
        <v>86</v>
      </c>
      <c r="AY1140" s="290" t="s">
        <v>216</v>
      </c>
    </row>
    <row r="1141" s="13" customFormat="1">
      <c r="A1141" s="13"/>
      <c r="B1141" s="241"/>
      <c r="C1141" s="242"/>
      <c r="D1141" s="243" t="s">
        <v>230</v>
      </c>
      <c r="E1141" s="242"/>
      <c r="F1141" s="245" t="s">
        <v>5784</v>
      </c>
      <c r="G1141" s="242"/>
      <c r="H1141" s="246">
        <v>98.555000000000007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230</v>
      </c>
      <c r="AU1141" s="252" t="s">
        <v>88</v>
      </c>
      <c r="AV1141" s="13" t="s">
        <v>88</v>
      </c>
      <c r="AW1141" s="13" t="s">
        <v>4</v>
      </c>
      <c r="AX1141" s="13" t="s">
        <v>86</v>
      </c>
      <c r="AY1141" s="252" t="s">
        <v>216</v>
      </c>
    </row>
    <row r="1142" s="2" customFormat="1" ht="16.5" customHeight="1">
      <c r="A1142" s="39"/>
      <c r="B1142" s="40"/>
      <c r="C1142" s="264" t="s">
        <v>1909</v>
      </c>
      <c r="D1142" s="264" t="s">
        <v>372</v>
      </c>
      <c r="E1142" s="265" t="s">
        <v>5785</v>
      </c>
      <c r="F1142" s="266" t="s">
        <v>5786</v>
      </c>
      <c r="G1142" s="267" t="s">
        <v>277</v>
      </c>
      <c r="H1142" s="268">
        <v>11.75</v>
      </c>
      <c r="I1142" s="269"/>
      <c r="J1142" s="270">
        <f>ROUND(I1142*H1142,2)</f>
        <v>0</v>
      </c>
      <c r="K1142" s="266" t="s">
        <v>222</v>
      </c>
      <c r="L1142" s="271"/>
      <c r="M1142" s="272" t="s">
        <v>1</v>
      </c>
      <c r="N1142" s="273" t="s">
        <v>44</v>
      </c>
      <c r="O1142" s="92"/>
      <c r="P1142" s="237">
        <f>O1142*H1142</f>
        <v>0</v>
      </c>
      <c r="Q1142" s="237">
        <v>0.0011999999999999999</v>
      </c>
      <c r="R1142" s="237">
        <f>Q1142*H1142</f>
        <v>0.014099999999999998</v>
      </c>
      <c r="S1142" s="237">
        <v>0</v>
      </c>
      <c r="T1142" s="238">
        <f>S1142*H1142</f>
        <v>0</v>
      </c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R1142" s="239" t="s">
        <v>371</v>
      </c>
      <c r="AT1142" s="239" t="s">
        <v>372</v>
      </c>
      <c r="AU1142" s="239" t="s">
        <v>88</v>
      </c>
      <c r="AY1142" s="18" t="s">
        <v>216</v>
      </c>
      <c r="BE1142" s="240">
        <f>IF(N1142="základní",J1142,0)</f>
        <v>0</v>
      </c>
      <c r="BF1142" s="240">
        <f>IF(N1142="snížená",J1142,0)</f>
        <v>0</v>
      </c>
      <c r="BG1142" s="240">
        <f>IF(N1142="zákl. přenesená",J1142,0)</f>
        <v>0</v>
      </c>
      <c r="BH1142" s="240">
        <f>IF(N1142="sníž. přenesená",J1142,0)</f>
        <v>0</v>
      </c>
      <c r="BI1142" s="240">
        <f>IF(N1142="nulová",J1142,0)</f>
        <v>0</v>
      </c>
      <c r="BJ1142" s="18" t="s">
        <v>86</v>
      </c>
      <c r="BK1142" s="240">
        <f>ROUND(I1142*H1142,2)</f>
        <v>0</v>
      </c>
      <c r="BL1142" s="18" t="s">
        <v>290</v>
      </c>
      <c r="BM1142" s="239" t="s">
        <v>2141</v>
      </c>
    </row>
    <row r="1143" s="13" customFormat="1">
      <c r="A1143" s="13"/>
      <c r="B1143" s="241"/>
      <c r="C1143" s="242"/>
      <c r="D1143" s="243" t="s">
        <v>230</v>
      </c>
      <c r="E1143" s="244" t="s">
        <v>1</v>
      </c>
      <c r="F1143" s="245" t="s">
        <v>5780</v>
      </c>
      <c r="G1143" s="242"/>
      <c r="H1143" s="246">
        <v>11.52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230</v>
      </c>
      <c r="AU1143" s="252" t="s">
        <v>88</v>
      </c>
      <c r="AV1143" s="13" t="s">
        <v>88</v>
      </c>
      <c r="AW1143" s="13" t="s">
        <v>34</v>
      </c>
      <c r="AX1143" s="13" t="s">
        <v>86</v>
      </c>
      <c r="AY1143" s="252" t="s">
        <v>216</v>
      </c>
    </row>
    <row r="1144" s="13" customFormat="1">
      <c r="A1144" s="13"/>
      <c r="B1144" s="241"/>
      <c r="C1144" s="242"/>
      <c r="D1144" s="243" t="s">
        <v>230</v>
      </c>
      <c r="E1144" s="242"/>
      <c r="F1144" s="245" t="s">
        <v>5787</v>
      </c>
      <c r="G1144" s="242"/>
      <c r="H1144" s="246">
        <v>11.75</v>
      </c>
      <c r="I1144" s="247"/>
      <c r="J1144" s="242"/>
      <c r="K1144" s="242"/>
      <c r="L1144" s="248"/>
      <c r="M1144" s="249"/>
      <c r="N1144" s="250"/>
      <c r="O1144" s="250"/>
      <c r="P1144" s="250"/>
      <c r="Q1144" s="250"/>
      <c r="R1144" s="250"/>
      <c r="S1144" s="250"/>
      <c r="T1144" s="251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52" t="s">
        <v>230</v>
      </c>
      <c r="AU1144" s="252" t="s">
        <v>88</v>
      </c>
      <c r="AV1144" s="13" t="s">
        <v>88</v>
      </c>
      <c r="AW1144" s="13" t="s">
        <v>4</v>
      </c>
      <c r="AX1144" s="13" t="s">
        <v>86</v>
      </c>
      <c r="AY1144" s="252" t="s">
        <v>216</v>
      </c>
    </row>
    <row r="1145" s="2" customFormat="1" ht="24.15" customHeight="1">
      <c r="A1145" s="39"/>
      <c r="B1145" s="40"/>
      <c r="C1145" s="228" t="s">
        <v>1913</v>
      </c>
      <c r="D1145" s="228" t="s">
        <v>218</v>
      </c>
      <c r="E1145" s="229" t="s">
        <v>2179</v>
      </c>
      <c r="F1145" s="230" t="s">
        <v>5788</v>
      </c>
      <c r="G1145" s="231" t="s">
        <v>277</v>
      </c>
      <c r="H1145" s="232">
        <v>72.150000000000006</v>
      </c>
      <c r="I1145" s="233"/>
      <c r="J1145" s="234">
        <f>ROUND(I1145*H1145,2)</f>
        <v>0</v>
      </c>
      <c r="K1145" s="230" t="s">
        <v>1</v>
      </c>
      <c r="L1145" s="45"/>
      <c r="M1145" s="235" t="s">
        <v>1</v>
      </c>
      <c r="N1145" s="236" t="s">
        <v>44</v>
      </c>
      <c r="O1145" s="92"/>
      <c r="P1145" s="237">
        <f>O1145*H1145</f>
        <v>0</v>
      </c>
      <c r="Q1145" s="237">
        <v>0.0060000000000000001</v>
      </c>
      <c r="R1145" s="237">
        <f>Q1145*H1145</f>
        <v>0.43290000000000006</v>
      </c>
      <c r="S1145" s="237">
        <v>0</v>
      </c>
      <c r="T1145" s="238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39" t="s">
        <v>290</v>
      </c>
      <c r="AT1145" s="239" t="s">
        <v>218</v>
      </c>
      <c r="AU1145" s="239" t="s">
        <v>88</v>
      </c>
      <c r="AY1145" s="18" t="s">
        <v>216</v>
      </c>
      <c r="BE1145" s="240">
        <f>IF(N1145="základní",J1145,0)</f>
        <v>0</v>
      </c>
      <c r="BF1145" s="240">
        <f>IF(N1145="snížená",J1145,0)</f>
        <v>0</v>
      </c>
      <c r="BG1145" s="240">
        <f>IF(N1145="zákl. přenesená",J1145,0)</f>
        <v>0</v>
      </c>
      <c r="BH1145" s="240">
        <f>IF(N1145="sníž. přenesená",J1145,0)</f>
        <v>0</v>
      </c>
      <c r="BI1145" s="240">
        <f>IF(N1145="nulová",J1145,0)</f>
        <v>0</v>
      </c>
      <c r="BJ1145" s="18" t="s">
        <v>86</v>
      </c>
      <c r="BK1145" s="240">
        <f>ROUND(I1145*H1145,2)</f>
        <v>0</v>
      </c>
      <c r="BL1145" s="18" t="s">
        <v>290</v>
      </c>
      <c r="BM1145" s="239" t="s">
        <v>5789</v>
      </c>
    </row>
    <row r="1146" s="13" customFormat="1">
      <c r="A1146" s="13"/>
      <c r="B1146" s="241"/>
      <c r="C1146" s="242"/>
      <c r="D1146" s="243" t="s">
        <v>230</v>
      </c>
      <c r="E1146" s="244" t="s">
        <v>1</v>
      </c>
      <c r="F1146" s="245" t="s">
        <v>5181</v>
      </c>
      <c r="G1146" s="242"/>
      <c r="H1146" s="246">
        <v>72.150000000000006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230</v>
      </c>
      <c r="AU1146" s="252" t="s">
        <v>88</v>
      </c>
      <c r="AV1146" s="13" t="s">
        <v>88</v>
      </c>
      <c r="AW1146" s="13" t="s">
        <v>34</v>
      </c>
      <c r="AX1146" s="13" t="s">
        <v>86</v>
      </c>
      <c r="AY1146" s="252" t="s">
        <v>216</v>
      </c>
    </row>
    <row r="1147" s="2" customFormat="1" ht="16.5" customHeight="1">
      <c r="A1147" s="39"/>
      <c r="B1147" s="40"/>
      <c r="C1147" s="264" t="s">
        <v>1919</v>
      </c>
      <c r="D1147" s="264" t="s">
        <v>372</v>
      </c>
      <c r="E1147" s="265" t="s">
        <v>1328</v>
      </c>
      <c r="F1147" s="266" t="s">
        <v>1329</v>
      </c>
      <c r="G1147" s="267" t="s">
        <v>277</v>
      </c>
      <c r="H1147" s="268">
        <v>75.757999999999996</v>
      </c>
      <c r="I1147" s="269"/>
      <c r="J1147" s="270">
        <f>ROUND(I1147*H1147,2)</f>
        <v>0</v>
      </c>
      <c r="K1147" s="266" t="s">
        <v>222</v>
      </c>
      <c r="L1147" s="271"/>
      <c r="M1147" s="272" t="s">
        <v>1</v>
      </c>
      <c r="N1147" s="273" t="s">
        <v>44</v>
      </c>
      <c r="O1147" s="92"/>
      <c r="P1147" s="237">
        <f>O1147*H1147</f>
        <v>0</v>
      </c>
      <c r="Q1147" s="237">
        <v>0.0051999999999999998</v>
      </c>
      <c r="R1147" s="237">
        <f>Q1147*H1147</f>
        <v>0.39394159999999995</v>
      </c>
      <c r="S1147" s="237">
        <v>0</v>
      </c>
      <c r="T1147" s="238">
        <f>S1147*H1147</f>
        <v>0</v>
      </c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R1147" s="239" t="s">
        <v>371</v>
      </c>
      <c r="AT1147" s="239" t="s">
        <v>372</v>
      </c>
      <c r="AU1147" s="239" t="s">
        <v>88</v>
      </c>
      <c r="AY1147" s="18" t="s">
        <v>216</v>
      </c>
      <c r="BE1147" s="240">
        <f>IF(N1147="základní",J1147,0)</f>
        <v>0</v>
      </c>
      <c r="BF1147" s="240">
        <f>IF(N1147="snížená",J1147,0)</f>
        <v>0</v>
      </c>
      <c r="BG1147" s="240">
        <f>IF(N1147="zákl. přenesená",J1147,0)</f>
        <v>0</v>
      </c>
      <c r="BH1147" s="240">
        <f>IF(N1147="sníž. přenesená",J1147,0)</f>
        <v>0</v>
      </c>
      <c r="BI1147" s="240">
        <f>IF(N1147="nulová",J1147,0)</f>
        <v>0</v>
      </c>
      <c r="BJ1147" s="18" t="s">
        <v>86</v>
      </c>
      <c r="BK1147" s="240">
        <f>ROUND(I1147*H1147,2)</f>
        <v>0</v>
      </c>
      <c r="BL1147" s="18" t="s">
        <v>290</v>
      </c>
      <c r="BM1147" s="239" t="s">
        <v>5790</v>
      </c>
    </row>
    <row r="1148" s="13" customFormat="1">
      <c r="A1148" s="13"/>
      <c r="B1148" s="241"/>
      <c r="C1148" s="242"/>
      <c r="D1148" s="243" t="s">
        <v>230</v>
      </c>
      <c r="E1148" s="242"/>
      <c r="F1148" s="245" t="s">
        <v>5791</v>
      </c>
      <c r="G1148" s="242"/>
      <c r="H1148" s="246">
        <v>75.757999999999996</v>
      </c>
      <c r="I1148" s="247"/>
      <c r="J1148" s="242"/>
      <c r="K1148" s="242"/>
      <c r="L1148" s="248"/>
      <c r="M1148" s="249"/>
      <c r="N1148" s="250"/>
      <c r="O1148" s="250"/>
      <c r="P1148" s="250"/>
      <c r="Q1148" s="250"/>
      <c r="R1148" s="250"/>
      <c r="S1148" s="250"/>
      <c r="T1148" s="251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2" t="s">
        <v>230</v>
      </c>
      <c r="AU1148" s="252" t="s">
        <v>88</v>
      </c>
      <c r="AV1148" s="13" t="s">
        <v>88</v>
      </c>
      <c r="AW1148" s="13" t="s">
        <v>4</v>
      </c>
      <c r="AX1148" s="13" t="s">
        <v>86</v>
      </c>
      <c r="AY1148" s="252" t="s">
        <v>216</v>
      </c>
    </row>
    <row r="1149" s="2" customFormat="1" ht="21.75" customHeight="1">
      <c r="A1149" s="39"/>
      <c r="B1149" s="40"/>
      <c r="C1149" s="228" t="s">
        <v>1931</v>
      </c>
      <c r="D1149" s="228" t="s">
        <v>218</v>
      </c>
      <c r="E1149" s="229" t="s">
        <v>5792</v>
      </c>
      <c r="F1149" s="230" t="s">
        <v>5793</v>
      </c>
      <c r="G1149" s="231" t="s">
        <v>277</v>
      </c>
      <c r="H1149" s="232">
        <v>624.072</v>
      </c>
      <c r="I1149" s="233"/>
      <c r="J1149" s="234">
        <f>ROUND(I1149*H1149,2)</f>
        <v>0</v>
      </c>
      <c r="K1149" s="230" t="s">
        <v>222</v>
      </c>
      <c r="L1149" s="45"/>
      <c r="M1149" s="235" t="s">
        <v>1</v>
      </c>
      <c r="N1149" s="236" t="s">
        <v>44</v>
      </c>
      <c r="O1149" s="92"/>
      <c r="P1149" s="237">
        <f>O1149*H1149</f>
        <v>0</v>
      </c>
      <c r="Q1149" s="237">
        <v>0</v>
      </c>
      <c r="R1149" s="237">
        <f>Q1149*H1149</f>
        <v>0</v>
      </c>
      <c r="S1149" s="237">
        <v>0.024</v>
      </c>
      <c r="T1149" s="238">
        <f>S1149*H1149</f>
        <v>14.977728000000001</v>
      </c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R1149" s="239" t="s">
        <v>290</v>
      </c>
      <c r="AT1149" s="239" t="s">
        <v>218</v>
      </c>
      <c r="AU1149" s="239" t="s">
        <v>88</v>
      </c>
      <c r="AY1149" s="18" t="s">
        <v>216</v>
      </c>
      <c r="BE1149" s="240">
        <f>IF(N1149="základní",J1149,0)</f>
        <v>0</v>
      </c>
      <c r="BF1149" s="240">
        <f>IF(N1149="snížená",J1149,0)</f>
        <v>0</v>
      </c>
      <c r="BG1149" s="240">
        <f>IF(N1149="zákl. přenesená",J1149,0)</f>
        <v>0</v>
      </c>
      <c r="BH1149" s="240">
        <f>IF(N1149="sníž. přenesená",J1149,0)</f>
        <v>0</v>
      </c>
      <c r="BI1149" s="240">
        <f>IF(N1149="nulová",J1149,0)</f>
        <v>0</v>
      </c>
      <c r="BJ1149" s="18" t="s">
        <v>86</v>
      </c>
      <c r="BK1149" s="240">
        <f>ROUND(I1149*H1149,2)</f>
        <v>0</v>
      </c>
      <c r="BL1149" s="18" t="s">
        <v>290</v>
      </c>
      <c r="BM1149" s="239" t="s">
        <v>5794</v>
      </c>
    </row>
    <row r="1150" s="13" customFormat="1">
      <c r="A1150" s="13"/>
      <c r="B1150" s="241"/>
      <c r="C1150" s="242"/>
      <c r="D1150" s="243" t="s">
        <v>230</v>
      </c>
      <c r="E1150" s="244" t="s">
        <v>1</v>
      </c>
      <c r="F1150" s="245" t="s">
        <v>5795</v>
      </c>
      <c r="G1150" s="242"/>
      <c r="H1150" s="246">
        <v>624.072</v>
      </c>
      <c r="I1150" s="247"/>
      <c r="J1150" s="242"/>
      <c r="K1150" s="242"/>
      <c r="L1150" s="248"/>
      <c r="M1150" s="249"/>
      <c r="N1150" s="250"/>
      <c r="O1150" s="250"/>
      <c r="P1150" s="250"/>
      <c r="Q1150" s="250"/>
      <c r="R1150" s="250"/>
      <c r="S1150" s="250"/>
      <c r="T1150" s="251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52" t="s">
        <v>230</v>
      </c>
      <c r="AU1150" s="252" t="s">
        <v>88</v>
      </c>
      <c r="AV1150" s="13" t="s">
        <v>88</v>
      </c>
      <c r="AW1150" s="13" t="s">
        <v>34</v>
      </c>
      <c r="AX1150" s="13" t="s">
        <v>86</v>
      </c>
      <c r="AY1150" s="252" t="s">
        <v>216</v>
      </c>
    </row>
    <row r="1151" s="2" customFormat="1" ht="16.5" customHeight="1">
      <c r="A1151" s="39"/>
      <c r="B1151" s="40"/>
      <c r="C1151" s="228" t="s">
        <v>1937</v>
      </c>
      <c r="D1151" s="228" t="s">
        <v>218</v>
      </c>
      <c r="E1151" s="229" t="s">
        <v>5796</v>
      </c>
      <c r="F1151" s="230" t="s">
        <v>5797</v>
      </c>
      <c r="G1151" s="231" t="s">
        <v>277</v>
      </c>
      <c r="H1151" s="232">
        <v>6.75</v>
      </c>
      <c r="I1151" s="233"/>
      <c r="J1151" s="234">
        <f>ROUND(I1151*H1151,2)</f>
        <v>0</v>
      </c>
      <c r="K1151" s="230" t="s">
        <v>222</v>
      </c>
      <c r="L1151" s="45"/>
      <c r="M1151" s="235" t="s">
        <v>1</v>
      </c>
      <c r="N1151" s="236" t="s">
        <v>44</v>
      </c>
      <c r="O1151" s="92"/>
      <c r="P1151" s="237">
        <f>O1151*H1151</f>
        <v>0</v>
      </c>
      <c r="Q1151" s="237">
        <v>0.00116</v>
      </c>
      <c r="R1151" s="237">
        <f>Q1151*H1151</f>
        <v>0.0078300000000000002</v>
      </c>
      <c r="S1151" s="237">
        <v>0</v>
      </c>
      <c r="T1151" s="238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39" t="s">
        <v>290</v>
      </c>
      <c r="AT1151" s="239" t="s">
        <v>218</v>
      </c>
      <c r="AU1151" s="239" t="s">
        <v>88</v>
      </c>
      <c r="AY1151" s="18" t="s">
        <v>216</v>
      </c>
      <c r="BE1151" s="240">
        <f>IF(N1151="základní",J1151,0)</f>
        <v>0</v>
      </c>
      <c r="BF1151" s="240">
        <f>IF(N1151="snížená",J1151,0)</f>
        <v>0</v>
      </c>
      <c r="BG1151" s="240">
        <f>IF(N1151="zákl. přenesená",J1151,0)</f>
        <v>0</v>
      </c>
      <c r="BH1151" s="240">
        <f>IF(N1151="sníž. přenesená",J1151,0)</f>
        <v>0</v>
      </c>
      <c r="BI1151" s="240">
        <f>IF(N1151="nulová",J1151,0)</f>
        <v>0</v>
      </c>
      <c r="BJ1151" s="18" t="s">
        <v>86</v>
      </c>
      <c r="BK1151" s="240">
        <f>ROUND(I1151*H1151,2)</f>
        <v>0</v>
      </c>
      <c r="BL1151" s="18" t="s">
        <v>290</v>
      </c>
      <c r="BM1151" s="239" t="s">
        <v>5798</v>
      </c>
    </row>
    <row r="1152" s="13" customFormat="1">
      <c r="A1152" s="13"/>
      <c r="B1152" s="241"/>
      <c r="C1152" s="242"/>
      <c r="D1152" s="243" t="s">
        <v>230</v>
      </c>
      <c r="E1152" s="244" t="s">
        <v>1</v>
      </c>
      <c r="F1152" s="245" t="s">
        <v>5799</v>
      </c>
      <c r="G1152" s="242"/>
      <c r="H1152" s="246">
        <v>6.75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230</v>
      </c>
      <c r="AU1152" s="252" t="s">
        <v>88</v>
      </c>
      <c r="AV1152" s="13" t="s">
        <v>88</v>
      </c>
      <c r="AW1152" s="13" t="s">
        <v>34</v>
      </c>
      <c r="AX1152" s="13" t="s">
        <v>86</v>
      </c>
      <c r="AY1152" s="252" t="s">
        <v>216</v>
      </c>
    </row>
    <row r="1153" s="2" customFormat="1" ht="16.5" customHeight="1">
      <c r="A1153" s="39"/>
      <c r="B1153" s="40"/>
      <c r="C1153" s="264" t="s">
        <v>1941</v>
      </c>
      <c r="D1153" s="264" t="s">
        <v>372</v>
      </c>
      <c r="E1153" s="265" t="s">
        <v>5800</v>
      </c>
      <c r="F1153" s="266" t="s">
        <v>5801</v>
      </c>
      <c r="G1153" s="267" t="s">
        <v>328</v>
      </c>
      <c r="H1153" s="268">
        <v>0.63800000000000001</v>
      </c>
      <c r="I1153" s="269"/>
      <c r="J1153" s="270">
        <f>ROUND(I1153*H1153,2)</f>
        <v>0</v>
      </c>
      <c r="K1153" s="266" t="s">
        <v>222</v>
      </c>
      <c r="L1153" s="271"/>
      <c r="M1153" s="272" t="s">
        <v>1</v>
      </c>
      <c r="N1153" s="273" t="s">
        <v>44</v>
      </c>
      <c r="O1153" s="92"/>
      <c r="P1153" s="237">
        <f>O1153*H1153</f>
        <v>0</v>
      </c>
      <c r="Q1153" s="237">
        <v>0.029999999999999999</v>
      </c>
      <c r="R1153" s="237">
        <f>Q1153*H1153</f>
        <v>0.019140000000000001</v>
      </c>
      <c r="S1153" s="237">
        <v>0</v>
      </c>
      <c r="T1153" s="238">
        <f>S1153*H1153</f>
        <v>0</v>
      </c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R1153" s="239" t="s">
        <v>371</v>
      </c>
      <c r="AT1153" s="239" t="s">
        <v>372</v>
      </c>
      <c r="AU1153" s="239" t="s">
        <v>88</v>
      </c>
      <c r="AY1153" s="18" t="s">
        <v>216</v>
      </c>
      <c r="BE1153" s="240">
        <f>IF(N1153="základní",J1153,0)</f>
        <v>0</v>
      </c>
      <c r="BF1153" s="240">
        <f>IF(N1153="snížená",J1153,0)</f>
        <v>0</v>
      </c>
      <c r="BG1153" s="240">
        <f>IF(N1153="zákl. přenesená",J1153,0)</f>
        <v>0</v>
      </c>
      <c r="BH1153" s="240">
        <f>IF(N1153="sníž. přenesená",J1153,0)</f>
        <v>0</v>
      </c>
      <c r="BI1153" s="240">
        <f>IF(N1153="nulová",J1153,0)</f>
        <v>0</v>
      </c>
      <c r="BJ1153" s="18" t="s">
        <v>86</v>
      </c>
      <c r="BK1153" s="240">
        <f>ROUND(I1153*H1153,2)</f>
        <v>0</v>
      </c>
      <c r="BL1153" s="18" t="s">
        <v>290</v>
      </c>
      <c r="BM1153" s="239" t="s">
        <v>5802</v>
      </c>
    </row>
    <row r="1154" s="13" customFormat="1">
      <c r="A1154" s="13"/>
      <c r="B1154" s="241"/>
      <c r="C1154" s="242"/>
      <c r="D1154" s="243" t="s">
        <v>230</v>
      </c>
      <c r="E1154" s="244" t="s">
        <v>1</v>
      </c>
      <c r="F1154" s="245" t="s">
        <v>5803</v>
      </c>
      <c r="G1154" s="242"/>
      <c r="H1154" s="246">
        <v>0.63800000000000001</v>
      </c>
      <c r="I1154" s="247"/>
      <c r="J1154" s="242"/>
      <c r="K1154" s="242"/>
      <c r="L1154" s="248"/>
      <c r="M1154" s="249"/>
      <c r="N1154" s="250"/>
      <c r="O1154" s="250"/>
      <c r="P1154" s="250"/>
      <c r="Q1154" s="250"/>
      <c r="R1154" s="250"/>
      <c r="S1154" s="250"/>
      <c r="T1154" s="251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52" t="s">
        <v>230</v>
      </c>
      <c r="AU1154" s="252" t="s">
        <v>88</v>
      </c>
      <c r="AV1154" s="13" t="s">
        <v>88</v>
      </c>
      <c r="AW1154" s="13" t="s">
        <v>34</v>
      </c>
      <c r="AX1154" s="13" t="s">
        <v>86</v>
      </c>
      <c r="AY1154" s="252" t="s">
        <v>216</v>
      </c>
    </row>
    <row r="1155" s="2" customFormat="1" ht="16.5" customHeight="1">
      <c r="A1155" s="39"/>
      <c r="B1155" s="40"/>
      <c r="C1155" s="264" t="s">
        <v>1944</v>
      </c>
      <c r="D1155" s="264" t="s">
        <v>372</v>
      </c>
      <c r="E1155" s="265" t="s">
        <v>5804</v>
      </c>
      <c r="F1155" s="266" t="s">
        <v>5805</v>
      </c>
      <c r="G1155" s="267" t="s">
        <v>277</v>
      </c>
      <c r="H1155" s="268">
        <v>4.4550000000000001</v>
      </c>
      <c r="I1155" s="269"/>
      <c r="J1155" s="270">
        <f>ROUND(I1155*H1155,2)</f>
        <v>0</v>
      </c>
      <c r="K1155" s="266" t="s">
        <v>222</v>
      </c>
      <c r="L1155" s="271"/>
      <c r="M1155" s="272" t="s">
        <v>1</v>
      </c>
      <c r="N1155" s="273" t="s">
        <v>44</v>
      </c>
      <c r="O1155" s="92"/>
      <c r="P1155" s="237">
        <f>O1155*H1155</f>
        <v>0</v>
      </c>
      <c r="Q1155" s="237">
        <v>0.014</v>
      </c>
      <c r="R1155" s="237">
        <f>Q1155*H1155</f>
        <v>0.062370000000000002</v>
      </c>
      <c r="S1155" s="237">
        <v>0</v>
      </c>
      <c r="T1155" s="238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39" t="s">
        <v>371</v>
      </c>
      <c r="AT1155" s="239" t="s">
        <v>372</v>
      </c>
      <c r="AU1155" s="239" t="s">
        <v>88</v>
      </c>
      <c r="AY1155" s="18" t="s">
        <v>216</v>
      </c>
      <c r="BE1155" s="240">
        <f>IF(N1155="základní",J1155,0)</f>
        <v>0</v>
      </c>
      <c r="BF1155" s="240">
        <f>IF(N1155="snížená",J1155,0)</f>
        <v>0</v>
      </c>
      <c r="BG1155" s="240">
        <f>IF(N1155="zákl. přenesená",J1155,0)</f>
        <v>0</v>
      </c>
      <c r="BH1155" s="240">
        <f>IF(N1155="sníž. přenesená",J1155,0)</f>
        <v>0</v>
      </c>
      <c r="BI1155" s="240">
        <f>IF(N1155="nulová",J1155,0)</f>
        <v>0</v>
      </c>
      <c r="BJ1155" s="18" t="s">
        <v>86</v>
      </c>
      <c r="BK1155" s="240">
        <f>ROUND(I1155*H1155,2)</f>
        <v>0</v>
      </c>
      <c r="BL1155" s="18" t="s">
        <v>290</v>
      </c>
      <c r="BM1155" s="239" t="s">
        <v>5806</v>
      </c>
    </row>
    <row r="1156" s="13" customFormat="1">
      <c r="A1156" s="13"/>
      <c r="B1156" s="241"/>
      <c r="C1156" s="242"/>
      <c r="D1156" s="243" t="s">
        <v>230</v>
      </c>
      <c r="E1156" s="244" t="s">
        <v>1</v>
      </c>
      <c r="F1156" s="245" t="s">
        <v>5807</v>
      </c>
      <c r="G1156" s="242"/>
      <c r="H1156" s="246">
        <v>4.0499999999999998</v>
      </c>
      <c r="I1156" s="247"/>
      <c r="J1156" s="242"/>
      <c r="K1156" s="242"/>
      <c r="L1156" s="248"/>
      <c r="M1156" s="249"/>
      <c r="N1156" s="250"/>
      <c r="O1156" s="250"/>
      <c r="P1156" s="250"/>
      <c r="Q1156" s="250"/>
      <c r="R1156" s="250"/>
      <c r="S1156" s="250"/>
      <c r="T1156" s="251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52" t="s">
        <v>230</v>
      </c>
      <c r="AU1156" s="252" t="s">
        <v>88</v>
      </c>
      <c r="AV1156" s="13" t="s">
        <v>88</v>
      </c>
      <c r="AW1156" s="13" t="s">
        <v>34</v>
      </c>
      <c r="AX1156" s="13" t="s">
        <v>86</v>
      </c>
      <c r="AY1156" s="252" t="s">
        <v>216</v>
      </c>
    </row>
    <row r="1157" s="13" customFormat="1">
      <c r="A1157" s="13"/>
      <c r="B1157" s="241"/>
      <c r="C1157" s="242"/>
      <c r="D1157" s="243" t="s">
        <v>230</v>
      </c>
      <c r="E1157" s="242"/>
      <c r="F1157" s="245" t="s">
        <v>5808</v>
      </c>
      <c r="G1157" s="242"/>
      <c r="H1157" s="246">
        <v>4.4550000000000001</v>
      </c>
      <c r="I1157" s="247"/>
      <c r="J1157" s="242"/>
      <c r="K1157" s="242"/>
      <c r="L1157" s="248"/>
      <c r="M1157" s="249"/>
      <c r="N1157" s="250"/>
      <c r="O1157" s="250"/>
      <c r="P1157" s="250"/>
      <c r="Q1157" s="250"/>
      <c r="R1157" s="250"/>
      <c r="S1157" s="250"/>
      <c r="T1157" s="251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T1157" s="252" t="s">
        <v>230</v>
      </c>
      <c r="AU1157" s="252" t="s">
        <v>88</v>
      </c>
      <c r="AV1157" s="13" t="s">
        <v>88</v>
      </c>
      <c r="AW1157" s="13" t="s">
        <v>4</v>
      </c>
      <c r="AX1157" s="13" t="s">
        <v>86</v>
      </c>
      <c r="AY1157" s="252" t="s">
        <v>216</v>
      </c>
    </row>
    <row r="1158" s="2" customFormat="1" ht="21.75" customHeight="1">
      <c r="A1158" s="39"/>
      <c r="B1158" s="40"/>
      <c r="C1158" s="228" t="s">
        <v>1952</v>
      </c>
      <c r="D1158" s="228" t="s">
        <v>218</v>
      </c>
      <c r="E1158" s="229" t="s">
        <v>2218</v>
      </c>
      <c r="F1158" s="230" t="s">
        <v>2219</v>
      </c>
      <c r="G1158" s="231" t="s">
        <v>277</v>
      </c>
      <c r="H1158" s="232">
        <v>624.072</v>
      </c>
      <c r="I1158" s="233"/>
      <c r="J1158" s="234">
        <f>ROUND(I1158*H1158,2)</f>
        <v>0</v>
      </c>
      <c r="K1158" s="230" t="s">
        <v>222</v>
      </c>
      <c r="L1158" s="45"/>
      <c r="M1158" s="235" t="s">
        <v>1</v>
      </c>
      <c r="N1158" s="236" t="s">
        <v>44</v>
      </c>
      <c r="O1158" s="92"/>
      <c r="P1158" s="237">
        <f>O1158*H1158</f>
        <v>0</v>
      </c>
      <c r="Q1158" s="237">
        <v>0.00012</v>
      </c>
      <c r="R1158" s="237">
        <f>Q1158*H1158</f>
        <v>0.074888640000000006</v>
      </c>
      <c r="S1158" s="237">
        <v>0</v>
      </c>
      <c r="T1158" s="238">
        <f>S1158*H1158</f>
        <v>0</v>
      </c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R1158" s="239" t="s">
        <v>290</v>
      </c>
      <c r="AT1158" s="239" t="s">
        <v>218</v>
      </c>
      <c r="AU1158" s="239" t="s">
        <v>88</v>
      </c>
      <c r="AY1158" s="18" t="s">
        <v>216</v>
      </c>
      <c r="BE1158" s="240">
        <f>IF(N1158="základní",J1158,0)</f>
        <v>0</v>
      </c>
      <c r="BF1158" s="240">
        <f>IF(N1158="snížená",J1158,0)</f>
        <v>0</v>
      </c>
      <c r="BG1158" s="240">
        <f>IF(N1158="zákl. přenesená",J1158,0)</f>
        <v>0</v>
      </c>
      <c r="BH1158" s="240">
        <f>IF(N1158="sníž. přenesená",J1158,0)</f>
        <v>0</v>
      </c>
      <c r="BI1158" s="240">
        <f>IF(N1158="nulová",J1158,0)</f>
        <v>0</v>
      </c>
      <c r="BJ1158" s="18" t="s">
        <v>86</v>
      </c>
      <c r="BK1158" s="240">
        <f>ROUND(I1158*H1158,2)</f>
        <v>0</v>
      </c>
      <c r="BL1158" s="18" t="s">
        <v>290</v>
      </c>
      <c r="BM1158" s="239" t="s">
        <v>2220</v>
      </c>
    </row>
    <row r="1159" s="13" customFormat="1">
      <c r="A1159" s="13"/>
      <c r="B1159" s="241"/>
      <c r="C1159" s="242"/>
      <c r="D1159" s="243" t="s">
        <v>230</v>
      </c>
      <c r="E1159" s="244" t="s">
        <v>1</v>
      </c>
      <c r="F1159" s="245" t="s">
        <v>5809</v>
      </c>
      <c r="G1159" s="242"/>
      <c r="H1159" s="246">
        <v>624.072</v>
      </c>
      <c r="I1159" s="247"/>
      <c r="J1159" s="242"/>
      <c r="K1159" s="242"/>
      <c r="L1159" s="248"/>
      <c r="M1159" s="249"/>
      <c r="N1159" s="250"/>
      <c r="O1159" s="250"/>
      <c r="P1159" s="250"/>
      <c r="Q1159" s="250"/>
      <c r="R1159" s="250"/>
      <c r="S1159" s="250"/>
      <c r="T1159" s="251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2" t="s">
        <v>230</v>
      </c>
      <c r="AU1159" s="252" t="s">
        <v>88</v>
      </c>
      <c r="AV1159" s="13" t="s">
        <v>88</v>
      </c>
      <c r="AW1159" s="13" t="s">
        <v>34</v>
      </c>
      <c r="AX1159" s="13" t="s">
        <v>86</v>
      </c>
      <c r="AY1159" s="252" t="s">
        <v>216</v>
      </c>
    </row>
    <row r="1160" s="2" customFormat="1" ht="16.5" customHeight="1">
      <c r="A1160" s="39"/>
      <c r="B1160" s="40"/>
      <c r="C1160" s="264" t="s">
        <v>1957</v>
      </c>
      <c r="D1160" s="264" t="s">
        <v>372</v>
      </c>
      <c r="E1160" s="265" t="s">
        <v>2223</v>
      </c>
      <c r="F1160" s="266" t="s">
        <v>2224</v>
      </c>
      <c r="G1160" s="267" t="s">
        <v>277</v>
      </c>
      <c r="H1160" s="268">
        <v>636.553</v>
      </c>
      <c r="I1160" s="269"/>
      <c r="J1160" s="270">
        <f>ROUND(I1160*H1160,2)</f>
        <v>0</v>
      </c>
      <c r="K1160" s="266" t="s">
        <v>222</v>
      </c>
      <c r="L1160" s="271"/>
      <c r="M1160" s="272" t="s">
        <v>1</v>
      </c>
      <c r="N1160" s="273" t="s">
        <v>44</v>
      </c>
      <c r="O1160" s="92"/>
      <c r="P1160" s="237">
        <f>O1160*H1160</f>
        <v>0</v>
      </c>
      <c r="Q1160" s="237">
        <v>0.0032000000000000002</v>
      </c>
      <c r="R1160" s="237">
        <f>Q1160*H1160</f>
        <v>2.0369695999999999</v>
      </c>
      <c r="S1160" s="237">
        <v>0</v>
      </c>
      <c r="T1160" s="238">
        <f>S1160*H1160</f>
        <v>0</v>
      </c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R1160" s="239" t="s">
        <v>371</v>
      </c>
      <c r="AT1160" s="239" t="s">
        <v>372</v>
      </c>
      <c r="AU1160" s="239" t="s">
        <v>88</v>
      </c>
      <c r="AY1160" s="18" t="s">
        <v>216</v>
      </c>
      <c r="BE1160" s="240">
        <f>IF(N1160="základní",J1160,0)</f>
        <v>0</v>
      </c>
      <c r="BF1160" s="240">
        <f>IF(N1160="snížená",J1160,0)</f>
        <v>0</v>
      </c>
      <c r="BG1160" s="240">
        <f>IF(N1160="zákl. přenesená",J1160,0)</f>
        <v>0</v>
      </c>
      <c r="BH1160" s="240">
        <f>IF(N1160="sníž. přenesená",J1160,0)</f>
        <v>0</v>
      </c>
      <c r="BI1160" s="240">
        <f>IF(N1160="nulová",J1160,0)</f>
        <v>0</v>
      </c>
      <c r="BJ1160" s="18" t="s">
        <v>86</v>
      </c>
      <c r="BK1160" s="240">
        <f>ROUND(I1160*H1160,2)</f>
        <v>0</v>
      </c>
      <c r="BL1160" s="18" t="s">
        <v>290</v>
      </c>
      <c r="BM1160" s="239" t="s">
        <v>2225</v>
      </c>
    </row>
    <row r="1161" s="13" customFormat="1">
      <c r="A1161" s="13"/>
      <c r="B1161" s="241"/>
      <c r="C1161" s="242"/>
      <c r="D1161" s="243" t="s">
        <v>230</v>
      </c>
      <c r="E1161" s="242"/>
      <c r="F1161" s="245" t="s">
        <v>5810</v>
      </c>
      <c r="G1161" s="242"/>
      <c r="H1161" s="246">
        <v>636.553</v>
      </c>
      <c r="I1161" s="247"/>
      <c r="J1161" s="242"/>
      <c r="K1161" s="242"/>
      <c r="L1161" s="248"/>
      <c r="M1161" s="249"/>
      <c r="N1161" s="250"/>
      <c r="O1161" s="250"/>
      <c r="P1161" s="250"/>
      <c r="Q1161" s="250"/>
      <c r="R1161" s="250"/>
      <c r="S1161" s="250"/>
      <c r="T1161" s="25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2" t="s">
        <v>230</v>
      </c>
      <c r="AU1161" s="252" t="s">
        <v>88</v>
      </c>
      <c r="AV1161" s="13" t="s">
        <v>88</v>
      </c>
      <c r="AW1161" s="13" t="s">
        <v>4</v>
      </c>
      <c r="AX1161" s="13" t="s">
        <v>86</v>
      </c>
      <c r="AY1161" s="252" t="s">
        <v>216</v>
      </c>
    </row>
    <row r="1162" s="2" customFormat="1" ht="16.5" customHeight="1">
      <c r="A1162" s="39"/>
      <c r="B1162" s="40"/>
      <c r="C1162" s="228" t="s">
        <v>1962</v>
      </c>
      <c r="D1162" s="228" t="s">
        <v>218</v>
      </c>
      <c r="E1162" s="229" t="s">
        <v>2228</v>
      </c>
      <c r="F1162" s="230" t="s">
        <v>2229</v>
      </c>
      <c r="G1162" s="231" t="s">
        <v>277</v>
      </c>
      <c r="H1162" s="232">
        <v>624.072</v>
      </c>
      <c r="I1162" s="233"/>
      <c r="J1162" s="234">
        <f>ROUND(I1162*H1162,2)</f>
        <v>0</v>
      </c>
      <c r="K1162" s="230" t="s">
        <v>222</v>
      </c>
      <c r="L1162" s="45"/>
      <c r="M1162" s="235" t="s">
        <v>1</v>
      </c>
      <c r="N1162" s="236" t="s">
        <v>44</v>
      </c>
      <c r="O1162" s="92"/>
      <c r="P1162" s="237">
        <f>O1162*H1162</f>
        <v>0</v>
      </c>
      <c r="Q1162" s="237">
        <v>0</v>
      </c>
      <c r="R1162" s="237">
        <f>Q1162*H1162</f>
        <v>0</v>
      </c>
      <c r="S1162" s="237">
        <v>0</v>
      </c>
      <c r="T1162" s="238">
        <f>S1162*H1162</f>
        <v>0</v>
      </c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R1162" s="239" t="s">
        <v>290</v>
      </c>
      <c r="AT1162" s="239" t="s">
        <v>218</v>
      </c>
      <c r="AU1162" s="239" t="s">
        <v>88</v>
      </c>
      <c r="AY1162" s="18" t="s">
        <v>216</v>
      </c>
      <c r="BE1162" s="240">
        <f>IF(N1162="základní",J1162,0)</f>
        <v>0</v>
      </c>
      <c r="BF1162" s="240">
        <f>IF(N1162="snížená",J1162,0)</f>
        <v>0</v>
      </c>
      <c r="BG1162" s="240">
        <f>IF(N1162="zákl. přenesená",J1162,0)</f>
        <v>0</v>
      </c>
      <c r="BH1162" s="240">
        <f>IF(N1162="sníž. přenesená",J1162,0)</f>
        <v>0</v>
      </c>
      <c r="BI1162" s="240">
        <f>IF(N1162="nulová",J1162,0)</f>
        <v>0</v>
      </c>
      <c r="BJ1162" s="18" t="s">
        <v>86</v>
      </c>
      <c r="BK1162" s="240">
        <f>ROUND(I1162*H1162,2)</f>
        <v>0</v>
      </c>
      <c r="BL1162" s="18" t="s">
        <v>290</v>
      </c>
      <c r="BM1162" s="239" t="s">
        <v>2230</v>
      </c>
    </row>
    <row r="1163" s="13" customFormat="1">
      <c r="A1163" s="13"/>
      <c r="B1163" s="241"/>
      <c r="C1163" s="242"/>
      <c r="D1163" s="243" t="s">
        <v>230</v>
      </c>
      <c r="E1163" s="244" t="s">
        <v>1</v>
      </c>
      <c r="F1163" s="245" t="s">
        <v>5811</v>
      </c>
      <c r="G1163" s="242"/>
      <c r="H1163" s="246">
        <v>624.072</v>
      </c>
      <c r="I1163" s="247"/>
      <c r="J1163" s="242"/>
      <c r="K1163" s="242"/>
      <c r="L1163" s="248"/>
      <c r="M1163" s="249"/>
      <c r="N1163" s="250"/>
      <c r="O1163" s="250"/>
      <c r="P1163" s="250"/>
      <c r="Q1163" s="250"/>
      <c r="R1163" s="250"/>
      <c r="S1163" s="250"/>
      <c r="T1163" s="25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2" t="s">
        <v>230</v>
      </c>
      <c r="AU1163" s="252" t="s">
        <v>88</v>
      </c>
      <c r="AV1163" s="13" t="s">
        <v>88</v>
      </c>
      <c r="AW1163" s="13" t="s">
        <v>34</v>
      </c>
      <c r="AX1163" s="13" t="s">
        <v>86</v>
      </c>
      <c r="AY1163" s="252" t="s">
        <v>216</v>
      </c>
    </row>
    <row r="1164" s="2" customFormat="1" ht="16.5" customHeight="1">
      <c r="A1164" s="39"/>
      <c r="B1164" s="40"/>
      <c r="C1164" s="264" t="s">
        <v>1967</v>
      </c>
      <c r="D1164" s="264" t="s">
        <v>372</v>
      </c>
      <c r="E1164" s="265" t="s">
        <v>2223</v>
      </c>
      <c r="F1164" s="266" t="s">
        <v>2224</v>
      </c>
      <c r="G1164" s="267" t="s">
        <v>277</v>
      </c>
      <c r="H1164" s="268">
        <v>636.553</v>
      </c>
      <c r="I1164" s="269"/>
      <c r="J1164" s="270">
        <f>ROUND(I1164*H1164,2)</f>
        <v>0</v>
      </c>
      <c r="K1164" s="266" t="s">
        <v>222</v>
      </c>
      <c r="L1164" s="271"/>
      <c r="M1164" s="272" t="s">
        <v>1</v>
      </c>
      <c r="N1164" s="273" t="s">
        <v>44</v>
      </c>
      <c r="O1164" s="92"/>
      <c r="P1164" s="237">
        <f>O1164*H1164</f>
        <v>0</v>
      </c>
      <c r="Q1164" s="237">
        <v>0.0032000000000000002</v>
      </c>
      <c r="R1164" s="237">
        <f>Q1164*H1164</f>
        <v>2.0369695999999999</v>
      </c>
      <c r="S1164" s="237">
        <v>0</v>
      </c>
      <c r="T1164" s="238">
        <f>S1164*H1164</f>
        <v>0</v>
      </c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R1164" s="239" t="s">
        <v>371</v>
      </c>
      <c r="AT1164" s="239" t="s">
        <v>372</v>
      </c>
      <c r="AU1164" s="239" t="s">
        <v>88</v>
      </c>
      <c r="AY1164" s="18" t="s">
        <v>216</v>
      </c>
      <c r="BE1164" s="240">
        <f>IF(N1164="základní",J1164,0)</f>
        <v>0</v>
      </c>
      <c r="BF1164" s="240">
        <f>IF(N1164="snížená",J1164,0)</f>
        <v>0</v>
      </c>
      <c r="BG1164" s="240">
        <f>IF(N1164="zákl. přenesená",J1164,0)</f>
        <v>0</v>
      </c>
      <c r="BH1164" s="240">
        <f>IF(N1164="sníž. přenesená",J1164,0)</f>
        <v>0</v>
      </c>
      <c r="BI1164" s="240">
        <f>IF(N1164="nulová",J1164,0)</f>
        <v>0</v>
      </c>
      <c r="BJ1164" s="18" t="s">
        <v>86</v>
      </c>
      <c r="BK1164" s="240">
        <f>ROUND(I1164*H1164,2)</f>
        <v>0</v>
      </c>
      <c r="BL1164" s="18" t="s">
        <v>290</v>
      </c>
      <c r="BM1164" s="239" t="s">
        <v>2232</v>
      </c>
    </row>
    <row r="1165" s="13" customFormat="1">
      <c r="A1165" s="13"/>
      <c r="B1165" s="241"/>
      <c r="C1165" s="242"/>
      <c r="D1165" s="243" t="s">
        <v>230</v>
      </c>
      <c r="E1165" s="242"/>
      <c r="F1165" s="245" t="s">
        <v>5810</v>
      </c>
      <c r="G1165" s="242"/>
      <c r="H1165" s="246">
        <v>636.553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230</v>
      </c>
      <c r="AU1165" s="252" t="s">
        <v>88</v>
      </c>
      <c r="AV1165" s="13" t="s">
        <v>88</v>
      </c>
      <c r="AW1165" s="13" t="s">
        <v>4</v>
      </c>
      <c r="AX1165" s="13" t="s">
        <v>86</v>
      </c>
      <c r="AY1165" s="252" t="s">
        <v>216</v>
      </c>
    </row>
    <row r="1166" s="2" customFormat="1" ht="21.75" customHeight="1">
      <c r="A1166" s="39"/>
      <c r="B1166" s="40"/>
      <c r="C1166" s="228" t="s">
        <v>1971</v>
      </c>
      <c r="D1166" s="228" t="s">
        <v>218</v>
      </c>
      <c r="E1166" s="229" t="s">
        <v>5812</v>
      </c>
      <c r="F1166" s="230" t="s">
        <v>5813</v>
      </c>
      <c r="G1166" s="231" t="s">
        <v>277</v>
      </c>
      <c r="H1166" s="232">
        <v>51</v>
      </c>
      <c r="I1166" s="233"/>
      <c r="J1166" s="234">
        <f>ROUND(I1166*H1166,2)</f>
        <v>0</v>
      </c>
      <c r="K1166" s="230" t="s">
        <v>222</v>
      </c>
      <c r="L1166" s="45"/>
      <c r="M1166" s="235" t="s">
        <v>1</v>
      </c>
      <c r="N1166" s="236" t="s">
        <v>44</v>
      </c>
      <c r="O1166" s="92"/>
      <c r="P1166" s="237">
        <f>O1166*H1166</f>
        <v>0</v>
      </c>
      <c r="Q1166" s="237">
        <v>0.00012</v>
      </c>
      <c r="R1166" s="237">
        <f>Q1166*H1166</f>
        <v>0.0061200000000000004</v>
      </c>
      <c r="S1166" s="237">
        <v>0</v>
      </c>
      <c r="T1166" s="238">
        <f>S1166*H1166</f>
        <v>0</v>
      </c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R1166" s="239" t="s">
        <v>290</v>
      </c>
      <c r="AT1166" s="239" t="s">
        <v>218</v>
      </c>
      <c r="AU1166" s="239" t="s">
        <v>88</v>
      </c>
      <c r="AY1166" s="18" t="s">
        <v>216</v>
      </c>
      <c r="BE1166" s="240">
        <f>IF(N1166="základní",J1166,0)</f>
        <v>0</v>
      </c>
      <c r="BF1166" s="240">
        <f>IF(N1166="snížená",J1166,0)</f>
        <v>0</v>
      </c>
      <c r="BG1166" s="240">
        <f>IF(N1166="zákl. přenesená",J1166,0)</f>
        <v>0</v>
      </c>
      <c r="BH1166" s="240">
        <f>IF(N1166="sníž. přenesená",J1166,0)</f>
        <v>0</v>
      </c>
      <c r="BI1166" s="240">
        <f>IF(N1166="nulová",J1166,0)</f>
        <v>0</v>
      </c>
      <c r="BJ1166" s="18" t="s">
        <v>86</v>
      </c>
      <c r="BK1166" s="240">
        <f>ROUND(I1166*H1166,2)</f>
        <v>0</v>
      </c>
      <c r="BL1166" s="18" t="s">
        <v>290</v>
      </c>
      <c r="BM1166" s="239" t="s">
        <v>5814</v>
      </c>
    </row>
    <row r="1167" s="13" customFormat="1">
      <c r="A1167" s="13"/>
      <c r="B1167" s="241"/>
      <c r="C1167" s="242"/>
      <c r="D1167" s="243" t="s">
        <v>230</v>
      </c>
      <c r="E1167" s="244" t="s">
        <v>1</v>
      </c>
      <c r="F1167" s="245" t="s">
        <v>5815</v>
      </c>
      <c r="G1167" s="242"/>
      <c r="H1167" s="246">
        <v>51</v>
      </c>
      <c r="I1167" s="247"/>
      <c r="J1167" s="242"/>
      <c r="K1167" s="242"/>
      <c r="L1167" s="248"/>
      <c r="M1167" s="249"/>
      <c r="N1167" s="250"/>
      <c r="O1167" s="250"/>
      <c r="P1167" s="250"/>
      <c r="Q1167" s="250"/>
      <c r="R1167" s="250"/>
      <c r="S1167" s="250"/>
      <c r="T1167" s="251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T1167" s="252" t="s">
        <v>230</v>
      </c>
      <c r="AU1167" s="252" t="s">
        <v>88</v>
      </c>
      <c r="AV1167" s="13" t="s">
        <v>88</v>
      </c>
      <c r="AW1167" s="13" t="s">
        <v>34</v>
      </c>
      <c r="AX1167" s="13" t="s">
        <v>86</v>
      </c>
      <c r="AY1167" s="252" t="s">
        <v>216</v>
      </c>
    </row>
    <row r="1168" s="2" customFormat="1" ht="16.5" customHeight="1">
      <c r="A1168" s="39"/>
      <c r="B1168" s="40"/>
      <c r="C1168" s="264" t="s">
        <v>1978</v>
      </c>
      <c r="D1168" s="264" t="s">
        <v>372</v>
      </c>
      <c r="E1168" s="265" t="s">
        <v>5816</v>
      </c>
      <c r="F1168" s="266" t="s">
        <v>5817</v>
      </c>
      <c r="G1168" s="267" t="s">
        <v>328</v>
      </c>
      <c r="H1168" s="268">
        <v>3.121</v>
      </c>
      <c r="I1168" s="269"/>
      <c r="J1168" s="270">
        <f>ROUND(I1168*H1168,2)</f>
        <v>0</v>
      </c>
      <c r="K1168" s="266" t="s">
        <v>222</v>
      </c>
      <c r="L1168" s="271"/>
      <c r="M1168" s="272" t="s">
        <v>1</v>
      </c>
      <c r="N1168" s="273" t="s">
        <v>44</v>
      </c>
      <c r="O1168" s="92"/>
      <c r="P1168" s="237">
        <f>O1168*H1168</f>
        <v>0</v>
      </c>
      <c r="Q1168" s="237">
        <v>0.025000000000000001</v>
      </c>
      <c r="R1168" s="237">
        <f>Q1168*H1168</f>
        <v>0.078025000000000011</v>
      </c>
      <c r="S1168" s="237">
        <v>0</v>
      </c>
      <c r="T1168" s="238">
        <f>S1168*H1168</f>
        <v>0</v>
      </c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R1168" s="239" t="s">
        <v>371</v>
      </c>
      <c r="AT1168" s="239" t="s">
        <v>372</v>
      </c>
      <c r="AU1168" s="239" t="s">
        <v>88</v>
      </c>
      <c r="AY1168" s="18" t="s">
        <v>216</v>
      </c>
      <c r="BE1168" s="240">
        <f>IF(N1168="základní",J1168,0)</f>
        <v>0</v>
      </c>
      <c r="BF1168" s="240">
        <f>IF(N1168="snížená",J1168,0)</f>
        <v>0</v>
      </c>
      <c r="BG1168" s="240">
        <f>IF(N1168="zákl. přenesená",J1168,0)</f>
        <v>0</v>
      </c>
      <c r="BH1168" s="240">
        <f>IF(N1168="sníž. přenesená",J1168,0)</f>
        <v>0</v>
      </c>
      <c r="BI1168" s="240">
        <f>IF(N1168="nulová",J1168,0)</f>
        <v>0</v>
      </c>
      <c r="BJ1168" s="18" t="s">
        <v>86</v>
      </c>
      <c r="BK1168" s="240">
        <f>ROUND(I1168*H1168,2)</f>
        <v>0</v>
      </c>
      <c r="BL1168" s="18" t="s">
        <v>290</v>
      </c>
      <c r="BM1168" s="239" t="s">
        <v>5818</v>
      </c>
    </row>
    <row r="1169" s="13" customFormat="1">
      <c r="A1169" s="13"/>
      <c r="B1169" s="241"/>
      <c r="C1169" s="242"/>
      <c r="D1169" s="243" t="s">
        <v>230</v>
      </c>
      <c r="E1169" s="244" t="s">
        <v>1</v>
      </c>
      <c r="F1169" s="245" t="s">
        <v>5819</v>
      </c>
      <c r="G1169" s="242"/>
      <c r="H1169" s="246">
        <v>3.121</v>
      </c>
      <c r="I1169" s="247"/>
      <c r="J1169" s="242"/>
      <c r="K1169" s="242"/>
      <c r="L1169" s="248"/>
      <c r="M1169" s="249"/>
      <c r="N1169" s="250"/>
      <c r="O1169" s="250"/>
      <c r="P1169" s="250"/>
      <c r="Q1169" s="250"/>
      <c r="R1169" s="250"/>
      <c r="S1169" s="250"/>
      <c r="T1169" s="251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52" t="s">
        <v>230</v>
      </c>
      <c r="AU1169" s="252" t="s">
        <v>88</v>
      </c>
      <c r="AV1169" s="13" t="s">
        <v>88</v>
      </c>
      <c r="AW1169" s="13" t="s">
        <v>34</v>
      </c>
      <c r="AX1169" s="13" t="s">
        <v>86</v>
      </c>
      <c r="AY1169" s="252" t="s">
        <v>216</v>
      </c>
    </row>
    <row r="1170" s="2" customFormat="1" ht="16.5" customHeight="1">
      <c r="A1170" s="39"/>
      <c r="B1170" s="40"/>
      <c r="C1170" s="228" t="s">
        <v>1983</v>
      </c>
      <c r="D1170" s="228" t="s">
        <v>218</v>
      </c>
      <c r="E1170" s="229" t="s">
        <v>5820</v>
      </c>
      <c r="F1170" s="230" t="s">
        <v>5821</v>
      </c>
      <c r="G1170" s="231" t="s">
        <v>293</v>
      </c>
      <c r="H1170" s="232">
        <v>132.19999999999999</v>
      </c>
      <c r="I1170" s="233"/>
      <c r="J1170" s="234">
        <f>ROUND(I1170*H1170,2)</f>
        <v>0</v>
      </c>
      <c r="K1170" s="230" t="s">
        <v>222</v>
      </c>
      <c r="L1170" s="45"/>
      <c r="M1170" s="235" t="s">
        <v>1</v>
      </c>
      <c r="N1170" s="236" t="s">
        <v>44</v>
      </c>
      <c r="O1170" s="92"/>
      <c r="P1170" s="237">
        <f>O1170*H1170</f>
        <v>0</v>
      </c>
      <c r="Q1170" s="237">
        <v>0.00010000000000000001</v>
      </c>
      <c r="R1170" s="237">
        <f>Q1170*H1170</f>
        <v>0.013219999999999999</v>
      </c>
      <c r="S1170" s="237">
        <v>0</v>
      </c>
      <c r="T1170" s="238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39" t="s">
        <v>290</v>
      </c>
      <c r="AT1170" s="239" t="s">
        <v>218</v>
      </c>
      <c r="AU1170" s="239" t="s">
        <v>88</v>
      </c>
      <c r="AY1170" s="18" t="s">
        <v>216</v>
      </c>
      <c r="BE1170" s="240">
        <f>IF(N1170="základní",J1170,0)</f>
        <v>0</v>
      </c>
      <c r="BF1170" s="240">
        <f>IF(N1170="snížená",J1170,0)</f>
        <v>0</v>
      </c>
      <c r="BG1170" s="240">
        <f>IF(N1170="zákl. přenesená",J1170,0)</f>
        <v>0</v>
      </c>
      <c r="BH1170" s="240">
        <f>IF(N1170="sníž. přenesená",J1170,0)</f>
        <v>0</v>
      </c>
      <c r="BI1170" s="240">
        <f>IF(N1170="nulová",J1170,0)</f>
        <v>0</v>
      </c>
      <c r="BJ1170" s="18" t="s">
        <v>86</v>
      </c>
      <c r="BK1170" s="240">
        <f>ROUND(I1170*H1170,2)</f>
        <v>0</v>
      </c>
      <c r="BL1170" s="18" t="s">
        <v>290</v>
      </c>
      <c r="BM1170" s="239" t="s">
        <v>2259</v>
      </c>
    </row>
    <row r="1171" s="13" customFormat="1">
      <c r="A1171" s="13"/>
      <c r="B1171" s="241"/>
      <c r="C1171" s="242"/>
      <c r="D1171" s="243" t="s">
        <v>230</v>
      </c>
      <c r="E1171" s="244" t="s">
        <v>1</v>
      </c>
      <c r="F1171" s="245" t="s">
        <v>5822</v>
      </c>
      <c r="G1171" s="242"/>
      <c r="H1171" s="246">
        <v>132.19999999999999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230</v>
      </c>
      <c r="AU1171" s="252" t="s">
        <v>88</v>
      </c>
      <c r="AV1171" s="13" t="s">
        <v>88</v>
      </c>
      <c r="AW1171" s="13" t="s">
        <v>34</v>
      </c>
      <c r="AX1171" s="13" t="s">
        <v>86</v>
      </c>
      <c r="AY1171" s="252" t="s">
        <v>216</v>
      </c>
    </row>
    <row r="1172" s="2" customFormat="1" ht="16.5" customHeight="1">
      <c r="A1172" s="39"/>
      <c r="B1172" s="40"/>
      <c r="C1172" s="264" t="s">
        <v>1988</v>
      </c>
      <c r="D1172" s="264" t="s">
        <v>372</v>
      </c>
      <c r="E1172" s="265" t="s">
        <v>5823</v>
      </c>
      <c r="F1172" s="266" t="s">
        <v>5824</v>
      </c>
      <c r="G1172" s="267" t="s">
        <v>277</v>
      </c>
      <c r="H1172" s="268">
        <v>59.688000000000002</v>
      </c>
      <c r="I1172" s="269"/>
      <c r="J1172" s="270">
        <f>ROUND(I1172*H1172,2)</f>
        <v>0</v>
      </c>
      <c r="K1172" s="266" t="s">
        <v>222</v>
      </c>
      <c r="L1172" s="271"/>
      <c r="M1172" s="272" t="s">
        <v>1</v>
      </c>
      <c r="N1172" s="273" t="s">
        <v>44</v>
      </c>
      <c r="O1172" s="92"/>
      <c r="P1172" s="237">
        <f>O1172*H1172</f>
        <v>0</v>
      </c>
      <c r="Q1172" s="237">
        <v>0.0011999999999999999</v>
      </c>
      <c r="R1172" s="237">
        <f>Q1172*H1172</f>
        <v>0.071625599999999998</v>
      </c>
      <c r="S1172" s="237">
        <v>0</v>
      </c>
      <c r="T1172" s="238">
        <f>S1172*H1172</f>
        <v>0</v>
      </c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R1172" s="239" t="s">
        <v>371</v>
      </c>
      <c r="AT1172" s="239" t="s">
        <v>372</v>
      </c>
      <c r="AU1172" s="239" t="s">
        <v>88</v>
      </c>
      <c r="AY1172" s="18" t="s">
        <v>216</v>
      </c>
      <c r="BE1172" s="240">
        <f>IF(N1172="základní",J1172,0)</f>
        <v>0</v>
      </c>
      <c r="BF1172" s="240">
        <f>IF(N1172="snížená",J1172,0)</f>
        <v>0</v>
      </c>
      <c r="BG1172" s="240">
        <f>IF(N1172="zákl. přenesená",J1172,0)</f>
        <v>0</v>
      </c>
      <c r="BH1172" s="240">
        <f>IF(N1172="sníž. přenesená",J1172,0)</f>
        <v>0</v>
      </c>
      <c r="BI1172" s="240">
        <f>IF(N1172="nulová",J1172,0)</f>
        <v>0</v>
      </c>
      <c r="BJ1172" s="18" t="s">
        <v>86</v>
      </c>
      <c r="BK1172" s="240">
        <f>ROUND(I1172*H1172,2)</f>
        <v>0</v>
      </c>
      <c r="BL1172" s="18" t="s">
        <v>290</v>
      </c>
      <c r="BM1172" s="239" t="s">
        <v>2263</v>
      </c>
    </row>
    <row r="1173" s="13" customFormat="1">
      <c r="A1173" s="13"/>
      <c r="B1173" s="241"/>
      <c r="C1173" s="242"/>
      <c r="D1173" s="243" t="s">
        <v>230</v>
      </c>
      <c r="E1173" s="244" t="s">
        <v>1</v>
      </c>
      <c r="F1173" s="245" t="s">
        <v>5704</v>
      </c>
      <c r="G1173" s="242"/>
      <c r="H1173" s="246">
        <v>56.845999999999997</v>
      </c>
      <c r="I1173" s="247"/>
      <c r="J1173" s="242"/>
      <c r="K1173" s="242"/>
      <c r="L1173" s="248"/>
      <c r="M1173" s="249"/>
      <c r="N1173" s="250"/>
      <c r="O1173" s="250"/>
      <c r="P1173" s="250"/>
      <c r="Q1173" s="250"/>
      <c r="R1173" s="250"/>
      <c r="S1173" s="250"/>
      <c r="T1173" s="251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2" t="s">
        <v>230</v>
      </c>
      <c r="AU1173" s="252" t="s">
        <v>88</v>
      </c>
      <c r="AV1173" s="13" t="s">
        <v>88</v>
      </c>
      <c r="AW1173" s="13" t="s">
        <v>34</v>
      </c>
      <c r="AX1173" s="13" t="s">
        <v>86</v>
      </c>
      <c r="AY1173" s="252" t="s">
        <v>216</v>
      </c>
    </row>
    <row r="1174" s="13" customFormat="1">
      <c r="A1174" s="13"/>
      <c r="B1174" s="241"/>
      <c r="C1174" s="242"/>
      <c r="D1174" s="243" t="s">
        <v>230</v>
      </c>
      <c r="E1174" s="242"/>
      <c r="F1174" s="245" t="s">
        <v>5825</v>
      </c>
      <c r="G1174" s="242"/>
      <c r="H1174" s="246">
        <v>59.688000000000002</v>
      </c>
      <c r="I1174" s="247"/>
      <c r="J1174" s="242"/>
      <c r="K1174" s="242"/>
      <c r="L1174" s="248"/>
      <c r="M1174" s="249"/>
      <c r="N1174" s="250"/>
      <c r="O1174" s="250"/>
      <c r="P1174" s="250"/>
      <c r="Q1174" s="250"/>
      <c r="R1174" s="250"/>
      <c r="S1174" s="250"/>
      <c r="T1174" s="25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2" t="s">
        <v>230</v>
      </c>
      <c r="AU1174" s="252" t="s">
        <v>88</v>
      </c>
      <c r="AV1174" s="13" t="s">
        <v>88</v>
      </c>
      <c r="AW1174" s="13" t="s">
        <v>4</v>
      </c>
      <c r="AX1174" s="13" t="s">
        <v>86</v>
      </c>
      <c r="AY1174" s="252" t="s">
        <v>216</v>
      </c>
    </row>
    <row r="1175" s="2" customFormat="1" ht="24.15" customHeight="1">
      <c r="A1175" s="39"/>
      <c r="B1175" s="40"/>
      <c r="C1175" s="228" t="s">
        <v>1993</v>
      </c>
      <c r="D1175" s="228" t="s">
        <v>218</v>
      </c>
      <c r="E1175" s="229" t="s">
        <v>2268</v>
      </c>
      <c r="F1175" s="230" t="s">
        <v>2269</v>
      </c>
      <c r="G1175" s="231" t="s">
        <v>277</v>
      </c>
      <c r="H1175" s="232">
        <v>83.659999999999997</v>
      </c>
      <c r="I1175" s="233"/>
      <c r="J1175" s="234">
        <f>ROUND(I1175*H1175,2)</f>
        <v>0</v>
      </c>
      <c r="K1175" s="230" t="s">
        <v>222</v>
      </c>
      <c r="L1175" s="45"/>
      <c r="M1175" s="235" t="s">
        <v>1</v>
      </c>
      <c r="N1175" s="236" t="s">
        <v>44</v>
      </c>
      <c r="O1175" s="92"/>
      <c r="P1175" s="237">
        <f>O1175*H1175</f>
        <v>0</v>
      </c>
      <c r="Q1175" s="237">
        <v>0.00019000000000000001</v>
      </c>
      <c r="R1175" s="237">
        <f>Q1175*H1175</f>
        <v>0.015895400000000001</v>
      </c>
      <c r="S1175" s="237">
        <v>0</v>
      </c>
      <c r="T1175" s="238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39" t="s">
        <v>290</v>
      </c>
      <c r="AT1175" s="239" t="s">
        <v>218</v>
      </c>
      <c r="AU1175" s="239" t="s">
        <v>88</v>
      </c>
      <c r="AY1175" s="18" t="s">
        <v>216</v>
      </c>
      <c r="BE1175" s="240">
        <f>IF(N1175="základní",J1175,0)</f>
        <v>0</v>
      </c>
      <c r="BF1175" s="240">
        <f>IF(N1175="snížená",J1175,0)</f>
        <v>0</v>
      </c>
      <c r="BG1175" s="240">
        <f>IF(N1175="zákl. přenesená",J1175,0)</f>
        <v>0</v>
      </c>
      <c r="BH1175" s="240">
        <f>IF(N1175="sníž. přenesená",J1175,0)</f>
        <v>0</v>
      </c>
      <c r="BI1175" s="240">
        <f>IF(N1175="nulová",J1175,0)</f>
        <v>0</v>
      </c>
      <c r="BJ1175" s="18" t="s">
        <v>86</v>
      </c>
      <c r="BK1175" s="240">
        <f>ROUND(I1175*H1175,2)</f>
        <v>0</v>
      </c>
      <c r="BL1175" s="18" t="s">
        <v>290</v>
      </c>
      <c r="BM1175" s="239" t="s">
        <v>2270</v>
      </c>
    </row>
    <row r="1176" s="13" customFormat="1">
      <c r="A1176" s="13"/>
      <c r="B1176" s="241"/>
      <c r="C1176" s="242"/>
      <c r="D1176" s="243" t="s">
        <v>230</v>
      </c>
      <c r="E1176" s="244" t="s">
        <v>1</v>
      </c>
      <c r="F1176" s="245" t="s">
        <v>5826</v>
      </c>
      <c r="G1176" s="242"/>
      <c r="H1176" s="246">
        <v>78.060000000000002</v>
      </c>
      <c r="I1176" s="247"/>
      <c r="J1176" s="242"/>
      <c r="K1176" s="242"/>
      <c r="L1176" s="248"/>
      <c r="M1176" s="249"/>
      <c r="N1176" s="250"/>
      <c r="O1176" s="250"/>
      <c r="P1176" s="250"/>
      <c r="Q1176" s="250"/>
      <c r="R1176" s="250"/>
      <c r="S1176" s="250"/>
      <c r="T1176" s="25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2" t="s">
        <v>230</v>
      </c>
      <c r="AU1176" s="252" t="s">
        <v>88</v>
      </c>
      <c r="AV1176" s="13" t="s">
        <v>88</v>
      </c>
      <c r="AW1176" s="13" t="s">
        <v>34</v>
      </c>
      <c r="AX1176" s="13" t="s">
        <v>79</v>
      </c>
      <c r="AY1176" s="252" t="s">
        <v>216</v>
      </c>
    </row>
    <row r="1177" s="13" customFormat="1">
      <c r="A1177" s="13"/>
      <c r="B1177" s="241"/>
      <c r="C1177" s="242"/>
      <c r="D1177" s="243" t="s">
        <v>230</v>
      </c>
      <c r="E1177" s="244" t="s">
        <v>1</v>
      </c>
      <c r="F1177" s="245" t="s">
        <v>5705</v>
      </c>
      <c r="G1177" s="242"/>
      <c r="H1177" s="246">
        <v>5.5999999999999996</v>
      </c>
      <c r="I1177" s="247"/>
      <c r="J1177" s="242"/>
      <c r="K1177" s="242"/>
      <c r="L1177" s="248"/>
      <c r="M1177" s="249"/>
      <c r="N1177" s="250"/>
      <c r="O1177" s="250"/>
      <c r="P1177" s="250"/>
      <c r="Q1177" s="250"/>
      <c r="R1177" s="250"/>
      <c r="S1177" s="250"/>
      <c r="T1177" s="251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2" t="s">
        <v>230</v>
      </c>
      <c r="AU1177" s="252" t="s">
        <v>88</v>
      </c>
      <c r="AV1177" s="13" t="s">
        <v>88</v>
      </c>
      <c r="AW1177" s="13" t="s">
        <v>34</v>
      </c>
      <c r="AX1177" s="13" t="s">
        <v>79</v>
      </c>
      <c r="AY1177" s="252" t="s">
        <v>216</v>
      </c>
    </row>
    <row r="1178" s="14" customFormat="1">
      <c r="A1178" s="14"/>
      <c r="B1178" s="253"/>
      <c r="C1178" s="254"/>
      <c r="D1178" s="243" t="s">
        <v>230</v>
      </c>
      <c r="E1178" s="255" t="s">
        <v>1</v>
      </c>
      <c r="F1178" s="256" t="s">
        <v>285</v>
      </c>
      <c r="G1178" s="254"/>
      <c r="H1178" s="257">
        <v>83.659999999999997</v>
      </c>
      <c r="I1178" s="258"/>
      <c r="J1178" s="254"/>
      <c r="K1178" s="254"/>
      <c r="L1178" s="259"/>
      <c r="M1178" s="260"/>
      <c r="N1178" s="261"/>
      <c r="O1178" s="261"/>
      <c r="P1178" s="261"/>
      <c r="Q1178" s="261"/>
      <c r="R1178" s="261"/>
      <c r="S1178" s="261"/>
      <c r="T1178" s="262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3" t="s">
        <v>230</v>
      </c>
      <c r="AU1178" s="263" t="s">
        <v>88</v>
      </c>
      <c r="AV1178" s="14" t="s">
        <v>121</v>
      </c>
      <c r="AW1178" s="14" t="s">
        <v>34</v>
      </c>
      <c r="AX1178" s="14" t="s">
        <v>86</v>
      </c>
      <c r="AY1178" s="263" t="s">
        <v>216</v>
      </c>
    </row>
    <row r="1179" s="2" customFormat="1" ht="16.5" customHeight="1">
      <c r="A1179" s="39"/>
      <c r="B1179" s="40"/>
      <c r="C1179" s="264" t="s">
        <v>1999</v>
      </c>
      <c r="D1179" s="264" t="s">
        <v>372</v>
      </c>
      <c r="E1179" s="265" t="s">
        <v>2223</v>
      </c>
      <c r="F1179" s="266" t="s">
        <v>2224</v>
      </c>
      <c r="G1179" s="267" t="s">
        <v>277</v>
      </c>
      <c r="H1179" s="268">
        <v>85.332999999999998</v>
      </c>
      <c r="I1179" s="269"/>
      <c r="J1179" s="270">
        <f>ROUND(I1179*H1179,2)</f>
        <v>0</v>
      </c>
      <c r="K1179" s="266" t="s">
        <v>222</v>
      </c>
      <c r="L1179" s="271"/>
      <c r="M1179" s="272" t="s">
        <v>1</v>
      </c>
      <c r="N1179" s="273" t="s">
        <v>44</v>
      </c>
      <c r="O1179" s="92"/>
      <c r="P1179" s="237">
        <f>O1179*H1179</f>
        <v>0</v>
      </c>
      <c r="Q1179" s="237">
        <v>0.0032000000000000002</v>
      </c>
      <c r="R1179" s="237">
        <f>Q1179*H1179</f>
        <v>0.27306560000000002</v>
      </c>
      <c r="S1179" s="237">
        <v>0</v>
      </c>
      <c r="T1179" s="238">
        <f>S1179*H1179</f>
        <v>0</v>
      </c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R1179" s="239" t="s">
        <v>371</v>
      </c>
      <c r="AT1179" s="239" t="s">
        <v>372</v>
      </c>
      <c r="AU1179" s="239" t="s">
        <v>88</v>
      </c>
      <c r="AY1179" s="18" t="s">
        <v>216</v>
      </c>
      <c r="BE1179" s="240">
        <f>IF(N1179="základní",J1179,0)</f>
        <v>0</v>
      </c>
      <c r="BF1179" s="240">
        <f>IF(N1179="snížená",J1179,0)</f>
        <v>0</v>
      </c>
      <c r="BG1179" s="240">
        <f>IF(N1179="zákl. přenesená",J1179,0)</f>
        <v>0</v>
      </c>
      <c r="BH1179" s="240">
        <f>IF(N1179="sníž. přenesená",J1179,0)</f>
        <v>0</v>
      </c>
      <c r="BI1179" s="240">
        <f>IF(N1179="nulová",J1179,0)</f>
        <v>0</v>
      </c>
      <c r="BJ1179" s="18" t="s">
        <v>86</v>
      </c>
      <c r="BK1179" s="240">
        <f>ROUND(I1179*H1179,2)</f>
        <v>0</v>
      </c>
      <c r="BL1179" s="18" t="s">
        <v>290</v>
      </c>
      <c r="BM1179" s="239" t="s">
        <v>2275</v>
      </c>
    </row>
    <row r="1180" s="13" customFormat="1">
      <c r="A1180" s="13"/>
      <c r="B1180" s="241"/>
      <c r="C1180" s="242"/>
      <c r="D1180" s="243" t="s">
        <v>230</v>
      </c>
      <c r="E1180" s="242"/>
      <c r="F1180" s="245" t="s">
        <v>5827</v>
      </c>
      <c r="G1180" s="242"/>
      <c r="H1180" s="246">
        <v>85.332999999999998</v>
      </c>
      <c r="I1180" s="247"/>
      <c r="J1180" s="242"/>
      <c r="K1180" s="242"/>
      <c r="L1180" s="248"/>
      <c r="M1180" s="249"/>
      <c r="N1180" s="250"/>
      <c r="O1180" s="250"/>
      <c r="P1180" s="250"/>
      <c r="Q1180" s="250"/>
      <c r="R1180" s="250"/>
      <c r="S1180" s="250"/>
      <c r="T1180" s="25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2" t="s">
        <v>230</v>
      </c>
      <c r="AU1180" s="252" t="s">
        <v>88</v>
      </c>
      <c r="AV1180" s="13" t="s">
        <v>88</v>
      </c>
      <c r="AW1180" s="13" t="s">
        <v>4</v>
      </c>
      <c r="AX1180" s="13" t="s">
        <v>86</v>
      </c>
      <c r="AY1180" s="252" t="s">
        <v>216</v>
      </c>
    </row>
    <row r="1181" s="2" customFormat="1" ht="16.5" customHeight="1">
      <c r="A1181" s="39"/>
      <c r="B1181" s="40"/>
      <c r="C1181" s="228" t="s">
        <v>2004</v>
      </c>
      <c r="D1181" s="228" t="s">
        <v>218</v>
      </c>
      <c r="E1181" s="229" t="s">
        <v>5828</v>
      </c>
      <c r="F1181" s="230" t="s">
        <v>5829</v>
      </c>
      <c r="G1181" s="231" t="s">
        <v>293</v>
      </c>
      <c r="H1181" s="232">
        <v>71.555000000000007</v>
      </c>
      <c r="I1181" s="233"/>
      <c r="J1181" s="234">
        <f>ROUND(I1181*H1181,2)</f>
        <v>0</v>
      </c>
      <c r="K1181" s="230" t="s">
        <v>222</v>
      </c>
      <c r="L1181" s="45"/>
      <c r="M1181" s="235" t="s">
        <v>1</v>
      </c>
      <c r="N1181" s="236" t="s">
        <v>44</v>
      </c>
      <c r="O1181" s="92"/>
      <c r="P1181" s="237">
        <f>O1181*H1181</f>
        <v>0</v>
      </c>
      <c r="Q1181" s="237">
        <v>0</v>
      </c>
      <c r="R1181" s="237">
        <f>Q1181*H1181</f>
        <v>0</v>
      </c>
      <c r="S1181" s="237">
        <v>0.00089999999999999998</v>
      </c>
      <c r="T1181" s="238">
        <f>S1181*H1181</f>
        <v>0.064399499999999998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39" t="s">
        <v>290</v>
      </c>
      <c r="AT1181" s="239" t="s">
        <v>218</v>
      </c>
      <c r="AU1181" s="239" t="s">
        <v>88</v>
      </c>
      <c r="AY1181" s="18" t="s">
        <v>216</v>
      </c>
      <c r="BE1181" s="240">
        <f>IF(N1181="základní",J1181,0)</f>
        <v>0</v>
      </c>
      <c r="BF1181" s="240">
        <f>IF(N1181="snížená",J1181,0)</f>
        <v>0</v>
      </c>
      <c r="BG1181" s="240">
        <f>IF(N1181="zákl. přenesená",J1181,0)</f>
        <v>0</v>
      </c>
      <c r="BH1181" s="240">
        <f>IF(N1181="sníž. přenesená",J1181,0)</f>
        <v>0</v>
      </c>
      <c r="BI1181" s="240">
        <f>IF(N1181="nulová",J1181,0)</f>
        <v>0</v>
      </c>
      <c r="BJ1181" s="18" t="s">
        <v>86</v>
      </c>
      <c r="BK1181" s="240">
        <f>ROUND(I1181*H1181,2)</f>
        <v>0</v>
      </c>
      <c r="BL1181" s="18" t="s">
        <v>290</v>
      </c>
      <c r="BM1181" s="239" t="s">
        <v>5830</v>
      </c>
    </row>
    <row r="1182" s="13" customFormat="1">
      <c r="A1182" s="13"/>
      <c r="B1182" s="241"/>
      <c r="C1182" s="242"/>
      <c r="D1182" s="243" t="s">
        <v>230</v>
      </c>
      <c r="E1182" s="244" t="s">
        <v>1</v>
      </c>
      <c r="F1182" s="245" t="s">
        <v>5831</v>
      </c>
      <c r="G1182" s="242"/>
      <c r="H1182" s="246">
        <v>71.555000000000007</v>
      </c>
      <c r="I1182" s="247"/>
      <c r="J1182" s="242"/>
      <c r="K1182" s="242"/>
      <c r="L1182" s="248"/>
      <c r="M1182" s="249"/>
      <c r="N1182" s="250"/>
      <c r="O1182" s="250"/>
      <c r="P1182" s="250"/>
      <c r="Q1182" s="250"/>
      <c r="R1182" s="250"/>
      <c r="S1182" s="250"/>
      <c r="T1182" s="251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2" t="s">
        <v>230</v>
      </c>
      <c r="AU1182" s="252" t="s">
        <v>88</v>
      </c>
      <c r="AV1182" s="13" t="s">
        <v>88</v>
      </c>
      <c r="AW1182" s="13" t="s">
        <v>34</v>
      </c>
      <c r="AX1182" s="13" t="s">
        <v>86</v>
      </c>
      <c r="AY1182" s="252" t="s">
        <v>216</v>
      </c>
    </row>
    <row r="1183" s="2" customFormat="1" ht="24.15" customHeight="1">
      <c r="A1183" s="39"/>
      <c r="B1183" s="40"/>
      <c r="C1183" s="228" t="s">
        <v>2009</v>
      </c>
      <c r="D1183" s="228" t="s">
        <v>218</v>
      </c>
      <c r="E1183" s="229" t="s">
        <v>5832</v>
      </c>
      <c r="F1183" s="230" t="s">
        <v>5833</v>
      </c>
      <c r="G1183" s="231" t="s">
        <v>277</v>
      </c>
      <c r="H1183" s="232">
        <v>10.287000000000001</v>
      </c>
      <c r="I1183" s="233"/>
      <c r="J1183" s="234">
        <f>ROUND(I1183*H1183,2)</f>
        <v>0</v>
      </c>
      <c r="K1183" s="230" t="s">
        <v>222</v>
      </c>
      <c r="L1183" s="45"/>
      <c r="M1183" s="235" t="s">
        <v>1</v>
      </c>
      <c r="N1183" s="236" t="s">
        <v>44</v>
      </c>
      <c r="O1183" s="92"/>
      <c r="P1183" s="237">
        <f>O1183*H1183</f>
        <v>0</v>
      </c>
      <c r="Q1183" s="237">
        <v>0</v>
      </c>
      <c r="R1183" s="237">
        <f>Q1183*H1183</f>
        <v>0</v>
      </c>
      <c r="S1183" s="237">
        <v>0</v>
      </c>
      <c r="T1183" s="238">
        <f>S1183*H1183</f>
        <v>0</v>
      </c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R1183" s="239" t="s">
        <v>290</v>
      </c>
      <c r="AT1183" s="239" t="s">
        <v>218</v>
      </c>
      <c r="AU1183" s="239" t="s">
        <v>88</v>
      </c>
      <c r="AY1183" s="18" t="s">
        <v>216</v>
      </c>
      <c r="BE1183" s="240">
        <f>IF(N1183="základní",J1183,0)</f>
        <v>0</v>
      </c>
      <c r="BF1183" s="240">
        <f>IF(N1183="snížená",J1183,0)</f>
        <v>0</v>
      </c>
      <c r="BG1183" s="240">
        <f>IF(N1183="zákl. přenesená",J1183,0)</f>
        <v>0</v>
      </c>
      <c r="BH1183" s="240">
        <f>IF(N1183="sníž. přenesená",J1183,0)</f>
        <v>0</v>
      </c>
      <c r="BI1183" s="240">
        <f>IF(N1183="nulová",J1183,0)</f>
        <v>0</v>
      </c>
      <c r="BJ1183" s="18" t="s">
        <v>86</v>
      </c>
      <c r="BK1183" s="240">
        <f>ROUND(I1183*H1183,2)</f>
        <v>0</v>
      </c>
      <c r="BL1183" s="18" t="s">
        <v>290</v>
      </c>
      <c r="BM1183" s="239" t="s">
        <v>5834</v>
      </c>
    </row>
    <row r="1184" s="13" customFormat="1">
      <c r="A1184" s="13"/>
      <c r="B1184" s="241"/>
      <c r="C1184" s="242"/>
      <c r="D1184" s="243" t="s">
        <v>230</v>
      </c>
      <c r="E1184" s="244" t="s">
        <v>1</v>
      </c>
      <c r="F1184" s="245" t="s">
        <v>5835</v>
      </c>
      <c r="G1184" s="242"/>
      <c r="H1184" s="246">
        <v>10.287000000000001</v>
      </c>
      <c r="I1184" s="247"/>
      <c r="J1184" s="242"/>
      <c r="K1184" s="242"/>
      <c r="L1184" s="248"/>
      <c r="M1184" s="249"/>
      <c r="N1184" s="250"/>
      <c r="O1184" s="250"/>
      <c r="P1184" s="250"/>
      <c r="Q1184" s="250"/>
      <c r="R1184" s="250"/>
      <c r="S1184" s="250"/>
      <c r="T1184" s="251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2" t="s">
        <v>230</v>
      </c>
      <c r="AU1184" s="252" t="s">
        <v>88</v>
      </c>
      <c r="AV1184" s="13" t="s">
        <v>88</v>
      </c>
      <c r="AW1184" s="13" t="s">
        <v>34</v>
      </c>
      <c r="AX1184" s="13" t="s">
        <v>86</v>
      </c>
      <c r="AY1184" s="252" t="s">
        <v>216</v>
      </c>
    </row>
    <row r="1185" s="2" customFormat="1" ht="16.5" customHeight="1">
      <c r="A1185" s="39"/>
      <c r="B1185" s="40"/>
      <c r="C1185" s="264" t="s">
        <v>2015</v>
      </c>
      <c r="D1185" s="264" t="s">
        <v>372</v>
      </c>
      <c r="E1185" s="265" t="s">
        <v>5836</v>
      </c>
      <c r="F1185" s="266" t="s">
        <v>5837</v>
      </c>
      <c r="G1185" s="267" t="s">
        <v>221</v>
      </c>
      <c r="H1185" s="268">
        <v>13</v>
      </c>
      <c r="I1185" s="269"/>
      <c r="J1185" s="270">
        <f>ROUND(I1185*H1185,2)</f>
        <v>0</v>
      </c>
      <c r="K1185" s="266" t="s">
        <v>1</v>
      </c>
      <c r="L1185" s="271"/>
      <c r="M1185" s="272" t="s">
        <v>1</v>
      </c>
      <c r="N1185" s="273" t="s">
        <v>44</v>
      </c>
      <c r="O1185" s="92"/>
      <c r="P1185" s="237">
        <f>O1185*H1185</f>
        <v>0</v>
      </c>
      <c r="Q1185" s="237">
        <v>0.025000000000000001</v>
      </c>
      <c r="R1185" s="237">
        <f>Q1185*H1185</f>
        <v>0.32500000000000001</v>
      </c>
      <c r="S1185" s="237">
        <v>0</v>
      </c>
      <c r="T1185" s="238">
        <f>S1185*H1185</f>
        <v>0</v>
      </c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R1185" s="239" t="s">
        <v>371</v>
      </c>
      <c r="AT1185" s="239" t="s">
        <v>372</v>
      </c>
      <c r="AU1185" s="239" t="s">
        <v>88</v>
      </c>
      <c r="AY1185" s="18" t="s">
        <v>216</v>
      </c>
      <c r="BE1185" s="240">
        <f>IF(N1185="základní",J1185,0)</f>
        <v>0</v>
      </c>
      <c r="BF1185" s="240">
        <f>IF(N1185="snížená",J1185,0)</f>
        <v>0</v>
      </c>
      <c r="BG1185" s="240">
        <f>IF(N1185="zákl. přenesená",J1185,0)</f>
        <v>0</v>
      </c>
      <c r="BH1185" s="240">
        <f>IF(N1185="sníž. přenesená",J1185,0)</f>
        <v>0</v>
      </c>
      <c r="BI1185" s="240">
        <f>IF(N1185="nulová",J1185,0)</f>
        <v>0</v>
      </c>
      <c r="BJ1185" s="18" t="s">
        <v>86</v>
      </c>
      <c r="BK1185" s="240">
        <f>ROUND(I1185*H1185,2)</f>
        <v>0</v>
      </c>
      <c r="BL1185" s="18" t="s">
        <v>290</v>
      </c>
      <c r="BM1185" s="239" t="s">
        <v>5838</v>
      </c>
    </row>
    <row r="1186" s="2" customFormat="1" ht="16.5" customHeight="1">
      <c r="A1186" s="39"/>
      <c r="B1186" s="40"/>
      <c r="C1186" s="228" t="s">
        <v>2021</v>
      </c>
      <c r="D1186" s="228" t="s">
        <v>218</v>
      </c>
      <c r="E1186" s="229" t="s">
        <v>2286</v>
      </c>
      <c r="F1186" s="230" t="s">
        <v>2287</v>
      </c>
      <c r="G1186" s="231" t="s">
        <v>359</v>
      </c>
      <c r="H1186" s="232">
        <v>6.069</v>
      </c>
      <c r="I1186" s="233"/>
      <c r="J1186" s="234">
        <f>ROUND(I1186*H1186,2)</f>
        <v>0</v>
      </c>
      <c r="K1186" s="230" t="s">
        <v>222</v>
      </c>
      <c r="L1186" s="45"/>
      <c r="M1186" s="235" t="s">
        <v>1</v>
      </c>
      <c r="N1186" s="236" t="s">
        <v>44</v>
      </c>
      <c r="O1186" s="92"/>
      <c r="P1186" s="237">
        <f>O1186*H1186</f>
        <v>0</v>
      </c>
      <c r="Q1186" s="237">
        <v>0</v>
      </c>
      <c r="R1186" s="237">
        <f>Q1186*H1186</f>
        <v>0</v>
      </c>
      <c r="S1186" s="237">
        <v>0</v>
      </c>
      <c r="T1186" s="238">
        <f>S1186*H1186</f>
        <v>0</v>
      </c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R1186" s="239" t="s">
        <v>290</v>
      </c>
      <c r="AT1186" s="239" t="s">
        <v>218</v>
      </c>
      <c r="AU1186" s="239" t="s">
        <v>88</v>
      </c>
      <c r="AY1186" s="18" t="s">
        <v>216</v>
      </c>
      <c r="BE1186" s="240">
        <f>IF(N1186="základní",J1186,0)</f>
        <v>0</v>
      </c>
      <c r="BF1186" s="240">
        <f>IF(N1186="snížená",J1186,0)</f>
        <v>0</v>
      </c>
      <c r="BG1186" s="240">
        <f>IF(N1186="zákl. přenesená",J1186,0)</f>
        <v>0</v>
      </c>
      <c r="BH1186" s="240">
        <f>IF(N1186="sníž. přenesená",J1186,0)</f>
        <v>0</v>
      </c>
      <c r="BI1186" s="240">
        <f>IF(N1186="nulová",J1186,0)</f>
        <v>0</v>
      </c>
      <c r="BJ1186" s="18" t="s">
        <v>86</v>
      </c>
      <c r="BK1186" s="240">
        <f>ROUND(I1186*H1186,2)</f>
        <v>0</v>
      </c>
      <c r="BL1186" s="18" t="s">
        <v>290</v>
      </c>
      <c r="BM1186" s="239" t="s">
        <v>2288</v>
      </c>
    </row>
    <row r="1187" s="2" customFormat="1" ht="16.5" customHeight="1">
      <c r="A1187" s="39"/>
      <c r="B1187" s="40"/>
      <c r="C1187" s="228" t="s">
        <v>2026</v>
      </c>
      <c r="D1187" s="228" t="s">
        <v>218</v>
      </c>
      <c r="E1187" s="229" t="s">
        <v>2290</v>
      </c>
      <c r="F1187" s="230" t="s">
        <v>2291</v>
      </c>
      <c r="G1187" s="231" t="s">
        <v>359</v>
      </c>
      <c r="H1187" s="232">
        <v>6.069</v>
      </c>
      <c r="I1187" s="233"/>
      <c r="J1187" s="234">
        <f>ROUND(I1187*H1187,2)</f>
        <v>0</v>
      </c>
      <c r="K1187" s="230" t="s">
        <v>222</v>
      </c>
      <c r="L1187" s="45"/>
      <c r="M1187" s="235" t="s">
        <v>1</v>
      </c>
      <c r="N1187" s="236" t="s">
        <v>44</v>
      </c>
      <c r="O1187" s="92"/>
      <c r="P1187" s="237">
        <f>O1187*H1187</f>
        <v>0</v>
      </c>
      <c r="Q1187" s="237">
        <v>0</v>
      </c>
      <c r="R1187" s="237">
        <f>Q1187*H1187</f>
        <v>0</v>
      </c>
      <c r="S1187" s="237">
        <v>0</v>
      </c>
      <c r="T1187" s="238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39" t="s">
        <v>290</v>
      </c>
      <c r="AT1187" s="239" t="s">
        <v>218</v>
      </c>
      <c r="AU1187" s="239" t="s">
        <v>88</v>
      </c>
      <c r="AY1187" s="18" t="s">
        <v>216</v>
      </c>
      <c r="BE1187" s="240">
        <f>IF(N1187="základní",J1187,0)</f>
        <v>0</v>
      </c>
      <c r="BF1187" s="240">
        <f>IF(N1187="snížená",J1187,0)</f>
        <v>0</v>
      </c>
      <c r="BG1187" s="240">
        <f>IF(N1187="zákl. přenesená",J1187,0)</f>
        <v>0</v>
      </c>
      <c r="BH1187" s="240">
        <f>IF(N1187="sníž. přenesená",J1187,0)</f>
        <v>0</v>
      </c>
      <c r="BI1187" s="240">
        <f>IF(N1187="nulová",J1187,0)</f>
        <v>0</v>
      </c>
      <c r="BJ1187" s="18" t="s">
        <v>86</v>
      </c>
      <c r="BK1187" s="240">
        <f>ROUND(I1187*H1187,2)</f>
        <v>0</v>
      </c>
      <c r="BL1187" s="18" t="s">
        <v>290</v>
      </c>
      <c r="BM1187" s="239" t="s">
        <v>2292</v>
      </c>
    </row>
    <row r="1188" s="12" customFormat="1" ht="22.8" customHeight="1">
      <c r="A1188" s="12"/>
      <c r="B1188" s="212"/>
      <c r="C1188" s="213"/>
      <c r="D1188" s="214" t="s">
        <v>78</v>
      </c>
      <c r="E1188" s="226" t="s">
        <v>5839</v>
      </c>
      <c r="F1188" s="226" t="s">
        <v>5840</v>
      </c>
      <c r="G1188" s="213"/>
      <c r="H1188" s="213"/>
      <c r="I1188" s="216"/>
      <c r="J1188" s="227">
        <f>BK1188</f>
        <v>0</v>
      </c>
      <c r="K1188" s="213"/>
      <c r="L1188" s="218"/>
      <c r="M1188" s="219"/>
      <c r="N1188" s="220"/>
      <c r="O1188" s="220"/>
      <c r="P1188" s="221">
        <f>SUM(P1189:P1200)</f>
        <v>0</v>
      </c>
      <c r="Q1188" s="220"/>
      <c r="R1188" s="221">
        <f>SUM(R1189:R1200)</f>
        <v>3.06115</v>
      </c>
      <c r="S1188" s="220"/>
      <c r="T1188" s="222">
        <f>SUM(T1189:T1200)</f>
        <v>0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R1188" s="223" t="s">
        <v>88</v>
      </c>
      <c r="AT1188" s="224" t="s">
        <v>78</v>
      </c>
      <c r="AU1188" s="224" t="s">
        <v>86</v>
      </c>
      <c r="AY1188" s="223" t="s">
        <v>216</v>
      </c>
      <c r="BK1188" s="225">
        <f>SUM(BK1189:BK1200)</f>
        <v>0</v>
      </c>
    </row>
    <row r="1189" s="2" customFormat="1" ht="16.5" customHeight="1">
      <c r="A1189" s="39"/>
      <c r="B1189" s="40"/>
      <c r="C1189" s="228" t="s">
        <v>2033</v>
      </c>
      <c r="D1189" s="228" t="s">
        <v>218</v>
      </c>
      <c r="E1189" s="229" t="s">
        <v>5841</v>
      </c>
      <c r="F1189" s="230" t="s">
        <v>5842</v>
      </c>
      <c r="G1189" s="231" t="s">
        <v>277</v>
      </c>
      <c r="H1189" s="232">
        <v>988</v>
      </c>
      <c r="I1189" s="233"/>
      <c r="J1189" s="234">
        <f>ROUND(I1189*H1189,2)</f>
        <v>0</v>
      </c>
      <c r="K1189" s="230" t="s">
        <v>222</v>
      </c>
      <c r="L1189" s="45"/>
      <c r="M1189" s="235" t="s">
        <v>1</v>
      </c>
      <c r="N1189" s="236" t="s">
        <v>44</v>
      </c>
      <c r="O1189" s="92"/>
      <c r="P1189" s="237">
        <f>O1189*H1189</f>
        <v>0</v>
      </c>
      <c r="Q1189" s="237">
        <v>0.0011800000000000001</v>
      </c>
      <c r="R1189" s="237">
        <f>Q1189*H1189</f>
        <v>1.16584</v>
      </c>
      <c r="S1189" s="237">
        <v>0</v>
      </c>
      <c r="T1189" s="238">
        <f>S1189*H1189</f>
        <v>0</v>
      </c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R1189" s="239" t="s">
        <v>290</v>
      </c>
      <c r="AT1189" s="239" t="s">
        <v>218</v>
      </c>
      <c r="AU1189" s="239" t="s">
        <v>88</v>
      </c>
      <c r="AY1189" s="18" t="s">
        <v>216</v>
      </c>
      <c r="BE1189" s="240">
        <f>IF(N1189="základní",J1189,0)</f>
        <v>0</v>
      </c>
      <c r="BF1189" s="240">
        <f>IF(N1189="snížená",J1189,0)</f>
        <v>0</v>
      </c>
      <c r="BG1189" s="240">
        <f>IF(N1189="zákl. přenesená",J1189,0)</f>
        <v>0</v>
      </c>
      <c r="BH1189" s="240">
        <f>IF(N1189="sníž. přenesená",J1189,0)</f>
        <v>0</v>
      </c>
      <c r="BI1189" s="240">
        <f>IF(N1189="nulová",J1189,0)</f>
        <v>0</v>
      </c>
      <c r="BJ1189" s="18" t="s">
        <v>86</v>
      </c>
      <c r="BK1189" s="240">
        <f>ROUND(I1189*H1189,2)</f>
        <v>0</v>
      </c>
      <c r="BL1189" s="18" t="s">
        <v>290</v>
      </c>
      <c r="BM1189" s="239" t="s">
        <v>5843</v>
      </c>
    </row>
    <row r="1190" s="13" customFormat="1">
      <c r="A1190" s="13"/>
      <c r="B1190" s="241"/>
      <c r="C1190" s="242"/>
      <c r="D1190" s="243" t="s">
        <v>230</v>
      </c>
      <c r="E1190" s="244" t="s">
        <v>1</v>
      </c>
      <c r="F1190" s="245" t="s">
        <v>5844</v>
      </c>
      <c r="G1190" s="242"/>
      <c r="H1190" s="246">
        <v>352.80000000000001</v>
      </c>
      <c r="I1190" s="247"/>
      <c r="J1190" s="242"/>
      <c r="K1190" s="242"/>
      <c r="L1190" s="248"/>
      <c r="M1190" s="249"/>
      <c r="N1190" s="250"/>
      <c r="O1190" s="250"/>
      <c r="P1190" s="250"/>
      <c r="Q1190" s="250"/>
      <c r="R1190" s="250"/>
      <c r="S1190" s="250"/>
      <c r="T1190" s="251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52" t="s">
        <v>230</v>
      </c>
      <c r="AU1190" s="252" t="s">
        <v>88</v>
      </c>
      <c r="AV1190" s="13" t="s">
        <v>88</v>
      </c>
      <c r="AW1190" s="13" t="s">
        <v>34</v>
      </c>
      <c r="AX1190" s="13" t="s">
        <v>79</v>
      </c>
      <c r="AY1190" s="252" t="s">
        <v>216</v>
      </c>
    </row>
    <row r="1191" s="13" customFormat="1">
      <c r="A1191" s="13"/>
      <c r="B1191" s="241"/>
      <c r="C1191" s="242"/>
      <c r="D1191" s="243" t="s">
        <v>230</v>
      </c>
      <c r="E1191" s="244" t="s">
        <v>1</v>
      </c>
      <c r="F1191" s="245" t="s">
        <v>5845</v>
      </c>
      <c r="G1191" s="242"/>
      <c r="H1191" s="246">
        <v>635.20000000000005</v>
      </c>
      <c r="I1191" s="247"/>
      <c r="J1191" s="242"/>
      <c r="K1191" s="242"/>
      <c r="L1191" s="248"/>
      <c r="M1191" s="249"/>
      <c r="N1191" s="250"/>
      <c r="O1191" s="250"/>
      <c r="P1191" s="250"/>
      <c r="Q1191" s="250"/>
      <c r="R1191" s="250"/>
      <c r="S1191" s="250"/>
      <c r="T1191" s="25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2" t="s">
        <v>230</v>
      </c>
      <c r="AU1191" s="252" t="s">
        <v>88</v>
      </c>
      <c r="AV1191" s="13" t="s">
        <v>88</v>
      </c>
      <c r="AW1191" s="13" t="s">
        <v>34</v>
      </c>
      <c r="AX1191" s="13" t="s">
        <v>79</v>
      </c>
      <c r="AY1191" s="252" t="s">
        <v>216</v>
      </c>
    </row>
    <row r="1192" s="14" customFormat="1">
      <c r="A1192" s="14"/>
      <c r="B1192" s="253"/>
      <c r="C1192" s="254"/>
      <c r="D1192" s="243" t="s">
        <v>230</v>
      </c>
      <c r="E1192" s="255" t="s">
        <v>1</v>
      </c>
      <c r="F1192" s="256" t="s">
        <v>285</v>
      </c>
      <c r="G1192" s="254"/>
      <c r="H1192" s="257">
        <v>988</v>
      </c>
      <c r="I1192" s="258"/>
      <c r="J1192" s="254"/>
      <c r="K1192" s="254"/>
      <c r="L1192" s="259"/>
      <c r="M1192" s="260"/>
      <c r="N1192" s="261"/>
      <c r="O1192" s="261"/>
      <c r="P1192" s="261"/>
      <c r="Q1192" s="261"/>
      <c r="R1192" s="261"/>
      <c r="S1192" s="261"/>
      <c r="T1192" s="262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63" t="s">
        <v>230</v>
      </c>
      <c r="AU1192" s="263" t="s">
        <v>88</v>
      </c>
      <c r="AV1192" s="14" t="s">
        <v>121</v>
      </c>
      <c r="AW1192" s="14" t="s">
        <v>34</v>
      </c>
      <c r="AX1192" s="14" t="s">
        <v>86</v>
      </c>
      <c r="AY1192" s="263" t="s">
        <v>216</v>
      </c>
    </row>
    <row r="1193" s="2" customFormat="1" ht="16.5" customHeight="1">
      <c r="A1193" s="39"/>
      <c r="B1193" s="40"/>
      <c r="C1193" s="264" t="s">
        <v>2040</v>
      </c>
      <c r="D1193" s="264" t="s">
        <v>372</v>
      </c>
      <c r="E1193" s="265" t="s">
        <v>5846</v>
      </c>
      <c r="F1193" s="266" t="s">
        <v>5847</v>
      </c>
      <c r="G1193" s="267" t="s">
        <v>277</v>
      </c>
      <c r="H1193" s="268">
        <v>1037.4000000000001</v>
      </c>
      <c r="I1193" s="269"/>
      <c r="J1193" s="270">
        <f>ROUND(I1193*H1193,2)</f>
        <v>0</v>
      </c>
      <c r="K1193" s="266" t="s">
        <v>222</v>
      </c>
      <c r="L1193" s="271"/>
      <c r="M1193" s="272" t="s">
        <v>1</v>
      </c>
      <c r="N1193" s="273" t="s">
        <v>44</v>
      </c>
      <c r="O1193" s="92"/>
      <c r="P1193" s="237">
        <f>O1193*H1193</f>
        <v>0</v>
      </c>
      <c r="Q1193" s="237">
        <v>0.00165</v>
      </c>
      <c r="R1193" s="237">
        <f>Q1193*H1193</f>
        <v>1.7117100000000001</v>
      </c>
      <c r="S1193" s="237">
        <v>0</v>
      </c>
      <c r="T1193" s="238">
        <f>S1193*H1193</f>
        <v>0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9" t="s">
        <v>371</v>
      </c>
      <c r="AT1193" s="239" t="s">
        <v>372</v>
      </c>
      <c r="AU1193" s="239" t="s">
        <v>88</v>
      </c>
      <c r="AY1193" s="18" t="s">
        <v>216</v>
      </c>
      <c r="BE1193" s="240">
        <f>IF(N1193="základní",J1193,0)</f>
        <v>0</v>
      </c>
      <c r="BF1193" s="240">
        <f>IF(N1193="snížená",J1193,0)</f>
        <v>0</v>
      </c>
      <c r="BG1193" s="240">
        <f>IF(N1193="zákl. přenesená",J1193,0)</f>
        <v>0</v>
      </c>
      <c r="BH1193" s="240">
        <f>IF(N1193="sníž. přenesená",J1193,0)</f>
        <v>0</v>
      </c>
      <c r="BI1193" s="240">
        <f>IF(N1193="nulová",J1193,0)</f>
        <v>0</v>
      </c>
      <c r="BJ1193" s="18" t="s">
        <v>86</v>
      </c>
      <c r="BK1193" s="240">
        <f>ROUND(I1193*H1193,2)</f>
        <v>0</v>
      </c>
      <c r="BL1193" s="18" t="s">
        <v>290</v>
      </c>
      <c r="BM1193" s="239" t="s">
        <v>5848</v>
      </c>
    </row>
    <row r="1194" s="13" customFormat="1">
      <c r="A1194" s="13"/>
      <c r="B1194" s="241"/>
      <c r="C1194" s="242"/>
      <c r="D1194" s="243" t="s">
        <v>230</v>
      </c>
      <c r="E1194" s="242"/>
      <c r="F1194" s="245" t="s">
        <v>5849</v>
      </c>
      <c r="G1194" s="242"/>
      <c r="H1194" s="246">
        <v>1037.4000000000001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230</v>
      </c>
      <c r="AU1194" s="252" t="s">
        <v>88</v>
      </c>
      <c r="AV1194" s="13" t="s">
        <v>88</v>
      </c>
      <c r="AW1194" s="13" t="s">
        <v>4</v>
      </c>
      <c r="AX1194" s="13" t="s">
        <v>86</v>
      </c>
      <c r="AY1194" s="252" t="s">
        <v>216</v>
      </c>
    </row>
    <row r="1195" s="2" customFormat="1" ht="16.5" customHeight="1">
      <c r="A1195" s="39"/>
      <c r="B1195" s="40"/>
      <c r="C1195" s="228" t="s">
        <v>2045</v>
      </c>
      <c r="D1195" s="228" t="s">
        <v>218</v>
      </c>
      <c r="E1195" s="229" t="s">
        <v>5850</v>
      </c>
      <c r="F1195" s="230" t="s">
        <v>5851</v>
      </c>
      <c r="G1195" s="231" t="s">
        <v>277</v>
      </c>
      <c r="H1195" s="232">
        <v>40</v>
      </c>
      <c r="I1195" s="233"/>
      <c r="J1195" s="234">
        <f>ROUND(I1195*H1195,2)</f>
        <v>0</v>
      </c>
      <c r="K1195" s="230" t="s">
        <v>222</v>
      </c>
      <c r="L1195" s="45"/>
      <c r="M1195" s="235" t="s">
        <v>1</v>
      </c>
      <c r="N1195" s="236" t="s">
        <v>44</v>
      </c>
      <c r="O1195" s="92"/>
      <c r="P1195" s="237">
        <f>O1195*H1195</f>
        <v>0</v>
      </c>
      <c r="Q1195" s="237">
        <v>0</v>
      </c>
      <c r="R1195" s="237">
        <f>Q1195*H1195</f>
        <v>0</v>
      </c>
      <c r="S1195" s="237">
        <v>0</v>
      </c>
      <c r="T1195" s="238">
        <f>S1195*H1195</f>
        <v>0</v>
      </c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R1195" s="239" t="s">
        <v>290</v>
      </c>
      <c r="AT1195" s="239" t="s">
        <v>218</v>
      </c>
      <c r="AU1195" s="239" t="s">
        <v>88</v>
      </c>
      <c r="AY1195" s="18" t="s">
        <v>216</v>
      </c>
      <c r="BE1195" s="240">
        <f>IF(N1195="základní",J1195,0)</f>
        <v>0</v>
      </c>
      <c r="BF1195" s="240">
        <f>IF(N1195="snížená",J1195,0)</f>
        <v>0</v>
      </c>
      <c r="BG1195" s="240">
        <f>IF(N1195="zákl. přenesená",J1195,0)</f>
        <v>0</v>
      </c>
      <c r="BH1195" s="240">
        <f>IF(N1195="sníž. přenesená",J1195,0)</f>
        <v>0</v>
      </c>
      <c r="BI1195" s="240">
        <f>IF(N1195="nulová",J1195,0)</f>
        <v>0</v>
      </c>
      <c r="BJ1195" s="18" t="s">
        <v>86</v>
      </c>
      <c r="BK1195" s="240">
        <f>ROUND(I1195*H1195,2)</f>
        <v>0</v>
      </c>
      <c r="BL1195" s="18" t="s">
        <v>290</v>
      </c>
      <c r="BM1195" s="239" t="s">
        <v>5852</v>
      </c>
    </row>
    <row r="1196" s="13" customFormat="1">
      <c r="A1196" s="13"/>
      <c r="B1196" s="241"/>
      <c r="C1196" s="242"/>
      <c r="D1196" s="243" t="s">
        <v>230</v>
      </c>
      <c r="E1196" s="244" t="s">
        <v>1</v>
      </c>
      <c r="F1196" s="245" t="s">
        <v>5853</v>
      </c>
      <c r="G1196" s="242"/>
      <c r="H1196" s="246">
        <v>40</v>
      </c>
      <c r="I1196" s="247"/>
      <c r="J1196" s="242"/>
      <c r="K1196" s="242"/>
      <c r="L1196" s="248"/>
      <c r="M1196" s="249"/>
      <c r="N1196" s="250"/>
      <c r="O1196" s="250"/>
      <c r="P1196" s="250"/>
      <c r="Q1196" s="250"/>
      <c r="R1196" s="250"/>
      <c r="S1196" s="250"/>
      <c r="T1196" s="251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52" t="s">
        <v>230</v>
      </c>
      <c r="AU1196" s="252" t="s">
        <v>88</v>
      </c>
      <c r="AV1196" s="13" t="s">
        <v>88</v>
      </c>
      <c r="AW1196" s="13" t="s">
        <v>34</v>
      </c>
      <c r="AX1196" s="13" t="s">
        <v>86</v>
      </c>
      <c r="AY1196" s="252" t="s">
        <v>216</v>
      </c>
    </row>
    <row r="1197" s="2" customFormat="1" ht="16.5" customHeight="1">
      <c r="A1197" s="39"/>
      <c r="B1197" s="40"/>
      <c r="C1197" s="264" t="s">
        <v>2057</v>
      </c>
      <c r="D1197" s="264" t="s">
        <v>372</v>
      </c>
      <c r="E1197" s="265" t="s">
        <v>5854</v>
      </c>
      <c r="F1197" s="266" t="s">
        <v>5855</v>
      </c>
      <c r="G1197" s="267" t="s">
        <v>277</v>
      </c>
      <c r="H1197" s="268">
        <v>40.799999999999997</v>
      </c>
      <c r="I1197" s="269"/>
      <c r="J1197" s="270">
        <f>ROUND(I1197*H1197,2)</f>
        <v>0</v>
      </c>
      <c r="K1197" s="266" t="s">
        <v>1</v>
      </c>
      <c r="L1197" s="271"/>
      <c r="M1197" s="272" t="s">
        <v>1</v>
      </c>
      <c r="N1197" s="273" t="s">
        <v>44</v>
      </c>
      <c r="O1197" s="92"/>
      <c r="P1197" s="237">
        <f>O1197*H1197</f>
        <v>0</v>
      </c>
      <c r="Q1197" s="237">
        <v>0.0044999999999999997</v>
      </c>
      <c r="R1197" s="237">
        <f>Q1197*H1197</f>
        <v>0.18359999999999999</v>
      </c>
      <c r="S1197" s="237">
        <v>0</v>
      </c>
      <c r="T1197" s="238">
        <f>S1197*H1197</f>
        <v>0</v>
      </c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R1197" s="239" t="s">
        <v>371</v>
      </c>
      <c r="AT1197" s="239" t="s">
        <v>372</v>
      </c>
      <c r="AU1197" s="239" t="s">
        <v>88</v>
      </c>
      <c r="AY1197" s="18" t="s">
        <v>216</v>
      </c>
      <c r="BE1197" s="240">
        <f>IF(N1197="základní",J1197,0)</f>
        <v>0</v>
      </c>
      <c r="BF1197" s="240">
        <f>IF(N1197="snížená",J1197,0)</f>
        <v>0</v>
      </c>
      <c r="BG1197" s="240">
        <f>IF(N1197="zákl. přenesená",J1197,0)</f>
        <v>0</v>
      </c>
      <c r="BH1197" s="240">
        <f>IF(N1197="sníž. přenesená",J1197,0)</f>
        <v>0</v>
      </c>
      <c r="BI1197" s="240">
        <f>IF(N1197="nulová",J1197,0)</f>
        <v>0</v>
      </c>
      <c r="BJ1197" s="18" t="s">
        <v>86</v>
      </c>
      <c r="BK1197" s="240">
        <f>ROUND(I1197*H1197,2)</f>
        <v>0</v>
      </c>
      <c r="BL1197" s="18" t="s">
        <v>290</v>
      </c>
      <c r="BM1197" s="239" t="s">
        <v>5856</v>
      </c>
    </row>
    <row r="1198" s="13" customFormat="1">
      <c r="A1198" s="13"/>
      <c r="B1198" s="241"/>
      <c r="C1198" s="242"/>
      <c r="D1198" s="243" t="s">
        <v>230</v>
      </c>
      <c r="E1198" s="242"/>
      <c r="F1198" s="245" t="s">
        <v>5857</v>
      </c>
      <c r="G1198" s="242"/>
      <c r="H1198" s="246">
        <v>40.799999999999997</v>
      </c>
      <c r="I1198" s="247"/>
      <c r="J1198" s="242"/>
      <c r="K1198" s="242"/>
      <c r="L1198" s="248"/>
      <c r="M1198" s="249"/>
      <c r="N1198" s="250"/>
      <c r="O1198" s="250"/>
      <c r="P1198" s="250"/>
      <c r="Q1198" s="250"/>
      <c r="R1198" s="250"/>
      <c r="S1198" s="250"/>
      <c r="T1198" s="25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2" t="s">
        <v>230</v>
      </c>
      <c r="AU1198" s="252" t="s">
        <v>88</v>
      </c>
      <c r="AV1198" s="13" t="s">
        <v>88</v>
      </c>
      <c r="AW1198" s="13" t="s">
        <v>4</v>
      </c>
      <c r="AX1198" s="13" t="s">
        <v>86</v>
      </c>
      <c r="AY1198" s="252" t="s">
        <v>216</v>
      </c>
    </row>
    <row r="1199" s="2" customFormat="1" ht="16.5" customHeight="1">
      <c r="A1199" s="39"/>
      <c r="B1199" s="40"/>
      <c r="C1199" s="228" t="s">
        <v>2062</v>
      </c>
      <c r="D1199" s="228" t="s">
        <v>218</v>
      </c>
      <c r="E1199" s="229" t="s">
        <v>5858</v>
      </c>
      <c r="F1199" s="230" t="s">
        <v>5859</v>
      </c>
      <c r="G1199" s="231" t="s">
        <v>359</v>
      </c>
      <c r="H1199" s="232">
        <v>3.0609999999999999</v>
      </c>
      <c r="I1199" s="233"/>
      <c r="J1199" s="234">
        <f>ROUND(I1199*H1199,2)</f>
        <v>0</v>
      </c>
      <c r="K1199" s="230" t="s">
        <v>222</v>
      </c>
      <c r="L1199" s="45"/>
      <c r="M1199" s="235" t="s">
        <v>1</v>
      </c>
      <c r="N1199" s="236" t="s">
        <v>44</v>
      </c>
      <c r="O1199" s="92"/>
      <c r="P1199" s="237">
        <f>O1199*H1199</f>
        <v>0</v>
      </c>
      <c r="Q1199" s="237">
        <v>0</v>
      </c>
      <c r="R1199" s="237">
        <f>Q1199*H1199</f>
        <v>0</v>
      </c>
      <c r="S1199" s="237">
        <v>0</v>
      </c>
      <c r="T1199" s="238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39" t="s">
        <v>290</v>
      </c>
      <c r="AT1199" s="239" t="s">
        <v>218</v>
      </c>
      <c r="AU1199" s="239" t="s">
        <v>88</v>
      </c>
      <c r="AY1199" s="18" t="s">
        <v>216</v>
      </c>
      <c r="BE1199" s="240">
        <f>IF(N1199="základní",J1199,0)</f>
        <v>0</v>
      </c>
      <c r="BF1199" s="240">
        <f>IF(N1199="snížená",J1199,0)</f>
        <v>0</v>
      </c>
      <c r="BG1199" s="240">
        <f>IF(N1199="zákl. přenesená",J1199,0)</f>
        <v>0</v>
      </c>
      <c r="BH1199" s="240">
        <f>IF(N1199="sníž. přenesená",J1199,0)</f>
        <v>0</v>
      </c>
      <c r="BI1199" s="240">
        <f>IF(N1199="nulová",J1199,0)</f>
        <v>0</v>
      </c>
      <c r="BJ1199" s="18" t="s">
        <v>86</v>
      </c>
      <c r="BK1199" s="240">
        <f>ROUND(I1199*H1199,2)</f>
        <v>0</v>
      </c>
      <c r="BL1199" s="18" t="s">
        <v>290</v>
      </c>
      <c r="BM1199" s="239" t="s">
        <v>5860</v>
      </c>
    </row>
    <row r="1200" s="2" customFormat="1" ht="16.5" customHeight="1">
      <c r="A1200" s="39"/>
      <c r="B1200" s="40"/>
      <c r="C1200" s="228" t="s">
        <v>2068</v>
      </c>
      <c r="D1200" s="228" t="s">
        <v>218</v>
      </c>
      <c r="E1200" s="229" t="s">
        <v>5861</v>
      </c>
      <c r="F1200" s="230" t="s">
        <v>5862</v>
      </c>
      <c r="G1200" s="231" t="s">
        <v>359</v>
      </c>
      <c r="H1200" s="232">
        <v>3.0609999999999999</v>
      </c>
      <c r="I1200" s="233"/>
      <c r="J1200" s="234">
        <f>ROUND(I1200*H1200,2)</f>
        <v>0</v>
      </c>
      <c r="K1200" s="230" t="s">
        <v>222</v>
      </c>
      <c r="L1200" s="45"/>
      <c r="M1200" s="235" t="s">
        <v>1</v>
      </c>
      <c r="N1200" s="236" t="s">
        <v>44</v>
      </c>
      <c r="O1200" s="92"/>
      <c r="P1200" s="237">
        <f>O1200*H1200</f>
        <v>0</v>
      </c>
      <c r="Q1200" s="237">
        <v>0</v>
      </c>
      <c r="R1200" s="237">
        <f>Q1200*H1200</f>
        <v>0</v>
      </c>
      <c r="S1200" s="237">
        <v>0</v>
      </c>
      <c r="T1200" s="238">
        <f>S1200*H1200</f>
        <v>0</v>
      </c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R1200" s="239" t="s">
        <v>290</v>
      </c>
      <c r="AT1200" s="239" t="s">
        <v>218</v>
      </c>
      <c r="AU1200" s="239" t="s">
        <v>88</v>
      </c>
      <c r="AY1200" s="18" t="s">
        <v>216</v>
      </c>
      <c r="BE1200" s="240">
        <f>IF(N1200="základní",J1200,0)</f>
        <v>0</v>
      </c>
      <c r="BF1200" s="240">
        <f>IF(N1200="snížená",J1200,0)</f>
        <v>0</v>
      </c>
      <c r="BG1200" s="240">
        <f>IF(N1200="zákl. přenesená",J1200,0)</f>
        <v>0</v>
      </c>
      <c r="BH1200" s="240">
        <f>IF(N1200="sníž. přenesená",J1200,0)</f>
        <v>0</v>
      </c>
      <c r="BI1200" s="240">
        <f>IF(N1200="nulová",J1200,0)</f>
        <v>0</v>
      </c>
      <c r="BJ1200" s="18" t="s">
        <v>86</v>
      </c>
      <c r="BK1200" s="240">
        <f>ROUND(I1200*H1200,2)</f>
        <v>0</v>
      </c>
      <c r="BL1200" s="18" t="s">
        <v>290</v>
      </c>
      <c r="BM1200" s="239" t="s">
        <v>5863</v>
      </c>
    </row>
    <row r="1201" s="12" customFormat="1" ht="22.8" customHeight="1">
      <c r="A1201" s="12"/>
      <c r="B1201" s="212"/>
      <c r="C1201" s="213"/>
      <c r="D1201" s="214" t="s">
        <v>78</v>
      </c>
      <c r="E1201" s="226" t="s">
        <v>2293</v>
      </c>
      <c r="F1201" s="226" t="s">
        <v>2294</v>
      </c>
      <c r="G1201" s="213"/>
      <c r="H1201" s="213"/>
      <c r="I1201" s="216"/>
      <c r="J1201" s="227">
        <f>BK1201</f>
        <v>0</v>
      </c>
      <c r="K1201" s="213"/>
      <c r="L1201" s="218"/>
      <c r="M1201" s="219"/>
      <c r="N1201" s="220"/>
      <c r="O1201" s="220"/>
      <c r="P1201" s="221">
        <f>P1202</f>
        <v>0</v>
      </c>
      <c r="Q1201" s="220"/>
      <c r="R1201" s="221">
        <f>R1202</f>
        <v>0</v>
      </c>
      <c r="S1201" s="220"/>
      <c r="T1201" s="222">
        <f>T1202</f>
        <v>0.069209999999999994</v>
      </c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R1201" s="223" t="s">
        <v>88</v>
      </c>
      <c r="AT1201" s="224" t="s">
        <v>78</v>
      </c>
      <c r="AU1201" s="224" t="s">
        <v>86</v>
      </c>
      <c r="AY1201" s="223" t="s">
        <v>216</v>
      </c>
      <c r="BK1201" s="225">
        <f>BK1202</f>
        <v>0</v>
      </c>
    </row>
    <row r="1202" s="2" customFormat="1" ht="16.5" customHeight="1">
      <c r="A1202" s="39"/>
      <c r="B1202" s="40"/>
      <c r="C1202" s="228" t="s">
        <v>2072</v>
      </c>
      <c r="D1202" s="228" t="s">
        <v>218</v>
      </c>
      <c r="E1202" s="229" t="s">
        <v>5864</v>
      </c>
      <c r="F1202" s="230" t="s">
        <v>5865</v>
      </c>
      <c r="G1202" s="231" t="s">
        <v>221</v>
      </c>
      <c r="H1202" s="232">
        <v>3</v>
      </c>
      <c r="I1202" s="233"/>
      <c r="J1202" s="234">
        <f>ROUND(I1202*H1202,2)</f>
        <v>0</v>
      </c>
      <c r="K1202" s="230" t="s">
        <v>222</v>
      </c>
      <c r="L1202" s="45"/>
      <c r="M1202" s="235" t="s">
        <v>1</v>
      </c>
      <c r="N1202" s="236" t="s">
        <v>44</v>
      </c>
      <c r="O1202" s="92"/>
      <c r="P1202" s="237">
        <f>O1202*H1202</f>
        <v>0</v>
      </c>
      <c r="Q1202" s="237">
        <v>0</v>
      </c>
      <c r="R1202" s="237">
        <f>Q1202*H1202</f>
        <v>0</v>
      </c>
      <c r="S1202" s="237">
        <v>0.02307</v>
      </c>
      <c r="T1202" s="238">
        <f>S1202*H1202</f>
        <v>0.069209999999999994</v>
      </c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R1202" s="239" t="s">
        <v>290</v>
      </c>
      <c r="AT1202" s="239" t="s">
        <v>218</v>
      </c>
      <c r="AU1202" s="239" t="s">
        <v>88</v>
      </c>
      <c r="AY1202" s="18" t="s">
        <v>216</v>
      </c>
      <c r="BE1202" s="240">
        <f>IF(N1202="základní",J1202,0)</f>
        <v>0</v>
      </c>
      <c r="BF1202" s="240">
        <f>IF(N1202="snížená",J1202,0)</f>
        <v>0</v>
      </c>
      <c r="BG1202" s="240">
        <f>IF(N1202="zákl. přenesená",J1202,0)</f>
        <v>0</v>
      </c>
      <c r="BH1202" s="240">
        <f>IF(N1202="sníž. přenesená",J1202,0)</f>
        <v>0</v>
      </c>
      <c r="BI1202" s="240">
        <f>IF(N1202="nulová",J1202,0)</f>
        <v>0</v>
      </c>
      <c r="BJ1202" s="18" t="s">
        <v>86</v>
      </c>
      <c r="BK1202" s="240">
        <f>ROUND(I1202*H1202,2)</f>
        <v>0</v>
      </c>
      <c r="BL1202" s="18" t="s">
        <v>290</v>
      </c>
      <c r="BM1202" s="239" t="s">
        <v>5866</v>
      </c>
    </row>
    <row r="1203" s="12" customFormat="1" ht="22.8" customHeight="1">
      <c r="A1203" s="12"/>
      <c r="B1203" s="212"/>
      <c r="C1203" s="213"/>
      <c r="D1203" s="214" t="s">
        <v>78</v>
      </c>
      <c r="E1203" s="226" t="s">
        <v>2322</v>
      </c>
      <c r="F1203" s="226" t="s">
        <v>2323</v>
      </c>
      <c r="G1203" s="213"/>
      <c r="H1203" s="213"/>
      <c r="I1203" s="216"/>
      <c r="J1203" s="227">
        <f>BK1203</f>
        <v>0</v>
      </c>
      <c r="K1203" s="213"/>
      <c r="L1203" s="218"/>
      <c r="M1203" s="219"/>
      <c r="N1203" s="220"/>
      <c r="O1203" s="220"/>
      <c r="P1203" s="221">
        <f>SUM(P1204:P1207)</f>
        <v>0</v>
      </c>
      <c r="Q1203" s="220"/>
      <c r="R1203" s="221">
        <f>SUM(R1204:R1207)</f>
        <v>0</v>
      </c>
      <c r="S1203" s="220"/>
      <c r="T1203" s="222">
        <f>SUM(T1204:T1207)</f>
        <v>0.0258</v>
      </c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R1203" s="223" t="s">
        <v>88</v>
      </c>
      <c r="AT1203" s="224" t="s">
        <v>78</v>
      </c>
      <c r="AU1203" s="224" t="s">
        <v>86</v>
      </c>
      <c r="AY1203" s="223" t="s">
        <v>216</v>
      </c>
      <c r="BK1203" s="225">
        <f>SUM(BK1204:BK1207)</f>
        <v>0</v>
      </c>
    </row>
    <row r="1204" s="2" customFormat="1" ht="16.5" customHeight="1">
      <c r="A1204" s="39"/>
      <c r="B1204" s="40"/>
      <c r="C1204" s="228" t="s">
        <v>2078</v>
      </c>
      <c r="D1204" s="228" t="s">
        <v>218</v>
      </c>
      <c r="E1204" s="229" t="s">
        <v>5867</v>
      </c>
      <c r="F1204" s="230" t="s">
        <v>5868</v>
      </c>
      <c r="G1204" s="231" t="s">
        <v>221</v>
      </c>
      <c r="H1204" s="232">
        <v>1</v>
      </c>
      <c r="I1204" s="233"/>
      <c r="J1204" s="234">
        <f>ROUND(I1204*H1204,2)</f>
        <v>0</v>
      </c>
      <c r="K1204" s="230" t="s">
        <v>222</v>
      </c>
      <c r="L1204" s="45"/>
      <c r="M1204" s="235" t="s">
        <v>1</v>
      </c>
      <c r="N1204" s="236" t="s">
        <v>44</v>
      </c>
      <c r="O1204" s="92"/>
      <c r="P1204" s="237">
        <f>O1204*H1204</f>
        <v>0</v>
      </c>
      <c r="Q1204" s="237">
        <v>0</v>
      </c>
      <c r="R1204" s="237">
        <f>Q1204*H1204</f>
        <v>0</v>
      </c>
      <c r="S1204" s="237">
        <v>0.0085000000000000006</v>
      </c>
      <c r="T1204" s="238">
        <f>S1204*H1204</f>
        <v>0.0085000000000000006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39" t="s">
        <v>290</v>
      </c>
      <c r="AT1204" s="239" t="s">
        <v>218</v>
      </c>
      <c r="AU1204" s="239" t="s">
        <v>88</v>
      </c>
      <c r="AY1204" s="18" t="s">
        <v>216</v>
      </c>
      <c r="BE1204" s="240">
        <f>IF(N1204="základní",J1204,0)</f>
        <v>0</v>
      </c>
      <c r="BF1204" s="240">
        <f>IF(N1204="snížená",J1204,0)</f>
        <v>0</v>
      </c>
      <c r="BG1204" s="240">
        <f>IF(N1204="zákl. přenesená",J1204,0)</f>
        <v>0</v>
      </c>
      <c r="BH1204" s="240">
        <f>IF(N1204="sníž. přenesená",J1204,0)</f>
        <v>0</v>
      </c>
      <c r="BI1204" s="240">
        <f>IF(N1204="nulová",J1204,0)</f>
        <v>0</v>
      </c>
      <c r="BJ1204" s="18" t="s">
        <v>86</v>
      </c>
      <c r="BK1204" s="240">
        <f>ROUND(I1204*H1204,2)</f>
        <v>0</v>
      </c>
      <c r="BL1204" s="18" t="s">
        <v>290</v>
      </c>
      <c r="BM1204" s="239" t="s">
        <v>5869</v>
      </c>
    </row>
    <row r="1205" s="13" customFormat="1">
      <c r="A1205" s="13"/>
      <c r="B1205" s="241"/>
      <c r="C1205" s="242"/>
      <c r="D1205" s="243" t="s">
        <v>230</v>
      </c>
      <c r="E1205" s="244" t="s">
        <v>1</v>
      </c>
      <c r="F1205" s="245" t="s">
        <v>5870</v>
      </c>
      <c r="G1205" s="242"/>
      <c r="H1205" s="246">
        <v>1</v>
      </c>
      <c r="I1205" s="247"/>
      <c r="J1205" s="242"/>
      <c r="K1205" s="242"/>
      <c r="L1205" s="248"/>
      <c r="M1205" s="249"/>
      <c r="N1205" s="250"/>
      <c r="O1205" s="250"/>
      <c r="P1205" s="250"/>
      <c r="Q1205" s="250"/>
      <c r="R1205" s="250"/>
      <c r="S1205" s="250"/>
      <c r="T1205" s="25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2" t="s">
        <v>230</v>
      </c>
      <c r="AU1205" s="252" t="s">
        <v>88</v>
      </c>
      <c r="AV1205" s="13" t="s">
        <v>88</v>
      </c>
      <c r="AW1205" s="13" t="s">
        <v>34</v>
      </c>
      <c r="AX1205" s="13" t="s">
        <v>86</v>
      </c>
      <c r="AY1205" s="252" t="s">
        <v>216</v>
      </c>
    </row>
    <row r="1206" s="2" customFormat="1" ht="24.15" customHeight="1">
      <c r="A1206" s="39"/>
      <c r="B1206" s="40"/>
      <c r="C1206" s="228" t="s">
        <v>2082</v>
      </c>
      <c r="D1206" s="228" t="s">
        <v>218</v>
      </c>
      <c r="E1206" s="229" t="s">
        <v>5871</v>
      </c>
      <c r="F1206" s="230" t="s">
        <v>5872</v>
      </c>
      <c r="G1206" s="231" t="s">
        <v>221</v>
      </c>
      <c r="H1206" s="232">
        <v>1</v>
      </c>
      <c r="I1206" s="233"/>
      <c r="J1206" s="234">
        <f>ROUND(I1206*H1206,2)</f>
        <v>0</v>
      </c>
      <c r="K1206" s="230" t="s">
        <v>222</v>
      </c>
      <c r="L1206" s="45"/>
      <c r="M1206" s="235" t="s">
        <v>1</v>
      </c>
      <c r="N1206" s="236" t="s">
        <v>44</v>
      </c>
      <c r="O1206" s="92"/>
      <c r="P1206" s="237">
        <f>O1206*H1206</f>
        <v>0</v>
      </c>
      <c r="Q1206" s="237">
        <v>0</v>
      </c>
      <c r="R1206" s="237">
        <f>Q1206*H1206</f>
        <v>0</v>
      </c>
      <c r="S1206" s="237">
        <v>0.017299999999999999</v>
      </c>
      <c r="T1206" s="238">
        <f>S1206*H1206</f>
        <v>0.017299999999999999</v>
      </c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R1206" s="239" t="s">
        <v>290</v>
      </c>
      <c r="AT1206" s="239" t="s">
        <v>218</v>
      </c>
      <c r="AU1206" s="239" t="s">
        <v>88</v>
      </c>
      <c r="AY1206" s="18" t="s">
        <v>216</v>
      </c>
      <c r="BE1206" s="240">
        <f>IF(N1206="základní",J1206,0)</f>
        <v>0</v>
      </c>
      <c r="BF1206" s="240">
        <f>IF(N1206="snížená",J1206,0)</f>
        <v>0</v>
      </c>
      <c r="BG1206" s="240">
        <f>IF(N1206="zákl. přenesená",J1206,0)</f>
        <v>0</v>
      </c>
      <c r="BH1206" s="240">
        <f>IF(N1206="sníž. přenesená",J1206,0)</f>
        <v>0</v>
      </c>
      <c r="BI1206" s="240">
        <f>IF(N1206="nulová",J1206,0)</f>
        <v>0</v>
      </c>
      <c r="BJ1206" s="18" t="s">
        <v>86</v>
      </c>
      <c r="BK1206" s="240">
        <f>ROUND(I1206*H1206,2)</f>
        <v>0</v>
      </c>
      <c r="BL1206" s="18" t="s">
        <v>290</v>
      </c>
      <c r="BM1206" s="239" t="s">
        <v>5873</v>
      </c>
    </row>
    <row r="1207" s="13" customFormat="1">
      <c r="A1207" s="13"/>
      <c r="B1207" s="241"/>
      <c r="C1207" s="242"/>
      <c r="D1207" s="243" t="s">
        <v>230</v>
      </c>
      <c r="E1207" s="244" t="s">
        <v>1</v>
      </c>
      <c r="F1207" s="245" t="s">
        <v>5874</v>
      </c>
      <c r="G1207" s="242"/>
      <c r="H1207" s="246">
        <v>1</v>
      </c>
      <c r="I1207" s="247"/>
      <c r="J1207" s="242"/>
      <c r="K1207" s="242"/>
      <c r="L1207" s="248"/>
      <c r="M1207" s="249"/>
      <c r="N1207" s="250"/>
      <c r="O1207" s="250"/>
      <c r="P1207" s="250"/>
      <c r="Q1207" s="250"/>
      <c r="R1207" s="250"/>
      <c r="S1207" s="250"/>
      <c r="T1207" s="251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52" t="s">
        <v>230</v>
      </c>
      <c r="AU1207" s="252" t="s">
        <v>88</v>
      </c>
      <c r="AV1207" s="13" t="s">
        <v>88</v>
      </c>
      <c r="AW1207" s="13" t="s">
        <v>34</v>
      </c>
      <c r="AX1207" s="13" t="s">
        <v>86</v>
      </c>
      <c r="AY1207" s="252" t="s">
        <v>216</v>
      </c>
    </row>
    <row r="1208" s="12" customFormat="1" ht="22.8" customHeight="1">
      <c r="A1208" s="12"/>
      <c r="B1208" s="212"/>
      <c r="C1208" s="213"/>
      <c r="D1208" s="214" t="s">
        <v>78</v>
      </c>
      <c r="E1208" s="226" t="s">
        <v>2332</v>
      </c>
      <c r="F1208" s="226" t="s">
        <v>2333</v>
      </c>
      <c r="G1208" s="213"/>
      <c r="H1208" s="213"/>
      <c r="I1208" s="216"/>
      <c r="J1208" s="227">
        <f>BK1208</f>
        <v>0</v>
      </c>
      <c r="K1208" s="213"/>
      <c r="L1208" s="218"/>
      <c r="M1208" s="219"/>
      <c r="N1208" s="220"/>
      <c r="O1208" s="220"/>
      <c r="P1208" s="221">
        <f>SUM(P1209:P1229)</f>
        <v>0</v>
      </c>
      <c r="Q1208" s="220"/>
      <c r="R1208" s="221">
        <f>SUM(R1209:R1229)</f>
        <v>10.117069600000001</v>
      </c>
      <c r="S1208" s="220"/>
      <c r="T1208" s="222">
        <f>SUM(T1209:T1229)</f>
        <v>9.3610799999999994</v>
      </c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R1208" s="223" t="s">
        <v>88</v>
      </c>
      <c r="AT1208" s="224" t="s">
        <v>78</v>
      </c>
      <c r="AU1208" s="224" t="s">
        <v>86</v>
      </c>
      <c r="AY1208" s="223" t="s">
        <v>216</v>
      </c>
      <c r="BK1208" s="225">
        <f>SUM(BK1209:BK1229)</f>
        <v>0</v>
      </c>
    </row>
    <row r="1209" s="2" customFormat="1" ht="16.5" customHeight="1">
      <c r="A1209" s="39"/>
      <c r="B1209" s="40"/>
      <c r="C1209" s="228" t="s">
        <v>2086</v>
      </c>
      <c r="D1209" s="228" t="s">
        <v>218</v>
      </c>
      <c r="E1209" s="229" t="s">
        <v>2335</v>
      </c>
      <c r="F1209" s="230" t="s">
        <v>2336</v>
      </c>
      <c r="G1209" s="231" t="s">
        <v>328</v>
      </c>
      <c r="H1209" s="232">
        <v>17.391999999999999</v>
      </c>
      <c r="I1209" s="233"/>
      <c r="J1209" s="234">
        <f>ROUND(I1209*H1209,2)</f>
        <v>0</v>
      </c>
      <c r="K1209" s="230" t="s">
        <v>222</v>
      </c>
      <c r="L1209" s="45"/>
      <c r="M1209" s="235" t="s">
        <v>1</v>
      </c>
      <c r="N1209" s="236" t="s">
        <v>44</v>
      </c>
      <c r="O1209" s="92"/>
      <c r="P1209" s="237">
        <f>O1209*H1209</f>
        <v>0</v>
      </c>
      <c r="Q1209" s="237">
        <v>0.00189</v>
      </c>
      <c r="R1209" s="237">
        <f>Q1209*H1209</f>
        <v>0.032870879999999998</v>
      </c>
      <c r="S1209" s="237">
        <v>0</v>
      </c>
      <c r="T1209" s="238">
        <f>S1209*H1209</f>
        <v>0</v>
      </c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R1209" s="239" t="s">
        <v>290</v>
      </c>
      <c r="AT1209" s="239" t="s">
        <v>218</v>
      </c>
      <c r="AU1209" s="239" t="s">
        <v>88</v>
      </c>
      <c r="AY1209" s="18" t="s">
        <v>216</v>
      </c>
      <c r="BE1209" s="240">
        <f>IF(N1209="základní",J1209,0)</f>
        <v>0</v>
      </c>
      <c r="BF1209" s="240">
        <f>IF(N1209="snížená",J1209,0)</f>
        <v>0</v>
      </c>
      <c r="BG1209" s="240">
        <f>IF(N1209="zákl. přenesená",J1209,0)</f>
        <v>0</v>
      </c>
      <c r="BH1209" s="240">
        <f>IF(N1209="sníž. přenesená",J1209,0)</f>
        <v>0</v>
      </c>
      <c r="BI1209" s="240">
        <f>IF(N1209="nulová",J1209,0)</f>
        <v>0</v>
      </c>
      <c r="BJ1209" s="18" t="s">
        <v>86</v>
      </c>
      <c r="BK1209" s="240">
        <f>ROUND(I1209*H1209,2)</f>
        <v>0</v>
      </c>
      <c r="BL1209" s="18" t="s">
        <v>290</v>
      </c>
      <c r="BM1209" s="239" t="s">
        <v>2337</v>
      </c>
    </row>
    <row r="1210" s="13" customFormat="1">
      <c r="A1210" s="13"/>
      <c r="B1210" s="241"/>
      <c r="C1210" s="242"/>
      <c r="D1210" s="243" t="s">
        <v>230</v>
      </c>
      <c r="E1210" s="244" t="s">
        <v>1</v>
      </c>
      <c r="F1210" s="245" t="s">
        <v>5875</v>
      </c>
      <c r="G1210" s="242"/>
      <c r="H1210" s="246">
        <v>17.391999999999999</v>
      </c>
      <c r="I1210" s="247"/>
      <c r="J1210" s="242"/>
      <c r="K1210" s="242"/>
      <c r="L1210" s="248"/>
      <c r="M1210" s="249"/>
      <c r="N1210" s="250"/>
      <c r="O1210" s="250"/>
      <c r="P1210" s="250"/>
      <c r="Q1210" s="250"/>
      <c r="R1210" s="250"/>
      <c r="S1210" s="250"/>
      <c r="T1210" s="251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52" t="s">
        <v>230</v>
      </c>
      <c r="AU1210" s="252" t="s">
        <v>88</v>
      </c>
      <c r="AV1210" s="13" t="s">
        <v>88</v>
      </c>
      <c r="AW1210" s="13" t="s">
        <v>34</v>
      </c>
      <c r="AX1210" s="13" t="s">
        <v>86</v>
      </c>
      <c r="AY1210" s="252" t="s">
        <v>216</v>
      </c>
    </row>
    <row r="1211" s="2" customFormat="1" ht="16.5" customHeight="1">
      <c r="A1211" s="39"/>
      <c r="B1211" s="40"/>
      <c r="C1211" s="228" t="s">
        <v>2091</v>
      </c>
      <c r="D1211" s="228" t="s">
        <v>218</v>
      </c>
      <c r="E1211" s="229" t="s">
        <v>5876</v>
      </c>
      <c r="F1211" s="230" t="s">
        <v>5877</v>
      </c>
      <c r="G1211" s="231" t="s">
        <v>277</v>
      </c>
      <c r="H1211" s="232">
        <v>624.072</v>
      </c>
      <c r="I1211" s="233"/>
      <c r="J1211" s="234">
        <f>ROUND(I1211*H1211,2)</f>
        <v>0</v>
      </c>
      <c r="K1211" s="230" t="s">
        <v>222</v>
      </c>
      <c r="L1211" s="45"/>
      <c r="M1211" s="235" t="s">
        <v>1</v>
      </c>
      <c r="N1211" s="236" t="s">
        <v>44</v>
      </c>
      <c r="O1211" s="92"/>
      <c r="P1211" s="237">
        <f>O1211*H1211</f>
        <v>0</v>
      </c>
      <c r="Q1211" s="237">
        <v>0</v>
      </c>
      <c r="R1211" s="237">
        <f>Q1211*H1211</f>
        <v>0</v>
      </c>
      <c r="S1211" s="237">
        <v>0</v>
      </c>
      <c r="T1211" s="238">
        <f>S1211*H1211</f>
        <v>0</v>
      </c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R1211" s="239" t="s">
        <v>290</v>
      </c>
      <c r="AT1211" s="239" t="s">
        <v>218</v>
      </c>
      <c r="AU1211" s="239" t="s">
        <v>88</v>
      </c>
      <c r="AY1211" s="18" t="s">
        <v>216</v>
      </c>
      <c r="BE1211" s="240">
        <f>IF(N1211="základní",J1211,0)</f>
        <v>0</v>
      </c>
      <c r="BF1211" s="240">
        <f>IF(N1211="snížená",J1211,0)</f>
        <v>0</v>
      </c>
      <c r="BG1211" s="240">
        <f>IF(N1211="zákl. přenesená",J1211,0)</f>
        <v>0</v>
      </c>
      <c r="BH1211" s="240">
        <f>IF(N1211="sníž. přenesená",J1211,0)</f>
        <v>0</v>
      </c>
      <c r="BI1211" s="240">
        <f>IF(N1211="nulová",J1211,0)</f>
        <v>0</v>
      </c>
      <c r="BJ1211" s="18" t="s">
        <v>86</v>
      </c>
      <c r="BK1211" s="240">
        <f>ROUND(I1211*H1211,2)</f>
        <v>0</v>
      </c>
      <c r="BL1211" s="18" t="s">
        <v>290</v>
      </c>
      <c r="BM1211" s="239" t="s">
        <v>5878</v>
      </c>
    </row>
    <row r="1212" s="13" customFormat="1">
      <c r="A1212" s="13"/>
      <c r="B1212" s="241"/>
      <c r="C1212" s="242"/>
      <c r="D1212" s="243" t="s">
        <v>230</v>
      </c>
      <c r="E1212" s="244" t="s">
        <v>1</v>
      </c>
      <c r="F1212" s="245" t="s">
        <v>5879</v>
      </c>
      <c r="G1212" s="242"/>
      <c r="H1212" s="246">
        <v>624.072</v>
      </c>
      <c r="I1212" s="247"/>
      <c r="J1212" s="242"/>
      <c r="K1212" s="242"/>
      <c r="L1212" s="248"/>
      <c r="M1212" s="249"/>
      <c r="N1212" s="250"/>
      <c r="O1212" s="250"/>
      <c r="P1212" s="250"/>
      <c r="Q1212" s="250"/>
      <c r="R1212" s="250"/>
      <c r="S1212" s="250"/>
      <c r="T1212" s="251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2" t="s">
        <v>230</v>
      </c>
      <c r="AU1212" s="252" t="s">
        <v>88</v>
      </c>
      <c r="AV1212" s="13" t="s">
        <v>88</v>
      </c>
      <c r="AW1212" s="13" t="s">
        <v>34</v>
      </c>
      <c r="AX1212" s="13" t="s">
        <v>86</v>
      </c>
      <c r="AY1212" s="252" t="s">
        <v>216</v>
      </c>
    </row>
    <row r="1213" s="2" customFormat="1" ht="16.5" customHeight="1">
      <c r="A1213" s="39"/>
      <c r="B1213" s="40"/>
      <c r="C1213" s="264" t="s">
        <v>2095</v>
      </c>
      <c r="D1213" s="264" t="s">
        <v>372</v>
      </c>
      <c r="E1213" s="265" t="s">
        <v>5880</v>
      </c>
      <c r="F1213" s="266" t="s">
        <v>5881</v>
      </c>
      <c r="G1213" s="267" t="s">
        <v>328</v>
      </c>
      <c r="H1213" s="268">
        <v>17.161999999999999</v>
      </c>
      <c r="I1213" s="269"/>
      <c r="J1213" s="270">
        <f>ROUND(I1213*H1213,2)</f>
        <v>0</v>
      </c>
      <c r="K1213" s="266" t="s">
        <v>222</v>
      </c>
      <c r="L1213" s="271"/>
      <c r="M1213" s="272" t="s">
        <v>1</v>
      </c>
      <c r="N1213" s="273" t="s">
        <v>44</v>
      </c>
      <c r="O1213" s="92"/>
      <c r="P1213" s="237">
        <f>O1213*H1213</f>
        <v>0</v>
      </c>
      <c r="Q1213" s="237">
        <v>0.5</v>
      </c>
      <c r="R1213" s="237">
        <f>Q1213*H1213</f>
        <v>8.5809999999999995</v>
      </c>
      <c r="S1213" s="237">
        <v>0</v>
      </c>
      <c r="T1213" s="238">
        <f>S1213*H1213</f>
        <v>0</v>
      </c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R1213" s="239" t="s">
        <v>371</v>
      </c>
      <c r="AT1213" s="239" t="s">
        <v>372</v>
      </c>
      <c r="AU1213" s="239" t="s">
        <v>88</v>
      </c>
      <c r="AY1213" s="18" t="s">
        <v>216</v>
      </c>
      <c r="BE1213" s="240">
        <f>IF(N1213="základní",J1213,0)</f>
        <v>0</v>
      </c>
      <c r="BF1213" s="240">
        <f>IF(N1213="snížená",J1213,0)</f>
        <v>0</v>
      </c>
      <c r="BG1213" s="240">
        <f>IF(N1213="zákl. přenesená",J1213,0)</f>
        <v>0</v>
      </c>
      <c r="BH1213" s="240">
        <f>IF(N1213="sníž. přenesená",J1213,0)</f>
        <v>0</v>
      </c>
      <c r="BI1213" s="240">
        <f>IF(N1213="nulová",J1213,0)</f>
        <v>0</v>
      </c>
      <c r="BJ1213" s="18" t="s">
        <v>86</v>
      </c>
      <c r="BK1213" s="240">
        <f>ROUND(I1213*H1213,2)</f>
        <v>0</v>
      </c>
      <c r="BL1213" s="18" t="s">
        <v>290</v>
      </c>
      <c r="BM1213" s="239" t="s">
        <v>5882</v>
      </c>
    </row>
    <row r="1214" s="13" customFormat="1">
      <c r="A1214" s="13"/>
      <c r="B1214" s="241"/>
      <c r="C1214" s="242"/>
      <c r="D1214" s="243" t="s">
        <v>230</v>
      </c>
      <c r="E1214" s="244" t="s">
        <v>1</v>
      </c>
      <c r="F1214" s="245" t="s">
        <v>5883</v>
      </c>
      <c r="G1214" s="242"/>
      <c r="H1214" s="246">
        <v>17.161999999999999</v>
      </c>
      <c r="I1214" s="247"/>
      <c r="J1214" s="242"/>
      <c r="K1214" s="242"/>
      <c r="L1214" s="248"/>
      <c r="M1214" s="249"/>
      <c r="N1214" s="250"/>
      <c r="O1214" s="250"/>
      <c r="P1214" s="250"/>
      <c r="Q1214" s="250"/>
      <c r="R1214" s="250"/>
      <c r="S1214" s="250"/>
      <c r="T1214" s="251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2" t="s">
        <v>230</v>
      </c>
      <c r="AU1214" s="252" t="s">
        <v>88</v>
      </c>
      <c r="AV1214" s="13" t="s">
        <v>88</v>
      </c>
      <c r="AW1214" s="13" t="s">
        <v>34</v>
      </c>
      <c r="AX1214" s="13" t="s">
        <v>86</v>
      </c>
      <c r="AY1214" s="252" t="s">
        <v>216</v>
      </c>
    </row>
    <row r="1215" s="2" customFormat="1" ht="16.5" customHeight="1">
      <c r="A1215" s="39"/>
      <c r="B1215" s="40"/>
      <c r="C1215" s="228" t="s">
        <v>2100</v>
      </c>
      <c r="D1215" s="228" t="s">
        <v>218</v>
      </c>
      <c r="E1215" s="229" t="s">
        <v>5884</v>
      </c>
      <c r="F1215" s="230" t="s">
        <v>5885</v>
      </c>
      <c r="G1215" s="231" t="s">
        <v>277</v>
      </c>
      <c r="H1215" s="232">
        <v>624.072</v>
      </c>
      <c r="I1215" s="233"/>
      <c r="J1215" s="234">
        <f>ROUND(I1215*H1215,2)</f>
        <v>0</v>
      </c>
      <c r="K1215" s="230" t="s">
        <v>222</v>
      </c>
      <c r="L1215" s="45"/>
      <c r="M1215" s="235" t="s">
        <v>1</v>
      </c>
      <c r="N1215" s="236" t="s">
        <v>44</v>
      </c>
      <c r="O1215" s="92"/>
      <c r="P1215" s="237">
        <f>O1215*H1215</f>
        <v>0</v>
      </c>
      <c r="Q1215" s="237">
        <v>0</v>
      </c>
      <c r="R1215" s="237">
        <f>Q1215*H1215</f>
        <v>0</v>
      </c>
      <c r="S1215" s="237">
        <v>0.014999999999999999</v>
      </c>
      <c r="T1215" s="238">
        <f>S1215*H1215</f>
        <v>9.3610799999999994</v>
      </c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R1215" s="239" t="s">
        <v>290</v>
      </c>
      <c r="AT1215" s="239" t="s">
        <v>218</v>
      </c>
      <c r="AU1215" s="239" t="s">
        <v>88</v>
      </c>
      <c r="AY1215" s="18" t="s">
        <v>216</v>
      </c>
      <c r="BE1215" s="240">
        <f>IF(N1215="základní",J1215,0)</f>
        <v>0</v>
      </c>
      <c r="BF1215" s="240">
        <f>IF(N1215="snížená",J1215,0)</f>
        <v>0</v>
      </c>
      <c r="BG1215" s="240">
        <f>IF(N1215="zákl. přenesená",J1215,0)</f>
        <v>0</v>
      </c>
      <c r="BH1215" s="240">
        <f>IF(N1215="sníž. přenesená",J1215,0)</f>
        <v>0</v>
      </c>
      <c r="BI1215" s="240">
        <f>IF(N1215="nulová",J1215,0)</f>
        <v>0</v>
      </c>
      <c r="BJ1215" s="18" t="s">
        <v>86</v>
      </c>
      <c r="BK1215" s="240">
        <f>ROUND(I1215*H1215,2)</f>
        <v>0</v>
      </c>
      <c r="BL1215" s="18" t="s">
        <v>290</v>
      </c>
      <c r="BM1215" s="239" t="s">
        <v>5886</v>
      </c>
    </row>
    <row r="1216" s="13" customFormat="1">
      <c r="A1216" s="13"/>
      <c r="B1216" s="241"/>
      <c r="C1216" s="242"/>
      <c r="D1216" s="243" t="s">
        <v>230</v>
      </c>
      <c r="E1216" s="244" t="s">
        <v>1</v>
      </c>
      <c r="F1216" s="245" t="s">
        <v>5887</v>
      </c>
      <c r="G1216" s="242"/>
      <c r="H1216" s="246">
        <v>624.072</v>
      </c>
      <c r="I1216" s="247"/>
      <c r="J1216" s="242"/>
      <c r="K1216" s="242"/>
      <c r="L1216" s="248"/>
      <c r="M1216" s="249"/>
      <c r="N1216" s="250"/>
      <c r="O1216" s="250"/>
      <c r="P1216" s="250"/>
      <c r="Q1216" s="250"/>
      <c r="R1216" s="250"/>
      <c r="S1216" s="250"/>
      <c r="T1216" s="251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T1216" s="252" t="s">
        <v>230</v>
      </c>
      <c r="AU1216" s="252" t="s">
        <v>88</v>
      </c>
      <c r="AV1216" s="13" t="s">
        <v>88</v>
      </c>
      <c r="AW1216" s="13" t="s">
        <v>34</v>
      </c>
      <c r="AX1216" s="13" t="s">
        <v>86</v>
      </c>
      <c r="AY1216" s="252" t="s">
        <v>216</v>
      </c>
    </row>
    <row r="1217" s="2" customFormat="1" ht="16.5" customHeight="1">
      <c r="A1217" s="39"/>
      <c r="B1217" s="40"/>
      <c r="C1217" s="228" t="s">
        <v>2105</v>
      </c>
      <c r="D1217" s="228" t="s">
        <v>218</v>
      </c>
      <c r="E1217" s="229" t="s">
        <v>2351</v>
      </c>
      <c r="F1217" s="230" t="s">
        <v>2352</v>
      </c>
      <c r="G1217" s="231" t="s">
        <v>328</v>
      </c>
      <c r="H1217" s="232">
        <v>17.161999999999999</v>
      </c>
      <c r="I1217" s="233"/>
      <c r="J1217" s="234">
        <f>ROUND(I1217*H1217,2)</f>
        <v>0</v>
      </c>
      <c r="K1217" s="230" t="s">
        <v>222</v>
      </c>
      <c r="L1217" s="45"/>
      <c r="M1217" s="235" t="s">
        <v>1</v>
      </c>
      <c r="N1217" s="236" t="s">
        <v>44</v>
      </c>
      <c r="O1217" s="92"/>
      <c r="P1217" s="237">
        <f>O1217*H1217</f>
        <v>0</v>
      </c>
      <c r="Q1217" s="237">
        <v>0.023369999999999998</v>
      </c>
      <c r="R1217" s="237">
        <f>Q1217*H1217</f>
        <v>0.40107593999999996</v>
      </c>
      <c r="S1217" s="237">
        <v>0</v>
      </c>
      <c r="T1217" s="238">
        <f>S1217*H1217</f>
        <v>0</v>
      </c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R1217" s="239" t="s">
        <v>290</v>
      </c>
      <c r="AT1217" s="239" t="s">
        <v>218</v>
      </c>
      <c r="AU1217" s="239" t="s">
        <v>88</v>
      </c>
      <c r="AY1217" s="18" t="s">
        <v>216</v>
      </c>
      <c r="BE1217" s="240">
        <f>IF(N1217="základní",J1217,0)</f>
        <v>0</v>
      </c>
      <c r="BF1217" s="240">
        <f>IF(N1217="snížená",J1217,0)</f>
        <v>0</v>
      </c>
      <c r="BG1217" s="240">
        <f>IF(N1217="zákl. přenesená",J1217,0)</f>
        <v>0</v>
      </c>
      <c r="BH1217" s="240">
        <f>IF(N1217="sníž. přenesená",J1217,0)</f>
        <v>0</v>
      </c>
      <c r="BI1217" s="240">
        <f>IF(N1217="nulová",J1217,0)</f>
        <v>0</v>
      </c>
      <c r="BJ1217" s="18" t="s">
        <v>86</v>
      </c>
      <c r="BK1217" s="240">
        <f>ROUND(I1217*H1217,2)</f>
        <v>0</v>
      </c>
      <c r="BL1217" s="18" t="s">
        <v>290</v>
      </c>
      <c r="BM1217" s="239" t="s">
        <v>5888</v>
      </c>
    </row>
    <row r="1218" s="13" customFormat="1">
      <c r="A1218" s="13"/>
      <c r="B1218" s="241"/>
      <c r="C1218" s="242"/>
      <c r="D1218" s="243" t="s">
        <v>230</v>
      </c>
      <c r="E1218" s="244" t="s">
        <v>1</v>
      </c>
      <c r="F1218" s="245" t="s">
        <v>5889</v>
      </c>
      <c r="G1218" s="242"/>
      <c r="H1218" s="246">
        <v>17.161999999999999</v>
      </c>
      <c r="I1218" s="247"/>
      <c r="J1218" s="242"/>
      <c r="K1218" s="242"/>
      <c r="L1218" s="248"/>
      <c r="M1218" s="249"/>
      <c r="N1218" s="250"/>
      <c r="O1218" s="250"/>
      <c r="P1218" s="250"/>
      <c r="Q1218" s="250"/>
      <c r="R1218" s="250"/>
      <c r="S1218" s="250"/>
      <c r="T1218" s="251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52" t="s">
        <v>230</v>
      </c>
      <c r="AU1218" s="252" t="s">
        <v>88</v>
      </c>
      <c r="AV1218" s="13" t="s">
        <v>88</v>
      </c>
      <c r="AW1218" s="13" t="s">
        <v>34</v>
      </c>
      <c r="AX1218" s="13" t="s">
        <v>86</v>
      </c>
      <c r="AY1218" s="252" t="s">
        <v>216</v>
      </c>
    </row>
    <row r="1219" s="2" customFormat="1" ht="21.75" customHeight="1">
      <c r="A1219" s="39"/>
      <c r="B1219" s="40"/>
      <c r="C1219" s="228" t="s">
        <v>2111</v>
      </c>
      <c r="D1219" s="228" t="s">
        <v>218</v>
      </c>
      <c r="E1219" s="229" t="s">
        <v>2356</v>
      </c>
      <c r="F1219" s="230" t="s">
        <v>2357</v>
      </c>
      <c r="G1219" s="231" t="s">
        <v>277</v>
      </c>
      <c r="H1219" s="232">
        <v>72.709999999999994</v>
      </c>
      <c r="I1219" s="233"/>
      <c r="J1219" s="234">
        <f>ROUND(I1219*H1219,2)</f>
        <v>0</v>
      </c>
      <c r="K1219" s="230" t="s">
        <v>222</v>
      </c>
      <c r="L1219" s="45"/>
      <c r="M1219" s="235" t="s">
        <v>1</v>
      </c>
      <c r="N1219" s="236" t="s">
        <v>44</v>
      </c>
      <c r="O1219" s="92"/>
      <c r="P1219" s="237">
        <f>O1219*H1219</f>
        <v>0</v>
      </c>
      <c r="Q1219" s="237">
        <v>0</v>
      </c>
      <c r="R1219" s="237">
        <f>Q1219*H1219</f>
        <v>0</v>
      </c>
      <c r="S1219" s="237">
        <v>0</v>
      </c>
      <c r="T1219" s="238">
        <f>S1219*H1219</f>
        <v>0</v>
      </c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R1219" s="239" t="s">
        <v>290</v>
      </c>
      <c r="AT1219" s="239" t="s">
        <v>218</v>
      </c>
      <c r="AU1219" s="239" t="s">
        <v>88</v>
      </c>
      <c r="AY1219" s="18" t="s">
        <v>216</v>
      </c>
      <c r="BE1219" s="240">
        <f>IF(N1219="základní",J1219,0)</f>
        <v>0</v>
      </c>
      <c r="BF1219" s="240">
        <f>IF(N1219="snížená",J1219,0)</f>
        <v>0</v>
      </c>
      <c r="BG1219" s="240">
        <f>IF(N1219="zákl. přenesená",J1219,0)</f>
        <v>0</v>
      </c>
      <c r="BH1219" s="240">
        <f>IF(N1219="sníž. přenesená",J1219,0)</f>
        <v>0</v>
      </c>
      <c r="BI1219" s="240">
        <f>IF(N1219="nulová",J1219,0)</f>
        <v>0</v>
      </c>
      <c r="BJ1219" s="18" t="s">
        <v>86</v>
      </c>
      <c r="BK1219" s="240">
        <f>ROUND(I1219*H1219,2)</f>
        <v>0</v>
      </c>
      <c r="BL1219" s="18" t="s">
        <v>290</v>
      </c>
      <c r="BM1219" s="239" t="s">
        <v>2358</v>
      </c>
    </row>
    <row r="1220" s="13" customFormat="1">
      <c r="A1220" s="13"/>
      <c r="B1220" s="241"/>
      <c r="C1220" s="242"/>
      <c r="D1220" s="243" t="s">
        <v>230</v>
      </c>
      <c r="E1220" s="244" t="s">
        <v>1</v>
      </c>
      <c r="F1220" s="245" t="s">
        <v>5890</v>
      </c>
      <c r="G1220" s="242"/>
      <c r="H1220" s="246">
        <v>72.709999999999994</v>
      </c>
      <c r="I1220" s="247"/>
      <c r="J1220" s="242"/>
      <c r="K1220" s="242"/>
      <c r="L1220" s="248"/>
      <c r="M1220" s="249"/>
      <c r="N1220" s="250"/>
      <c r="O1220" s="250"/>
      <c r="P1220" s="250"/>
      <c r="Q1220" s="250"/>
      <c r="R1220" s="250"/>
      <c r="S1220" s="250"/>
      <c r="T1220" s="25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2" t="s">
        <v>230</v>
      </c>
      <c r="AU1220" s="252" t="s">
        <v>88</v>
      </c>
      <c r="AV1220" s="13" t="s">
        <v>88</v>
      </c>
      <c r="AW1220" s="13" t="s">
        <v>34</v>
      </c>
      <c r="AX1220" s="13" t="s">
        <v>86</v>
      </c>
      <c r="AY1220" s="252" t="s">
        <v>216</v>
      </c>
    </row>
    <row r="1221" s="2" customFormat="1" ht="16.5" customHeight="1">
      <c r="A1221" s="39"/>
      <c r="B1221" s="40"/>
      <c r="C1221" s="264" t="s">
        <v>2115</v>
      </c>
      <c r="D1221" s="264" t="s">
        <v>372</v>
      </c>
      <c r="E1221" s="265" t="s">
        <v>2346</v>
      </c>
      <c r="F1221" s="266" t="s">
        <v>5891</v>
      </c>
      <c r="G1221" s="267" t="s">
        <v>277</v>
      </c>
      <c r="H1221" s="268">
        <v>79.980999999999995</v>
      </c>
      <c r="I1221" s="269"/>
      <c r="J1221" s="270">
        <f>ROUND(I1221*H1221,2)</f>
        <v>0</v>
      </c>
      <c r="K1221" s="266" t="s">
        <v>222</v>
      </c>
      <c r="L1221" s="271"/>
      <c r="M1221" s="272" t="s">
        <v>1</v>
      </c>
      <c r="N1221" s="273" t="s">
        <v>44</v>
      </c>
      <c r="O1221" s="92"/>
      <c r="P1221" s="237">
        <f>O1221*H1221</f>
        <v>0</v>
      </c>
      <c r="Q1221" s="237">
        <v>0.012</v>
      </c>
      <c r="R1221" s="237">
        <f>Q1221*H1221</f>
        <v>0.95977199999999996</v>
      </c>
      <c r="S1221" s="237">
        <v>0</v>
      </c>
      <c r="T1221" s="238">
        <f>S1221*H1221</f>
        <v>0</v>
      </c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R1221" s="239" t="s">
        <v>371</v>
      </c>
      <c r="AT1221" s="239" t="s">
        <v>372</v>
      </c>
      <c r="AU1221" s="239" t="s">
        <v>88</v>
      </c>
      <c r="AY1221" s="18" t="s">
        <v>216</v>
      </c>
      <c r="BE1221" s="240">
        <f>IF(N1221="základní",J1221,0)</f>
        <v>0</v>
      </c>
      <c r="BF1221" s="240">
        <f>IF(N1221="snížená",J1221,0)</f>
        <v>0</v>
      </c>
      <c r="BG1221" s="240">
        <f>IF(N1221="zákl. přenesená",J1221,0)</f>
        <v>0</v>
      </c>
      <c r="BH1221" s="240">
        <f>IF(N1221="sníž. přenesená",J1221,0)</f>
        <v>0</v>
      </c>
      <c r="BI1221" s="240">
        <f>IF(N1221="nulová",J1221,0)</f>
        <v>0</v>
      </c>
      <c r="BJ1221" s="18" t="s">
        <v>86</v>
      </c>
      <c r="BK1221" s="240">
        <f>ROUND(I1221*H1221,2)</f>
        <v>0</v>
      </c>
      <c r="BL1221" s="18" t="s">
        <v>290</v>
      </c>
      <c r="BM1221" s="239" t="s">
        <v>2370</v>
      </c>
    </row>
    <row r="1222" s="13" customFormat="1">
      <c r="A1222" s="13"/>
      <c r="B1222" s="241"/>
      <c r="C1222" s="242"/>
      <c r="D1222" s="243" t="s">
        <v>230</v>
      </c>
      <c r="E1222" s="242"/>
      <c r="F1222" s="245" t="s">
        <v>5892</v>
      </c>
      <c r="G1222" s="242"/>
      <c r="H1222" s="246">
        <v>79.980999999999995</v>
      </c>
      <c r="I1222" s="247"/>
      <c r="J1222" s="242"/>
      <c r="K1222" s="242"/>
      <c r="L1222" s="248"/>
      <c r="M1222" s="249"/>
      <c r="N1222" s="250"/>
      <c r="O1222" s="250"/>
      <c r="P1222" s="250"/>
      <c r="Q1222" s="250"/>
      <c r="R1222" s="250"/>
      <c r="S1222" s="250"/>
      <c r="T1222" s="251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2" t="s">
        <v>230</v>
      </c>
      <c r="AU1222" s="252" t="s">
        <v>88</v>
      </c>
      <c r="AV1222" s="13" t="s">
        <v>88</v>
      </c>
      <c r="AW1222" s="13" t="s">
        <v>4</v>
      </c>
      <c r="AX1222" s="13" t="s">
        <v>86</v>
      </c>
      <c r="AY1222" s="252" t="s">
        <v>216</v>
      </c>
    </row>
    <row r="1223" s="2" customFormat="1" ht="16.5" customHeight="1">
      <c r="A1223" s="39"/>
      <c r="B1223" s="40"/>
      <c r="C1223" s="228" t="s">
        <v>2119</v>
      </c>
      <c r="D1223" s="228" t="s">
        <v>218</v>
      </c>
      <c r="E1223" s="229" t="s">
        <v>2379</v>
      </c>
      <c r="F1223" s="230" t="s">
        <v>2380</v>
      </c>
      <c r="G1223" s="231" t="s">
        <v>293</v>
      </c>
      <c r="H1223" s="232">
        <v>130.87799999999999</v>
      </c>
      <c r="I1223" s="233"/>
      <c r="J1223" s="234">
        <f>ROUND(I1223*H1223,2)</f>
        <v>0</v>
      </c>
      <c r="K1223" s="230" t="s">
        <v>222</v>
      </c>
      <c r="L1223" s="45"/>
      <c r="M1223" s="235" t="s">
        <v>1</v>
      </c>
      <c r="N1223" s="236" t="s">
        <v>44</v>
      </c>
      <c r="O1223" s="92"/>
      <c r="P1223" s="237">
        <f>O1223*H1223</f>
        <v>0</v>
      </c>
      <c r="Q1223" s="237">
        <v>1.0000000000000001E-05</v>
      </c>
      <c r="R1223" s="237">
        <f>Q1223*H1223</f>
        <v>0.0013087800000000001</v>
      </c>
      <c r="S1223" s="237">
        <v>0</v>
      </c>
      <c r="T1223" s="238">
        <f>S1223*H1223</f>
        <v>0</v>
      </c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R1223" s="239" t="s">
        <v>290</v>
      </c>
      <c r="AT1223" s="239" t="s">
        <v>218</v>
      </c>
      <c r="AU1223" s="239" t="s">
        <v>88</v>
      </c>
      <c r="AY1223" s="18" t="s">
        <v>216</v>
      </c>
      <c r="BE1223" s="240">
        <f>IF(N1223="základní",J1223,0)</f>
        <v>0</v>
      </c>
      <c r="BF1223" s="240">
        <f>IF(N1223="snížená",J1223,0)</f>
        <v>0</v>
      </c>
      <c r="BG1223" s="240">
        <f>IF(N1223="zákl. přenesená",J1223,0)</f>
        <v>0</v>
      </c>
      <c r="BH1223" s="240">
        <f>IF(N1223="sníž. přenesená",J1223,0)</f>
        <v>0</v>
      </c>
      <c r="BI1223" s="240">
        <f>IF(N1223="nulová",J1223,0)</f>
        <v>0</v>
      </c>
      <c r="BJ1223" s="18" t="s">
        <v>86</v>
      </c>
      <c r="BK1223" s="240">
        <f>ROUND(I1223*H1223,2)</f>
        <v>0</v>
      </c>
      <c r="BL1223" s="18" t="s">
        <v>290</v>
      </c>
      <c r="BM1223" s="239" t="s">
        <v>2381</v>
      </c>
    </row>
    <row r="1224" s="13" customFormat="1">
      <c r="A1224" s="13"/>
      <c r="B1224" s="241"/>
      <c r="C1224" s="242"/>
      <c r="D1224" s="243" t="s">
        <v>230</v>
      </c>
      <c r="E1224" s="244" t="s">
        <v>1</v>
      </c>
      <c r="F1224" s="245" t="s">
        <v>5893</v>
      </c>
      <c r="G1224" s="242"/>
      <c r="H1224" s="246">
        <v>130.87799999999999</v>
      </c>
      <c r="I1224" s="247"/>
      <c r="J1224" s="242"/>
      <c r="K1224" s="242"/>
      <c r="L1224" s="248"/>
      <c r="M1224" s="249"/>
      <c r="N1224" s="250"/>
      <c r="O1224" s="250"/>
      <c r="P1224" s="250"/>
      <c r="Q1224" s="250"/>
      <c r="R1224" s="250"/>
      <c r="S1224" s="250"/>
      <c r="T1224" s="251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T1224" s="252" t="s">
        <v>230</v>
      </c>
      <c r="AU1224" s="252" t="s">
        <v>88</v>
      </c>
      <c r="AV1224" s="13" t="s">
        <v>88</v>
      </c>
      <c r="AW1224" s="13" t="s">
        <v>34</v>
      </c>
      <c r="AX1224" s="13" t="s">
        <v>86</v>
      </c>
      <c r="AY1224" s="252" t="s">
        <v>216</v>
      </c>
    </row>
    <row r="1225" s="2" customFormat="1" ht="16.5" customHeight="1">
      <c r="A1225" s="39"/>
      <c r="B1225" s="40"/>
      <c r="C1225" s="264" t="s">
        <v>2124</v>
      </c>
      <c r="D1225" s="264" t="s">
        <v>372</v>
      </c>
      <c r="E1225" s="265" t="s">
        <v>2386</v>
      </c>
      <c r="F1225" s="266" t="s">
        <v>2387</v>
      </c>
      <c r="G1225" s="267" t="s">
        <v>328</v>
      </c>
      <c r="H1225" s="268">
        <v>0.23000000000000001</v>
      </c>
      <c r="I1225" s="269"/>
      <c r="J1225" s="270">
        <f>ROUND(I1225*H1225,2)</f>
        <v>0</v>
      </c>
      <c r="K1225" s="266" t="s">
        <v>222</v>
      </c>
      <c r="L1225" s="271"/>
      <c r="M1225" s="272" t="s">
        <v>1</v>
      </c>
      <c r="N1225" s="273" t="s">
        <v>44</v>
      </c>
      <c r="O1225" s="92"/>
      <c r="P1225" s="237">
        <f>O1225*H1225</f>
        <v>0</v>
      </c>
      <c r="Q1225" s="237">
        <v>0.55000000000000004</v>
      </c>
      <c r="R1225" s="237">
        <f>Q1225*H1225</f>
        <v>0.12650000000000003</v>
      </c>
      <c r="S1225" s="237">
        <v>0</v>
      </c>
      <c r="T1225" s="238">
        <f>S1225*H1225</f>
        <v>0</v>
      </c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R1225" s="239" t="s">
        <v>371</v>
      </c>
      <c r="AT1225" s="239" t="s">
        <v>372</v>
      </c>
      <c r="AU1225" s="239" t="s">
        <v>88</v>
      </c>
      <c r="AY1225" s="18" t="s">
        <v>216</v>
      </c>
      <c r="BE1225" s="240">
        <f>IF(N1225="základní",J1225,0)</f>
        <v>0</v>
      </c>
      <c r="BF1225" s="240">
        <f>IF(N1225="snížená",J1225,0)</f>
        <v>0</v>
      </c>
      <c r="BG1225" s="240">
        <f>IF(N1225="zákl. přenesená",J1225,0)</f>
        <v>0</v>
      </c>
      <c r="BH1225" s="240">
        <f>IF(N1225="sníž. přenesená",J1225,0)</f>
        <v>0</v>
      </c>
      <c r="BI1225" s="240">
        <f>IF(N1225="nulová",J1225,0)</f>
        <v>0</v>
      </c>
      <c r="BJ1225" s="18" t="s">
        <v>86</v>
      </c>
      <c r="BK1225" s="240">
        <f>ROUND(I1225*H1225,2)</f>
        <v>0</v>
      </c>
      <c r="BL1225" s="18" t="s">
        <v>290</v>
      </c>
      <c r="BM1225" s="239" t="s">
        <v>2388</v>
      </c>
    </row>
    <row r="1226" s="13" customFormat="1">
      <c r="A1226" s="13"/>
      <c r="B1226" s="241"/>
      <c r="C1226" s="242"/>
      <c r="D1226" s="243" t="s">
        <v>230</v>
      </c>
      <c r="E1226" s="244" t="s">
        <v>1</v>
      </c>
      <c r="F1226" s="245" t="s">
        <v>5894</v>
      </c>
      <c r="G1226" s="242"/>
      <c r="H1226" s="246">
        <v>0.23000000000000001</v>
      </c>
      <c r="I1226" s="247"/>
      <c r="J1226" s="242"/>
      <c r="K1226" s="242"/>
      <c r="L1226" s="248"/>
      <c r="M1226" s="249"/>
      <c r="N1226" s="250"/>
      <c r="O1226" s="250"/>
      <c r="P1226" s="250"/>
      <c r="Q1226" s="250"/>
      <c r="R1226" s="250"/>
      <c r="S1226" s="250"/>
      <c r="T1226" s="251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2" t="s">
        <v>230</v>
      </c>
      <c r="AU1226" s="252" t="s">
        <v>88</v>
      </c>
      <c r="AV1226" s="13" t="s">
        <v>88</v>
      </c>
      <c r="AW1226" s="13" t="s">
        <v>34</v>
      </c>
      <c r="AX1226" s="13" t="s">
        <v>86</v>
      </c>
      <c r="AY1226" s="252" t="s">
        <v>216</v>
      </c>
    </row>
    <row r="1227" s="2" customFormat="1" ht="16.5" customHeight="1">
      <c r="A1227" s="39"/>
      <c r="B1227" s="40"/>
      <c r="C1227" s="228" t="s">
        <v>2128</v>
      </c>
      <c r="D1227" s="228" t="s">
        <v>218</v>
      </c>
      <c r="E1227" s="229" t="s">
        <v>2393</v>
      </c>
      <c r="F1227" s="230" t="s">
        <v>2394</v>
      </c>
      <c r="G1227" s="231" t="s">
        <v>277</v>
      </c>
      <c r="H1227" s="232">
        <v>72.709999999999994</v>
      </c>
      <c r="I1227" s="233"/>
      <c r="J1227" s="234">
        <f>ROUND(I1227*H1227,2)</f>
        <v>0</v>
      </c>
      <c r="K1227" s="230" t="s">
        <v>222</v>
      </c>
      <c r="L1227" s="45"/>
      <c r="M1227" s="235" t="s">
        <v>1</v>
      </c>
      <c r="N1227" s="236" t="s">
        <v>44</v>
      </c>
      <c r="O1227" s="92"/>
      <c r="P1227" s="237">
        <f>O1227*H1227</f>
        <v>0</v>
      </c>
      <c r="Q1227" s="237">
        <v>0.00020000000000000001</v>
      </c>
      <c r="R1227" s="237">
        <f>Q1227*H1227</f>
        <v>0.014541999999999999</v>
      </c>
      <c r="S1227" s="237">
        <v>0</v>
      </c>
      <c r="T1227" s="238">
        <f>S1227*H1227</f>
        <v>0</v>
      </c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R1227" s="239" t="s">
        <v>290</v>
      </c>
      <c r="AT1227" s="239" t="s">
        <v>218</v>
      </c>
      <c r="AU1227" s="239" t="s">
        <v>88</v>
      </c>
      <c r="AY1227" s="18" t="s">
        <v>216</v>
      </c>
      <c r="BE1227" s="240">
        <f>IF(N1227="základní",J1227,0)</f>
        <v>0</v>
      </c>
      <c r="BF1227" s="240">
        <f>IF(N1227="snížená",J1227,0)</f>
        <v>0</v>
      </c>
      <c r="BG1227" s="240">
        <f>IF(N1227="zákl. přenesená",J1227,0)</f>
        <v>0</v>
      </c>
      <c r="BH1227" s="240">
        <f>IF(N1227="sníž. přenesená",J1227,0)</f>
        <v>0</v>
      </c>
      <c r="BI1227" s="240">
        <f>IF(N1227="nulová",J1227,0)</f>
        <v>0</v>
      </c>
      <c r="BJ1227" s="18" t="s">
        <v>86</v>
      </c>
      <c r="BK1227" s="240">
        <f>ROUND(I1227*H1227,2)</f>
        <v>0</v>
      </c>
      <c r="BL1227" s="18" t="s">
        <v>290</v>
      </c>
      <c r="BM1227" s="239" t="s">
        <v>2395</v>
      </c>
    </row>
    <row r="1228" s="13" customFormat="1">
      <c r="A1228" s="13"/>
      <c r="B1228" s="241"/>
      <c r="C1228" s="242"/>
      <c r="D1228" s="243" t="s">
        <v>230</v>
      </c>
      <c r="E1228" s="244" t="s">
        <v>1</v>
      </c>
      <c r="F1228" s="245" t="s">
        <v>5895</v>
      </c>
      <c r="G1228" s="242"/>
      <c r="H1228" s="246">
        <v>72.709999999999994</v>
      </c>
      <c r="I1228" s="247"/>
      <c r="J1228" s="242"/>
      <c r="K1228" s="242"/>
      <c r="L1228" s="248"/>
      <c r="M1228" s="249"/>
      <c r="N1228" s="250"/>
      <c r="O1228" s="250"/>
      <c r="P1228" s="250"/>
      <c r="Q1228" s="250"/>
      <c r="R1228" s="250"/>
      <c r="S1228" s="250"/>
      <c r="T1228" s="251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2" t="s">
        <v>230</v>
      </c>
      <c r="AU1228" s="252" t="s">
        <v>88</v>
      </c>
      <c r="AV1228" s="13" t="s">
        <v>88</v>
      </c>
      <c r="AW1228" s="13" t="s">
        <v>34</v>
      </c>
      <c r="AX1228" s="13" t="s">
        <v>86</v>
      </c>
      <c r="AY1228" s="252" t="s">
        <v>216</v>
      </c>
    </row>
    <row r="1229" s="2" customFormat="1" ht="16.5" customHeight="1">
      <c r="A1229" s="39"/>
      <c r="B1229" s="40"/>
      <c r="C1229" s="228" t="s">
        <v>2134</v>
      </c>
      <c r="D1229" s="228" t="s">
        <v>218</v>
      </c>
      <c r="E1229" s="229" t="s">
        <v>2415</v>
      </c>
      <c r="F1229" s="230" t="s">
        <v>2416</v>
      </c>
      <c r="G1229" s="231" t="s">
        <v>359</v>
      </c>
      <c r="H1229" s="232">
        <v>10.117000000000001</v>
      </c>
      <c r="I1229" s="233"/>
      <c r="J1229" s="234">
        <f>ROUND(I1229*H1229,2)</f>
        <v>0</v>
      </c>
      <c r="K1229" s="230" t="s">
        <v>222</v>
      </c>
      <c r="L1229" s="45"/>
      <c r="M1229" s="235" t="s">
        <v>1</v>
      </c>
      <c r="N1229" s="236" t="s">
        <v>44</v>
      </c>
      <c r="O1229" s="92"/>
      <c r="P1229" s="237">
        <f>O1229*H1229</f>
        <v>0</v>
      </c>
      <c r="Q1229" s="237">
        <v>0</v>
      </c>
      <c r="R1229" s="237">
        <f>Q1229*H1229</f>
        <v>0</v>
      </c>
      <c r="S1229" s="237">
        <v>0</v>
      </c>
      <c r="T1229" s="238">
        <f>S1229*H1229</f>
        <v>0</v>
      </c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R1229" s="239" t="s">
        <v>290</v>
      </c>
      <c r="AT1229" s="239" t="s">
        <v>218</v>
      </c>
      <c r="AU1229" s="239" t="s">
        <v>88</v>
      </c>
      <c r="AY1229" s="18" t="s">
        <v>216</v>
      </c>
      <c r="BE1229" s="240">
        <f>IF(N1229="základní",J1229,0)</f>
        <v>0</v>
      </c>
      <c r="BF1229" s="240">
        <f>IF(N1229="snížená",J1229,0)</f>
        <v>0</v>
      </c>
      <c r="BG1229" s="240">
        <f>IF(N1229="zákl. přenesená",J1229,0)</f>
        <v>0</v>
      </c>
      <c r="BH1229" s="240">
        <f>IF(N1229="sníž. přenesená",J1229,0)</f>
        <v>0</v>
      </c>
      <c r="BI1229" s="240">
        <f>IF(N1229="nulová",J1229,0)</f>
        <v>0</v>
      </c>
      <c r="BJ1229" s="18" t="s">
        <v>86</v>
      </c>
      <c r="BK1229" s="240">
        <f>ROUND(I1229*H1229,2)</f>
        <v>0</v>
      </c>
      <c r="BL1229" s="18" t="s">
        <v>290</v>
      </c>
      <c r="BM1229" s="239" t="s">
        <v>2417</v>
      </c>
    </row>
    <row r="1230" s="12" customFormat="1" ht="22.8" customHeight="1">
      <c r="A1230" s="12"/>
      <c r="B1230" s="212"/>
      <c r="C1230" s="213"/>
      <c r="D1230" s="214" t="s">
        <v>78</v>
      </c>
      <c r="E1230" s="226" t="s">
        <v>2418</v>
      </c>
      <c r="F1230" s="226" t="s">
        <v>2419</v>
      </c>
      <c r="G1230" s="213"/>
      <c r="H1230" s="213"/>
      <c r="I1230" s="216"/>
      <c r="J1230" s="227">
        <f>BK1230</f>
        <v>0</v>
      </c>
      <c r="K1230" s="213"/>
      <c r="L1230" s="218"/>
      <c r="M1230" s="219"/>
      <c r="N1230" s="220"/>
      <c r="O1230" s="220"/>
      <c r="P1230" s="221">
        <f>SUM(P1231:P1380)</f>
        <v>0</v>
      </c>
      <c r="Q1230" s="220"/>
      <c r="R1230" s="221">
        <f>SUM(R1231:R1380)</f>
        <v>7.5678227599999994</v>
      </c>
      <c r="S1230" s="220"/>
      <c r="T1230" s="222">
        <f>SUM(T1231:T1380)</f>
        <v>3.2898168400000003</v>
      </c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R1230" s="223" t="s">
        <v>88</v>
      </c>
      <c r="AT1230" s="224" t="s">
        <v>78</v>
      </c>
      <c r="AU1230" s="224" t="s">
        <v>86</v>
      </c>
      <c r="AY1230" s="223" t="s">
        <v>216</v>
      </c>
      <c r="BK1230" s="225">
        <f>SUM(BK1231:BK1380)</f>
        <v>0</v>
      </c>
    </row>
    <row r="1231" s="2" customFormat="1" ht="16.5" customHeight="1">
      <c r="A1231" s="39"/>
      <c r="B1231" s="40"/>
      <c r="C1231" s="228" t="s">
        <v>2138</v>
      </c>
      <c r="D1231" s="228" t="s">
        <v>218</v>
      </c>
      <c r="E1231" s="229" t="s">
        <v>5896</v>
      </c>
      <c r="F1231" s="230" t="s">
        <v>5897</v>
      </c>
      <c r="G1231" s="231" t="s">
        <v>277</v>
      </c>
      <c r="H1231" s="232">
        <v>37.328000000000003</v>
      </c>
      <c r="I1231" s="233"/>
      <c r="J1231" s="234">
        <f>ROUND(I1231*H1231,2)</f>
        <v>0</v>
      </c>
      <c r="K1231" s="230" t="s">
        <v>222</v>
      </c>
      <c r="L1231" s="45"/>
      <c r="M1231" s="235" t="s">
        <v>1</v>
      </c>
      <c r="N1231" s="236" t="s">
        <v>44</v>
      </c>
      <c r="O1231" s="92"/>
      <c r="P1231" s="237">
        <f>O1231*H1231</f>
        <v>0</v>
      </c>
      <c r="Q1231" s="237">
        <v>0.04752</v>
      </c>
      <c r="R1231" s="237">
        <f>Q1231*H1231</f>
        <v>1.7738265600000001</v>
      </c>
      <c r="S1231" s="237">
        <v>0</v>
      </c>
      <c r="T1231" s="238">
        <f>S1231*H1231</f>
        <v>0</v>
      </c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R1231" s="239" t="s">
        <v>290</v>
      </c>
      <c r="AT1231" s="239" t="s">
        <v>218</v>
      </c>
      <c r="AU1231" s="239" t="s">
        <v>88</v>
      </c>
      <c r="AY1231" s="18" t="s">
        <v>216</v>
      </c>
      <c r="BE1231" s="240">
        <f>IF(N1231="základní",J1231,0)</f>
        <v>0</v>
      </c>
      <c r="BF1231" s="240">
        <f>IF(N1231="snížená",J1231,0)</f>
        <v>0</v>
      </c>
      <c r="BG1231" s="240">
        <f>IF(N1231="zákl. přenesená",J1231,0)</f>
        <v>0</v>
      </c>
      <c r="BH1231" s="240">
        <f>IF(N1231="sníž. přenesená",J1231,0)</f>
        <v>0</v>
      </c>
      <c r="BI1231" s="240">
        <f>IF(N1231="nulová",J1231,0)</f>
        <v>0</v>
      </c>
      <c r="BJ1231" s="18" t="s">
        <v>86</v>
      </c>
      <c r="BK1231" s="240">
        <f>ROUND(I1231*H1231,2)</f>
        <v>0</v>
      </c>
      <c r="BL1231" s="18" t="s">
        <v>290</v>
      </c>
      <c r="BM1231" s="239" t="s">
        <v>5898</v>
      </c>
    </row>
    <row r="1232" s="13" customFormat="1">
      <c r="A1232" s="13"/>
      <c r="B1232" s="241"/>
      <c r="C1232" s="242"/>
      <c r="D1232" s="243" t="s">
        <v>230</v>
      </c>
      <c r="E1232" s="244" t="s">
        <v>1</v>
      </c>
      <c r="F1232" s="245" t="s">
        <v>5899</v>
      </c>
      <c r="G1232" s="242"/>
      <c r="H1232" s="246">
        <v>37.328000000000003</v>
      </c>
      <c r="I1232" s="247"/>
      <c r="J1232" s="242"/>
      <c r="K1232" s="242"/>
      <c r="L1232" s="248"/>
      <c r="M1232" s="249"/>
      <c r="N1232" s="250"/>
      <c r="O1232" s="250"/>
      <c r="P1232" s="250"/>
      <c r="Q1232" s="250"/>
      <c r="R1232" s="250"/>
      <c r="S1232" s="250"/>
      <c r="T1232" s="251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52" t="s">
        <v>230</v>
      </c>
      <c r="AU1232" s="252" t="s">
        <v>88</v>
      </c>
      <c r="AV1232" s="13" t="s">
        <v>88</v>
      </c>
      <c r="AW1232" s="13" t="s">
        <v>34</v>
      </c>
      <c r="AX1232" s="13" t="s">
        <v>86</v>
      </c>
      <c r="AY1232" s="252" t="s">
        <v>216</v>
      </c>
    </row>
    <row r="1233" s="2" customFormat="1" ht="16.5" customHeight="1">
      <c r="A1233" s="39"/>
      <c r="B1233" s="40"/>
      <c r="C1233" s="228" t="s">
        <v>2143</v>
      </c>
      <c r="D1233" s="228" t="s">
        <v>218</v>
      </c>
      <c r="E1233" s="229" t="s">
        <v>5900</v>
      </c>
      <c r="F1233" s="230" t="s">
        <v>5901</v>
      </c>
      <c r="G1233" s="231" t="s">
        <v>293</v>
      </c>
      <c r="H1233" s="232">
        <v>9.0399999999999991</v>
      </c>
      <c r="I1233" s="233"/>
      <c r="J1233" s="234">
        <f>ROUND(I1233*H1233,2)</f>
        <v>0</v>
      </c>
      <c r="K1233" s="230" t="s">
        <v>222</v>
      </c>
      <c r="L1233" s="45"/>
      <c r="M1233" s="235" t="s">
        <v>1</v>
      </c>
      <c r="N1233" s="236" t="s">
        <v>44</v>
      </c>
      <c r="O1233" s="92"/>
      <c r="P1233" s="237">
        <f>O1233*H1233</f>
        <v>0</v>
      </c>
      <c r="Q1233" s="237">
        <v>0.00092000000000000003</v>
      </c>
      <c r="R1233" s="237">
        <f>Q1233*H1233</f>
        <v>0.0083167999999999992</v>
      </c>
      <c r="S1233" s="237">
        <v>0</v>
      </c>
      <c r="T1233" s="238">
        <f>S1233*H1233</f>
        <v>0</v>
      </c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R1233" s="239" t="s">
        <v>290</v>
      </c>
      <c r="AT1233" s="239" t="s">
        <v>218</v>
      </c>
      <c r="AU1233" s="239" t="s">
        <v>88</v>
      </c>
      <c r="AY1233" s="18" t="s">
        <v>216</v>
      </c>
      <c r="BE1233" s="240">
        <f>IF(N1233="základní",J1233,0)</f>
        <v>0</v>
      </c>
      <c r="BF1233" s="240">
        <f>IF(N1233="snížená",J1233,0)</f>
        <v>0</v>
      </c>
      <c r="BG1233" s="240">
        <f>IF(N1233="zákl. přenesená",J1233,0)</f>
        <v>0</v>
      </c>
      <c r="BH1233" s="240">
        <f>IF(N1233="sníž. přenesená",J1233,0)</f>
        <v>0</v>
      </c>
      <c r="BI1233" s="240">
        <f>IF(N1233="nulová",J1233,0)</f>
        <v>0</v>
      </c>
      <c r="BJ1233" s="18" t="s">
        <v>86</v>
      </c>
      <c r="BK1233" s="240">
        <f>ROUND(I1233*H1233,2)</f>
        <v>0</v>
      </c>
      <c r="BL1233" s="18" t="s">
        <v>290</v>
      </c>
      <c r="BM1233" s="239" t="s">
        <v>5902</v>
      </c>
    </row>
    <row r="1234" s="13" customFormat="1">
      <c r="A1234" s="13"/>
      <c r="B1234" s="241"/>
      <c r="C1234" s="242"/>
      <c r="D1234" s="243" t="s">
        <v>230</v>
      </c>
      <c r="E1234" s="244" t="s">
        <v>1</v>
      </c>
      <c r="F1234" s="245" t="s">
        <v>5903</v>
      </c>
      <c r="G1234" s="242"/>
      <c r="H1234" s="246">
        <v>9.0399999999999991</v>
      </c>
      <c r="I1234" s="247"/>
      <c r="J1234" s="242"/>
      <c r="K1234" s="242"/>
      <c r="L1234" s="248"/>
      <c r="M1234" s="249"/>
      <c r="N1234" s="250"/>
      <c r="O1234" s="250"/>
      <c r="P1234" s="250"/>
      <c r="Q1234" s="250"/>
      <c r="R1234" s="250"/>
      <c r="S1234" s="250"/>
      <c r="T1234" s="251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2" t="s">
        <v>230</v>
      </c>
      <c r="AU1234" s="252" t="s">
        <v>88</v>
      </c>
      <c r="AV1234" s="13" t="s">
        <v>88</v>
      </c>
      <c r="AW1234" s="13" t="s">
        <v>34</v>
      </c>
      <c r="AX1234" s="13" t="s">
        <v>86</v>
      </c>
      <c r="AY1234" s="252" t="s">
        <v>216</v>
      </c>
    </row>
    <row r="1235" s="2" customFormat="1" ht="16.5" customHeight="1">
      <c r="A1235" s="39"/>
      <c r="B1235" s="40"/>
      <c r="C1235" s="228" t="s">
        <v>2147</v>
      </c>
      <c r="D1235" s="228" t="s">
        <v>218</v>
      </c>
      <c r="E1235" s="229" t="s">
        <v>5904</v>
      </c>
      <c r="F1235" s="230" t="s">
        <v>5905</v>
      </c>
      <c r="G1235" s="231" t="s">
        <v>293</v>
      </c>
      <c r="H1235" s="232">
        <v>13.73</v>
      </c>
      <c r="I1235" s="233"/>
      <c r="J1235" s="234">
        <f>ROUND(I1235*H1235,2)</f>
        <v>0</v>
      </c>
      <c r="K1235" s="230" t="s">
        <v>222</v>
      </c>
      <c r="L1235" s="45"/>
      <c r="M1235" s="235" t="s">
        <v>1</v>
      </c>
      <c r="N1235" s="236" t="s">
        <v>44</v>
      </c>
      <c r="O1235" s="92"/>
      <c r="P1235" s="237">
        <f>O1235*H1235</f>
        <v>0</v>
      </c>
      <c r="Q1235" s="237">
        <v>0.00091</v>
      </c>
      <c r="R1235" s="237">
        <f>Q1235*H1235</f>
        <v>0.0124943</v>
      </c>
      <c r="S1235" s="237">
        <v>0</v>
      </c>
      <c r="T1235" s="238">
        <f>S1235*H1235</f>
        <v>0</v>
      </c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R1235" s="239" t="s">
        <v>290</v>
      </c>
      <c r="AT1235" s="239" t="s">
        <v>218</v>
      </c>
      <c r="AU1235" s="239" t="s">
        <v>88</v>
      </c>
      <c r="AY1235" s="18" t="s">
        <v>216</v>
      </c>
      <c r="BE1235" s="240">
        <f>IF(N1235="základní",J1235,0)</f>
        <v>0</v>
      </c>
      <c r="BF1235" s="240">
        <f>IF(N1235="snížená",J1235,0)</f>
        <v>0</v>
      </c>
      <c r="BG1235" s="240">
        <f>IF(N1235="zákl. přenesená",J1235,0)</f>
        <v>0</v>
      </c>
      <c r="BH1235" s="240">
        <f>IF(N1235="sníž. přenesená",J1235,0)</f>
        <v>0</v>
      </c>
      <c r="BI1235" s="240">
        <f>IF(N1235="nulová",J1235,0)</f>
        <v>0</v>
      </c>
      <c r="BJ1235" s="18" t="s">
        <v>86</v>
      </c>
      <c r="BK1235" s="240">
        <f>ROUND(I1235*H1235,2)</f>
        <v>0</v>
      </c>
      <c r="BL1235" s="18" t="s">
        <v>290</v>
      </c>
      <c r="BM1235" s="239" t="s">
        <v>5906</v>
      </c>
    </row>
    <row r="1236" s="13" customFormat="1">
      <c r="A1236" s="13"/>
      <c r="B1236" s="241"/>
      <c r="C1236" s="242"/>
      <c r="D1236" s="243" t="s">
        <v>230</v>
      </c>
      <c r="E1236" s="244" t="s">
        <v>1</v>
      </c>
      <c r="F1236" s="245" t="s">
        <v>5907</v>
      </c>
      <c r="G1236" s="242"/>
      <c r="H1236" s="246">
        <v>13.73</v>
      </c>
      <c r="I1236" s="247"/>
      <c r="J1236" s="242"/>
      <c r="K1236" s="242"/>
      <c r="L1236" s="248"/>
      <c r="M1236" s="249"/>
      <c r="N1236" s="250"/>
      <c r="O1236" s="250"/>
      <c r="P1236" s="250"/>
      <c r="Q1236" s="250"/>
      <c r="R1236" s="250"/>
      <c r="S1236" s="250"/>
      <c r="T1236" s="251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52" t="s">
        <v>230</v>
      </c>
      <c r="AU1236" s="252" t="s">
        <v>88</v>
      </c>
      <c r="AV1236" s="13" t="s">
        <v>88</v>
      </c>
      <c r="AW1236" s="13" t="s">
        <v>34</v>
      </c>
      <c r="AX1236" s="13" t="s">
        <v>86</v>
      </c>
      <c r="AY1236" s="252" t="s">
        <v>216</v>
      </c>
    </row>
    <row r="1237" s="2" customFormat="1" ht="21.75" customHeight="1">
      <c r="A1237" s="39"/>
      <c r="B1237" s="40"/>
      <c r="C1237" s="228" t="s">
        <v>2152</v>
      </c>
      <c r="D1237" s="228" t="s">
        <v>218</v>
      </c>
      <c r="E1237" s="229" t="s">
        <v>5908</v>
      </c>
      <c r="F1237" s="230" t="s">
        <v>5909</v>
      </c>
      <c r="G1237" s="231" t="s">
        <v>277</v>
      </c>
      <c r="H1237" s="232">
        <v>37.328000000000003</v>
      </c>
      <c r="I1237" s="233"/>
      <c r="J1237" s="234">
        <f>ROUND(I1237*H1237,2)</f>
        <v>0</v>
      </c>
      <c r="K1237" s="230" t="s">
        <v>222</v>
      </c>
      <c r="L1237" s="45"/>
      <c r="M1237" s="235" t="s">
        <v>1</v>
      </c>
      <c r="N1237" s="236" t="s">
        <v>44</v>
      </c>
      <c r="O1237" s="92"/>
      <c r="P1237" s="237">
        <f>O1237*H1237</f>
        <v>0</v>
      </c>
      <c r="Q1237" s="237">
        <v>0.0016100000000000001</v>
      </c>
      <c r="R1237" s="237">
        <f>Q1237*H1237</f>
        <v>0.060098080000000012</v>
      </c>
      <c r="S1237" s="237">
        <v>0</v>
      </c>
      <c r="T1237" s="238">
        <f>S1237*H1237</f>
        <v>0</v>
      </c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R1237" s="239" t="s">
        <v>290</v>
      </c>
      <c r="AT1237" s="239" t="s">
        <v>218</v>
      </c>
      <c r="AU1237" s="239" t="s">
        <v>88</v>
      </c>
      <c r="AY1237" s="18" t="s">
        <v>216</v>
      </c>
      <c r="BE1237" s="240">
        <f>IF(N1237="základní",J1237,0)</f>
        <v>0</v>
      </c>
      <c r="BF1237" s="240">
        <f>IF(N1237="snížená",J1237,0)</f>
        <v>0</v>
      </c>
      <c r="BG1237" s="240">
        <f>IF(N1237="zákl. přenesená",J1237,0)</f>
        <v>0</v>
      </c>
      <c r="BH1237" s="240">
        <f>IF(N1237="sníž. přenesená",J1237,0)</f>
        <v>0</v>
      </c>
      <c r="BI1237" s="240">
        <f>IF(N1237="nulová",J1237,0)</f>
        <v>0</v>
      </c>
      <c r="BJ1237" s="18" t="s">
        <v>86</v>
      </c>
      <c r="BK1237" s="240">
        <f>ROUND(I1237*H1237,2)</f>
        <v>0</v>
      </c>
      <c r="BL1237" s="18" t="s">
        <v>290</v>
      </c>
      <c r="BM1237" s="239" t="s">
        <v>5910</v>
      </c>
    </row>
    <row r="1238" s="13" customFormat="1">
      <c r="A1238" s="13"/>
      <c r="B1238" s="241"/>
      <c r="C1238" s="242"/>
      <c r="D1238" s="243" t="s">
        <v>230</v>
      </c>
      <c r="E1238" s="244" t="s">
        <v>1</v>
      </c>
      <c r="F1238" s="245" t="s">
        <v>5899</v>
      </c>
      <c r="G1238" s="242"/>
      <c r="H1238" s="246">
        <v>37.328000000000003</v>
      </c>
      <c r="I1238" s="247"/>
      <c r="J1238" s="242"/>
      <c r="K1238" s="242"/>
      <c r="L1238" s="248"/>
      <c r="M1238" s="249"/>
      <c r="N1238" s="250"/>
      <c r="O1238" s="250"/>
      <c r="P1238" s="250"/>
      <c r="Q1238" s="250"/>
      <c r="R1238" s="250"/>
      <c r="S1238" s="250"/>
      <c r="T1238" s="25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2" t="s">
        <v>230</v>
      </c>
      <c r="AU1238" s="252" t="s">
        <v>88</v>
      </c>
      <c r="AV1238" s="13" t="s">
        <v>88</v>
      </c>
      <c r="AW1238" s="13" t="s">
        <v>34</v>
      </c>
      <c r="AX1238" s="13" t="s">
        <v>86</v>
      </c>
      <c r="AY1238" s="252" t="s">
        <v>216</v>
      </c>
    </row>
    <row r="1239" s="2" customFormat="1" ht="16.5" customHeight="1">
      <c r="A1239" s="39"/>
      <c r="B1239" s="40"/>
      <c r="C1239" s="228" t="s">
        <v>2156</v>
      </c>
      <c r="D1239" s="228" t="s">
        <v>218</v>
      </c>
      <c r="E1239" s="229" t="s">
        <v>5911</v>
      </c>
      <c r="F1239" s="230" t="s">
        <v>5912</v>
      </c>
      <c r="G1239" s="231" t="s">
        <v>277</v>
      </c>
      <c r="H1239" s="232">
        <v>41.014000000000003</v>
      </c>
      <c r="I1239" s="233"/>
      <c r="J1239" s="234">
        <f>ROUND(I1239*H1239,2)</f>
        <v>0</v>
      </c>
      <c r="K1239" s="230" t="s">
        <v>222</v>
      </c>
      <c r="L1239" s="45"/>
      <c r="M1239" s="235" t="s">
        <v>1</v>
      </c>
      <c r="N1239" s="236" t="s">
        <v>44</v>
      </c>
      <c r="O1239" s="92"/>
      <c r="P1239" s="237">
        <f>O1239*H1239</f>
        <v>0</v>
      </c>
      <c r="Q1239" s="237">
        <v>0</v>
      </c>
      <c r="R1239" s="237">
        <f>Q1239*H1239</f>
        <v>0</v>
      </c>
      <c r="S1239" s="237">
        <v>0.059409999999999998</v>
      </c>
      <c r="T1239" s="238">
        <f>S1239*H1239</f>
        <v>2.4366417400000002</v>
      </c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R1239" s="239" t="s">
        <v>290</v>
      </c>
      <c r="AT1239" s="239" t="s">
        <v>218</v>
      </c>
      <c r="AU1239" s="239" t="s">
        <v>88</v>
      </c>
      <c r="AY1239" s="18" t="s">
        <v>216</v>
      </c>
      <c r="BE1239" s="240">
        <f>IF(N1239="základní",J1239,0)</f>
        <v>0</v>
      </c>
      <c r="BF1239" s="240">
        <f>IF(N1239="snížená",J1239,0)</f>
        <v>0</v>
      </c>
      <c r="BG1239" s="240">
        <f>IF(N1239="zákl. přenesená",J1239,0)</f>
        <v>0</v>
      </c>
      <c r="BH1239" s="240">
        <f>IF(N1239="sníž. přenesená",J1239,0)</f>
        <v>0</v>
      </c>
      <c r="BI1239" s="240">
        <f>IF(N1239="nulová",J1239,0)</f>
        <v>0</v>
      </c>
      <c r="BJ1239" s="18" t="s">
        <v>86</v>
      </c>
      <c r="BK1239" s="240">
        <f>ROUND(I1239*H1239,2)</f>
        <v>0</v>
      </c>
      <c r="BL1239" s="18" t="s">
        <v>290</v>
      </c>
      <c r="BM1239" s="239" t="s">
        <v>5913</v>
      </c>
    </row>
    <row r="1240" s="13" customFormat="1">
      <c r="A1240" s="13"/>
      <c r="B1240" s="241"/>
      <c r="C1240" s="242"/>
      <c r="D1240" s="243" t="s">
        <v>230</v>
      </c>
      <c r="E1240" s="244" t="s">
        <v>1</v>
      </c>
      <c r="F1240" s="245" t="s">
        <v>5914</v>
      </c>
      <c r="G1240" s="242"/>
      <c r="H1240" s="246">
        <v>2.3849999999999998</v>
      </c>
      <c r="I1240" s="247"/>
      <c r="J1240" s="242"/>
      <c r="K1240" s="242"/>
      <c r="L1240" s="248"/>
      <c r="M1240" s="249"/>
      <c r="N1240" s="250"/>
      <c r="O1240" s="250"/>
      <c r="P1240" s="250"/>
      <c r="Q1240" s="250"/>
      <c r="R1240" s="250"/>
      <c r="S1240" s="250"/>
      <c r="T1240" s="251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2" t="s">
        <v>230</v>
      </c>
      <c r="AU1240" s="252" t="s">
        <v>88</v>
      </c>
      <c r="AV1240" s="13" t="s">
        <v>88</v>
      </c>
      <c r="AW1240" s="13" t="s">
        <v>34</v>
      </c>
      <c r="AX1240" s="13" t="s">
        <v>79</v>
      </c>
      <c r="AY1240" s="252" t="s">
        <v>216</v>
      </c>
    </row>
    <row r="1241" s="13" customFormat="1">
      <c r="A1241" s="13"/>
      <c r="B1241" s="241"/>
      <c r="C1241" s="242"/>
      <c r="D1241" s="243" t="s">
        <v>230</v>
      </c>
      <c r="E1241" s="244" t="s">
        <v>1</v>
      </c>
      <c r="F1241" s="245" t="s">
        <v>5915</v>
      </c>
      <c r="G1241" s="242"/>
      <c r="H1241" s="246">
        <v>16.600999999999999</v>
      </c>
      <c r="I1241" s="247"/>
      <c r="J1241" s="242"/>
      <c r="K1241" s="242"/>
      <c r="L1241" s="248"/>
      <c r="M1241" s="249"/>
      <c r="N1241" s="250"/>
      <c r="O1241" s="250"/>
      <c r="P1241" s="250"/>
      <c r="Q1241" s="250"/>
      <c r="R1241" s="250"/>
      <c r="S1241" s="250"/>
      <c r="T1241" s="251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52" t="s">
        <v>230</v>
      </c>
      <c r="AU1241" s="252" t="s">
        <v>88</v>
      </c>
      <c r="AV1241" s="13" t="s">
        <v>88</v>
      </c>
      <c r="AW1241" s="13" t="s">
        <v>34</v>
      </c>
      <c r="AX1241" s="13" t="s">
        <v>79</v>
      </c>
      <c r="AY1241" s="252" t="s">
        <v>216</v>
      </c>
    </row>
    <row r="1242" s="13" customFormat="1">
      <c r="A1242" s="13"/>
      <c r="B1242" s="241"/>
      <c r="C1242" s="242"/>
      <c r="D1242" s="243" t="s">
        <v>230</v>
      </c>
      <c r="E1242" s="244" t="s">
        <v>1</v>
      </c>
      <c r="F1242" s="245" t="s">
        <v>5916</v>
      </c>
      <c r="G1242" s="242"/>
      <c r="H1242" s="246">
        <v>5.5119999999999996</v>
      </c>
      <c r="I1242" s="247"/>
      <c r="J1242" s="242"/>
      <c r="K1242" s="242"/>
      <c r="L1242" s="248"/>
      <c r="M1242" s="249"/>
      <c r="N1242" s="250"/>
      <c r="O1242" s="250"/>
      <c r="P1242" s="250"/>
      <c r="Q1242" s="250"/>
      <c r="R1242" s="250"/>
      <c r="S1242" s="250"/>
      <c r="T1242" s="251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52" t="s">
        <v>230</v>
      </c>
      <c r="AU1242" s="252" t="s">
        <v>88</v>
      </c>
      <c r="AV1242" s="13" t="s">
        <v>88</v>
      </c>
      <c r="AW1242" s="13" t="s">
        <v>34</v>
      </c>
      <c r="AX1242" s="13" t="s">
        <v>79</v>
      </c>
      <c r="AY1242" s="252" t="s">
        <v>216</v>
      </c>
    </row>
    <row r="1243" s="13" customFormat="1">
      <c r="A1243" s="13"/>
      <c r="B1243" s="241"/>
      <c r="C1243" s="242"/>
      <c r="D1243" s="243" t="s">
        <v>230</v>
      </c>
      <c r="E1243" s="244" t="s">
        <v>1</v>
      </c>
      <c r="F1243" s="245" t="s">
        <v>5917</v>
      </c>
      <c r="G1243" s="242"/>
      <c r="H1243" s="246">
        <v>16.515999999999998</v>
      </c>
      <c r="I1243" s="247"/>
      <c r="J1243" s="242"/>
      <c r="K1243" s="242"/>
      <c r="L1243" s="248"/>
      <c r="M1243" s="249"/>
      <c r="N1243" s="250"/>
      <c r="O1243" s="250"/>
      <c r="P1243" s="250"/>
      <c r="Q1243" s="250"/>
      <c r="R1243" s="250"/>
      <c r="S1243" s="250"/>
      <c r="T1243" s="251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52" t="s">
        <v>230</v>
      </c>
      <c r="AU1243" s="252" t="s">
        <v>88</v>
      </c>
      <c r="AV1243" s="13" t="s">
        <v>88</v>
      </c>
      <c r="AW1243" s="13" t="s">
        <v>34</v>
      </c>
      <c r="AX1243" s="13" t="s">
        <v>79</v>
      </c>
      <c r="AY1243" s="252" t="s">
        <v>216</v>
      </c>
    </row>
    <row r="1244" s="14" customFormat="1">
      <c r="A1244" s="14"/>
      <c r="B1244" s="253"/>
      <c r="C1244" s="254"/>
      <c r="D1244" s="243" t="s">
        <v>230</v>
      </c>
      <c r="E1244" s="255" t="s">
        <v>1</v>
      </c>
      <c r="F1244" s="256" t="s">
        <v>285</v>
      </c>
      <c r="G1244" s="254"/>
      <c r="H1244" s="257">
        <v>41.014000000000003</v>
      </c>
      <c r="I1244" s="258"/>
      <c r="J1244" s="254"/>
      <c r="K1244" s="254"/>
      <c r="L1244" s="259"/>
      <c r="M1244" s="260"/>
      <c r="N1244" s="261"/>
      <c r="O1244" s="261"/>
      <c r="P1244" s="261"/>
      <c r="Q1244" s="261"/>
      <c r="R1244" s="261"/>
      <c r="S1244" s="261"/>
      <c r="T1244" s="262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63" t="s">
        <v>230</v>
      </c>
      <c r="AU1244" s="263" t="s">
        <v>88</v>
      </c>
      <c r="AV1244" s="14" t="s">
        <v>121</v>
      </c>
      <c r="AW1244" s="14" t="s">
        <v>34</v>
      </c>
      <c r="AX1244" s="14" t="s">
        <v>86</v>
      </c>
      <c r="AY1244" s="263" t="s">
        <v>216</v>
      </c>
    </row>
    <row r="1245" s="2" customFormat="1" ht="21.75" customHeight="1">
      <c r="A1245" s="39"/>
      <c r="B1245" s="40"/>
      <c r="C1245" s="228" t="s">
        <v>2165</v>
      </c>
      <c r="D1245" s="228" t="s">
        <v>218</v>
      </c>
      <c r="E1245" s="229" t="s">
        <v>5918</v>
      </c>
      <c r="F1245" s="230" t="s">
        <v>5919</v>
      </c>
      <c r="G1245" s="231" t="s">
        <v>277</v>
      </c>
      <c r="H1245" s="232">
        <v>25.706</v>
      </c>
      <c r="I1245" s="233"/>
      <c r="J1245" s="234">
        <f>ROUND(I1245*H1245,2)</f>
        <v>0</v>
      </c>
      <c r="K1245" s="230" t="s">
        <v>222</v>
      </c>
      <c r="L1245" s="45"/>
      <c r="M1245" s="235" t="s">
        <v>1</v>
      </c>
      <c r="N1245" s="236" t="s">
        <v>44</v>
      </c>
      <c r="O1245" s="92"/>
      <c r="P1245" s="237">
        <f>O1245*H1245</f>
        <v>0</v>
      </c>
      <c r="Q1245" s="237">
        <v>0.024649999999999998</v>
      </c>
      <c r="R1245" s="237">
        <f>Q1245*H1245</f>
        <v>0.63365289999999996</v>
      </c>
      <c r="S1245" s="237">
        <v>0</v>
      </c>
      <c r="T1245" s="238">
        <f>S1245*H1245</f>
        <v>0</v>
      </c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R1245" s="239" t="s">
        <v>290</v>
      </c>
      <c r="AT1245" s="239" t="s">
        <v>218</v>
      </c>
      <c r="AU1245" s="239" t="s">
        <v>88</v>
      </c>
      <c r="AY1245" s="18" t="s">
        <v>216</v>
      </c>
      <c r="BE1245" s="240">
        <f>IF(N1245="základní",J1245,0)</f>
        <v>0</v>
      </c>
      <c r="BF1245" s="240">
        <f>IF(N1245="snížená",J1245,0)</f>
        <v>0</v>
      </c>
      <c r="BG1245" s="240">
        <f>IF(N1245="zákl. přenesená",J1245,0)</f>
        <v>0</v>
      </c>
      <c r="BH1245" s="240">
        <f>IF(N1245="sníž. přenesená",J1245,0)</f>
        <v>0</v>
      </c>
      <c r="BI1245" s="240">
        <f>IF(N1245="nulová",J1245,0)</f>
        <v>0</v>
      </c>
      <c r="BJ1245" s="18" t="s">
        <v>86</v>
      </c>
      <c r="BK1245" s="240">
        <f>ROUND(I1245*H1245,2)</f>
        <v>0</v>
      </c>
      <c r="BL1245" s="18" t="s">
        <v>290</v>
      </c>
      <c r="BM1245" s="239" t="s">
        <v>5920</v>
      </c>
    </row>
    <row r="1246" s="13" customFormat="1">
      <c r="A1246" s="13"/>
      <c r="B1246" s="241"/>
      <c r="C1246" s="242"/>
      <c r="D1246" s="243" t="s">
        <v>230</v>
      </c>
      <c r="E1246" s="244" t="s">
        <v>1</v>
      </c>
      <c r="F1246" s="245" t="s">
        <v>5921</v>
      </c>
      <c r="G1246" s="242"/>
      <c r="H1246" s="246">
        <v>3.4449999999999998</v>
      </c>
      <c r="I1246" s="247"/>
      <c r="J1246" s="242"/>
      <c r="K1246" s="242"/>
      <c r="L1246" s="248"/>
      <c r="M1246" s="249"/>
      <c r="N1246" s="250"/>
      <c r="O1246" s="250"/>
      <c r="P1246" s="250"/>
      <c r="Q1246" s="250"/>
      <c r="R1246" s="250"/>
      <c r="S1246" s="250"/>
      <c r="T1246" s="251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2" t="s">
        <v>230</v>
      </c>
      <c r="AU1246" s="252" t="s">
        <v>88</v>
      </c>
      <c r="AV1246" s="13" t="s">
        <v>88</v>
      </c>
      <c r="AW1246" s="13" t="s">
        <v>34</v>
      </c>
      <c r="AX1246" s="13" t="s">
        <v>79</v>
      </c>
      <c r="AY1246" s="252" t="s">
        <v>216</v>
      </c>
    </row>
    <row r="1247" s="13" customFormat="1">
      <c r="A1247" s="13"/>
      <c r="B1247" s="241"/>
      <c r="C1247" s="242"/>
      <c r="D1247" s="243" t="s">
        <v>230</v>
      </c>
      <c r="E1247" s="244" t="s">
        <v>1</v>
      </c>
      <c r="F1247" s="245" t="s">
        <v>5922</v>
      </c>
      <c r="G1247" s="242"/>
      <c r="H1247" s="246">
        <v>3.4449999999999998</v>
      </c>
      <c r="I1247" s="247"/>
      <c r="J1247" s="242"/>
      <c r="K1247" s="242"/>
      <c r="L1247" s="248"/>
      <c r="M1247" s="249"/>
      <c r="N1247" s="250"/>
      <c r="O1247" s="250"/>
      <c r="P1247" s="250"/>
      <c r="Q1247" s="250"/>
      <c r="R1247" s="250"/>
      <c r="S1247" s="250"/>
      <c r="T1247" s="251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2" t="s">
        <v>230</v>
      </c>
      <c r="AU1247" s="252" t="s">
        <v>88</v>
      </c>
      <c r="AV1247" s="13" t="s">
        <v>88</v>
      </c>
      <c r="AW1247" s="13" t="s">
        <v>34</v>
      </c>
      <c r="AX1247" s="13" t="s">
        <v>79</v>
      </c>
      <c r="AY1247" s="252" t="s">
        <v>216</v>
      </c>
    </row>
    <row r="1248" s="13" customFormat="1">
      <c r="A1248" s="13"/>
      <c r="B1248" s="241"/>
      <c r="C1248" s="242"/>
      <c r="D1248" s="243" t="s">
        <v>230</v>
      </c>
      <c r="E1248" s="244" t="s">
        <v>1</v>
      </c>
      <c r="F1248" s="245" t="s">
        <v>5923</v>
      </c>
      <c r="G1248" s="242"/>
      <c r="H1248" s="246">
        <v>4.1609999999999996</v>
      </c>
      <c r="I1248" s="247"/>
      <c r="J1248" s="242"/>
      <c r="K1248" s="242"/>
      <c r="L1248" s="248"/>
      <c r="M1248" s="249"/>
      <c r="N1248" s="250"/>
      <c r="O1248" s="250"/>
      <c r="P1248" s="250"/>
      <c r="Q1248" s="250"/>
      <c r="R1248" s="250"/>
      <c r="S1248" s="250"/>
      <c r="T1248" s="251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2" t="s">
        <v>230</v>
      </c>
      <c r="AU1248" s="252" t="s">
        <v>88</v>
      </c>
      <c r="AV1248" s="13" t="s">
        <v>88</v>
      </c>
      <c r="AW1248" s="13" t="s">
        <v>34</v>
      </c>
      <c r="AX1248" s="13" t="s">
        <v>79</v>
      </c>
      <c r="AY1248" s="252" t="s">
        <v>216</v>
      </c>
    </row>
    <row r="1249" s="13" customFormat="1">
      <c r="A1249" s="13"/>
      <c r="B1249" s="241"/>
      <c r="C1249" s="242"/>
      <c r="D1249" s="243" t="s">
        <v>230</v>
      </c>
      <c r="E1249" s="244" t="s">
        <v>1</v>
      </c>
      <c r="F1249" s="245" t="s">
        <v>5924</v>
      </c>
      <c r="G1249" s="242"/>
      <c r="H1249" s="246">
        <v>2.6499999999999999</v>
      </c>
      <c r="I1249" s="247"/>
      <c r="J1249" s="242"/>
      <c r="K1249" s="242"/>
      <c r="L1249" s="248"/>
      <c r="M1249" s="249"/>
      <c r="N1249" s="250"/>
      <c r="O1249" s="250"/>
      <c r="P1249" s="250"/>
      <c r="Q1249" s="250"/>
      <c r="R1249" s="250"/>
      <c r="S1249" s="250"/>
      <c r="T1249" s="251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2" t="s">
        <v>230</v>
      </c>
      <c r="AU1249" s="252" t="s">
        <v>88</v>
      </c>
      <c r="AV1249" s="13" t="s">
        <v>88</v>
      </c>
      <c r="AW1249" s="13" t="s">
        <v>34</v>
      </c>
      <c r="AX1249" s="13" t="s">
        <v>79</v>
      </c>
      <c r="AY1249" s="252" t="s">
        <v>216</v>
      </c>
    </row>
    <row r="1250" s="13" customFormat="1">
      <c r="A1250" s="13"/>
      <c r="B1250" s="241"/>
      <c r="C1250" s="242"/>
      <c r="D1250" s="243" t="s">
        <v>230</v>
      </c>
      <c r="E1250" s="244" t="s">
        <v>1</v>
      </c>
      <c r="F1250" s="245" t="s">
        <v>5925</v>
      </c>
      <c r="G1250" s="242"/>
      <c r="H1250" s="246">
        <v>1.5900000000000001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230</v>
      </c>
      <c r="AU1250" s="252" t="s">
        <v>88</v>
      </c>
      <c r="AV1250" s="13" t="s">
        <v>88</v>
      </c>
      <c r="AW1250" s="13" t="s">
        <v>34</v>
      </c>
      <c r="AX1250" s="13" t="s">
        <v>79</v>
      </c>
      <c r="AY1250" s="252" t="s">
        <v>216</v>
      </c>
    </row>
    <row r="1251" s="15" customFormat="1">
      <c r="A1251" s="15"/>
      <c r="B1251" s="280"/>
      <c r="C1251" s="281"/>
      <c r="D1251" s="243" t="s">
        <v>230</v>
      </c>
      <c r="E1251" s="282" t="s">
        <v>1</v>
      </c>
      <c r="F1251" s="283" t="s">
        <v>778</v>
      </c>
      <c r="G1251" s="281"/>
      <c r="H1251" s="284">
        <v>15.290999999999999</v>
      </c>
      <c r="I1251" s="285"/>
      <c r="J1251" s="281"/>
      <c r="K1251" s="281"/>
      <c r="L1251" s="286"/>
      <c r="M1251" s="287"/>
      <c r="N1251" s="288"/>
      <c r="O1251" s="288"/>
      <c r="P1251" s="288"/>
      <c r="Q1251" s="288"/>
      <c r="R1251" s="288"/>
      <c r="S1251" s="288"/>
      <c r="T1251" s="289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T1251" s="290" t="s">
        <v>230</v>
      </c>
      <c r="AU1251" s="290" t="s">
        <v>88</v>
      </c>
      <c r="AV1251" s="15" t="s">
        <v>99</v>
      </c>
      <c r="AW1251" s="15" t="s">
        <v>34</v>
      </c>
      <c r="AX1251" s="15" t="s">
        <v>79</v>
      </c>
      <c r="AY1251" s="290" t="s">
        <v>216</v>
      </c>
    </row>
    <row r="1252" s="13" customFormat="1">
      <c r="A1252" s="13"/>
      <c r="B1252" s="241"/>
      <c r="C1252" s="242"/>
      <c r="D1252" s="243" t="s">
        <v>230</v>
      </c>
      <c r="E1252" s="244" t="s">
        <v>1</v>
      </c>
      <c r="F1252" s="245" t="s">
        <v>5926</v>
      </c>
      <c r="G1252" s="242"/>
      <c r="H1252" s="246">
        <v>4.0810000000000004</v>
      </c>
      <c r="I1252" s="247"/>
      <c r="J1252" s="242"/>
      <c r="K1252" s="242"/>
      <c r="L1252" s="248"/>
      <c r="M1252" s="249"/>
      <c r="N1252" s="250"/>
      <c r="O1252" s="250"/>
      <c r="P1252" s="250"/>
      <c r="Q1252" s="250"/>
      <c r="R1252" s="250"/>
      <c r="S1252" s="250"/>
      <c r="T1252" s="251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T1252" s="252" t="s">
        <v>230</v>
      </c>
      <c r="AU1252" s="252" t="s">
        <v>88</v>
      </c>
      <c r="AV1252" s="13" t="s">
        <v>88</v>
      </c>
      <c r="AW1252" s="13" t="s">
        <v>34</v>
      </c>
      <c r="AX1252" s="13" t="s">
        <v>79</v>
      </c>
      <c r="AY1252" s="252" t="s">
        <v>216</v>
      </c>
    </row>
    <row r="1253" s="13" customFormat="1">
      <c r="A1253" s="13"/>
      <c r="B1253" s="241"/>
      <c r="C1253" s="242"/>
      <c r="D1253" s="243" t="s">
        <v>230</v>
      </c>
      <c r="E1253" s="244" t="s">
        <v>1</v>
      </c>
      <c r="F1253" s="245" t="s">
        <v>5927</v>
      </c>
      <c r="G1253" s="242"/>
      <c r="H1253" s="246">
        <v>4.0810000000000004</v>
      </c>
      <c r="I1253" s="247"/>
      <c r="J1253" s="242"/>
      <c r="K1253" s="242"/>
      <c r="L1253" s="248"/>
      <c r="M1253" s="249"/>
      <c r="N1253" s="250"/>
      <c r="O1253" s="250"/>
      <c r="P1253" s="250"/>
      <c r="Q1253" s="250"/>
      <c r="R1253" s="250"/>
      <c r="S1253" s="250"/>
      <c r="T1253" s="251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52" t="s">
        <v>230</v>
      </c>
      <c r="AU1253" s="252" t="s">
        <v>88</v>
      </c>
      <c r="AV1253" s="13" t="s">
        <v>88</v>
      </c>
      <c r="AW1253" s="13" t="s">
        <v>34</v>
      </c>
      <c r="AX1253" s="13" t="s">
        <v>79</v>
      </c>
      <c r="AY1253" s="252" t="s">
        <v>216</v>
      </c>
    </row>
    <row r="1254" s="13" customFormat="1">
      <c r="A1254" s="13"/>
      <c r="B1254" s="241"/>
      <c r="C1254" s="242"/>
      <c r="D1254" s="243" t="s">
        <v>230</v>
      </c>
      <c r="E1254" s="244" t="s">
        <v>1</v>
      </c>
      <c r="F1254" s="245" t="s">
        <v>5928</v>
      </c>
      <c r="G1254" s="242"/>
      <c r="H1254" s="246">
        <v>2.2530000000000001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230</v>
      </c>
      <c r="AU1254" s="252" t="s">
        <v>88</v>
      </c>
      <c r="AV1254" s="13" t="s">
        <v>88</v>
      </c>
      <c r="AW1254" s="13" t="s">
        <v>34</v>
      </c>
      <c r="AX1254" s="13" t="s">
        <v>79</v>
      </c>
      <c r="AY1254" s="252" t="s">
        <v>216</v>
      </c>
    </row>
    <row r="1255" s="15" customFormat="1">
      <c r="A1255" s="15"/>
      <c r="B1255" s="280"/>
      <c r="C1255" s="281"/>
      <c r="D1255" s="243" t="s">
        <v>230</v>
      </c>
      <c r="E1255" s="282" t="s">
        <v>1</v>
      </c>
      <c r="F1255" s="283" t="s">
        <v>1693</v>
      </c>
      <c r="G1255" s="281"/>
      <c r="H1255" s="284">
        <v>10.415000000000001</v>
      </c>
      <c r="I1255" s="285"/>
      <c r="J1255" s="281"/>
      <c r="K1255" s="281"/>
      <c r="L1255" s="286"/>
      <c r="M1255" s="287"/>
      <c r="N1255" s="288"/>
      <c r="O1255" s="288"/>
      <c r="P1255" s="288"/>
      <c r="Q1255" s="288"/>
      <c r="R1255" s="288"/>
      <c r="S1255" s="288"/>
      <c r="T1255" s="289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T1255" s="290" t="s">
        <v>230</v>
      </c>
      <c r="AU1255" s="290" t="s">
        <v>88</v>
      </c>
      <c r="AV1255" s="15" t="s">
        <v>99</v>
      </c>
      <c r="AW1255" s="15" t="s">
        <v>34</v>
      </c>
      <c r="AX1255" s="15" t="s">
        <v>79</v>
      </c>
      <c r="AY1255" s="290" t="s">
        <v>216</v>
      </c>
    </row>
    <row r="1256" s="14" customFormat="1">
      <c r="A1256" s="14"/>
      <c r="B1256" s="253"/>
      <c r="C1256" s="254"/>
      <c r="D1256" s="243" t="s">
        <v>230</v>
      </c>
      <c r="E1256" s="255" t="s">
        <v>1</v>
      </c>
      <c r="F1256" s="256" t="s">
        <v>285</v>
      </c>
      <c r="G1256" s="254"/>
      <c r="H1256" s="257">
        <v>25.706</v>
      </c>
      <c r="I1256" s="258"/>
      <c r="J1256" s="254"/>
      <c r="K1256" s="254"/>
      <c r="L1256" s="259"/>
      <c r="M1256" s="260"/>
      <c r="N1256" s="261"/>
      <c r="O1256" s="261"/>
      <c r="P1256" s="261"/>
      <c r="Q1256" s="261"/>
      <c r="R1256" s="261"/>
      <c r="S1256" s="261"/>
      <c r="T1256" s="262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63" t="s">
        <v>230</v>
      </c>
      <c r="AU1256" s="263" t="s">
        <v>88</v>
      </c>
      <c r="AV1256" s="14" t="s">
        <v>121</v>
      </c>
      <c r="AW1256" s="14" t="s">
        <v>34</v>
      </c>
      <c r="AX1256" s="14" t="s">
        <v>86</v>
      </c>
      <c r="AY1256" s="263" t="s">
        <v>216</v>
      </c>
    </row>
    <row r="1257" s="2" customFormat="1" ht="21.75" customHeight="1">
      <c r="A1257" s="39"/>
      <c r="B1257" s="40"/>
      <c r="C1257" s="228" t="s">
        <v>2168</v>
      </c>
      <c r="D1257" s="228" t="s">
        <v>218</v>
      </c>
      <c r="E1257" s="229" t="s">
        <v>5929</v>
      </c>
      <c r="F1257" s="230" t="s">
        <v>5930</v>
      </c>
      <c r="G1257" s="231" t="s">
        <v>277</v>
      </c>
      <c r="H1257" s="232">
        <v>7.5529999999999999</v>
      </c>
      <c r="I1257" s="233"/>
      <c r="J1257" s="234">
        <f>ROUND(I1257*H1257,2)</f>
        <v>0</v>
      </c>
      <c r="K1257" s="230" t="s">
        <v>222</v>
      </c>
      <c r="L1257" s="45"/>
      <c r="M1257" s="235" t="s">
        <v>1</v>
      </c>
      <c r="N1257" s="236" t="s">
        <v>44</v>
      </c>
      <c r="O1257" s="92"/>
      <c r="P1257" s="237">
        <f>O1257*H1257</f>
        <v>0</v>
      </c>
      <c r="Q1257" s="237">
        <v>0.016389999999999998</v>
      </c>
      <c r="R1257" s="237">
        <f>Q1257*H1257</f>
        <v>0.12379366999999998</v>
      </c>
      <c r="S1257" s="237">
        <v>0</v>
      </c>
      <c r="T1257" s="238">
        <f>S1257*H1257</f>
        <v>0</v>
      </c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R1257" s="239" t="s">
        <v>290</v>
      </c>
      <c r="AT1257" s="239" t="s">
        <v>218</v>
      </c>
      <c r="AU1257" s="239" t="s">
        <v>88</v>
      </c>
      <c r="AY1257" s="18" t="s">
        <v>216</v>
      </c>
      <c r="BE1257" s="240">
        <f>IF(N1257="základní",J1257,0)</f>
        <v>0</v>
      </c>
      <c r="BF1257" s="240">
        <f>IF(N1257="snížená",J1257,0)</f>
        <v>0</v>
      </c>
      <c r="BG1257" s="240">
        <f>IF(N1257="zákl. přenesená",J1257,0)</f>
        <v>0</v>
      </c>
      <c r="BH1257" s="240">
        <f>IF(N1257="sníž. přenesená",J1257,0)</f>
        <v>0</v>
      </c>
      <c r="BI1257" s="240">
        <f>IF(N1257="nulová",J1257,0)</f>
        <v>0</v>
      </c>
      <c r="BJ1257" s="18" t="s">
        <v>86</v>
      </c>
      <c r="BK1257" s="240">
        <f>ROUND(I1257*H1257,2)</f>
        <v>0</v>
      </c>
      <c r="BL1257" s="18" t="s">
        <v>290</v>
      </c>
      <c r="BM1257" s="239" t="s">
        <v>5931</v>
      </c>
    </row>
    <row r="1258" s="13" customFormat="1">
      <c r="A1258" s="13"/>
      <c r="B1258" s="241"/>
      <c r="C1258" s="242"/>
      <c r="D1258" s="243" t="s">
        <v>230</v>
      </c>
      <c r="E1258" s="244" t="s">
        <v>1</v>
      </c>
      <c r="F1258" s="245" t="s">
        <v>5932</v>
      </c>
      <c r="G1258" s="242"/>
      <c r="H1258" s="246">
        <v>7.5529999999999999</v>
      </c>
      <c r="I1258" s="247"/>
      <c r="J1258" s="242"/>
      <c r="K1258" s="242"/>
      <c r="L1258" s="248"/>
      <c r="M1258" s="249"/>
      <c r="N1258" s="250"/>
      <c r="O1258" s="250"/>
      <c r="P1258" s="250"/>
      <c r="Q1258" s="250"/>
      <c r="R1258" s="250"/>
      <c r="S1258" s="250"/>
      <c r="T1258" s="25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2" t="s">
        <v>230</v>
      </c>
      <c r="AU1258" s="252" t="s">
        <v>88</v>
      </c>
      <c r="AV1258" s="13" t="s">
        <v>88</v>
      </c>
      <c r="AW1258" s="13" t="s">
        <v>34</v>
      </c>
      <c r="AX1258" s="13" t="s">
        <v>86</v>
      </c>
      <c r="AY1258" s="252" t="s">
        <v>216</v>
      </c>
    </row>
    <row r="1259" s="2" customFormat="1" ht="16.5" customHeight="1">
      <c r="A1259" s="39"/>
      <c r="B1259" s="40"/>
      <c r="C1259" s="228" t="s">
        <v>2173</v>
      </c>
      <c r="D1259" s="228" t="s">
        <v>218</v>
      </c>
      <c r="E1259" s="229" t="s">
        <v>5933</v>
      </c>
      <c r="F1259" s="230" t="s">
        <v>5934</v>
      </c>
      <c r="G1259" s="231" t="s">
        <v>277</v>
      </c>
      <c r="H1259" s="232">
        <v>61.622</v>
      </c>
      <c r="I1259" s="233"/>
      <c r="J1259" s="234">
        <f>ROUND(I1259*H1259,2)</f>
        <v>0</v>
      </c>
      <c r="K1259" s="230" t="s">
        <v>222</v>
      </c>
      <c r="L1259" s="45"/>
      <c r="M1259" s="235" t="s">
        <v>1</v>
      </c>
      <c r="N1259" s="236" t="s">
        <v>44</v>
      </c>
      <c r="O1259" s="92"/>
      <c r="P1259" s="237">
        <f>O1259*H1259</f>
        <v>0</v>
      </c>
      <c r="Q1259" s="237">
        <v>0.030949999999999998</v>
      </c>
      <c r="R1259" s="237">
        <f>Q1259*H1259</f>
        <v>1.9072008999999999</v>
      </c>
      <c r="S1259" s="237">
        <v>0</v>
      </c>
      <c r="T1259" s="238">
        <f>S1259*H1259</f>
        <v>0</v>
      </c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R1259" s="239" t="s">
        <v>290</v>
      </c>
      <c r="AT1259" s="239" t="s">
        <v>218</v>
      </c>
      <c r="AU1259" s="239" t="s">
        <v>88</v>
      </c>
      <c r="AY1259" s="18" t="s">
        <v>216</v>
      </c>
      <c r="BE1259" s="240">
        <f>IF(N1259="základní",J1259,0)</f>
        <v>0</v>
      </c>
      <c r="BF1259" s="240">
        <f>IF(N1259="snížená",J1259,0)</f>
        <v>0</v>
      </c>
      <c r="BG1259" s="240">
        <f>IF(N1259="zákl. přenesená",J1259,0)</f>
        <v>0</v>
      </c>
      <c r="BH1259" s="240">
        <f>IF(N1259="sníž. přenesená",J1259,0)</f>
        <v>0</v>
      </c>
      <c r="BI1259" s="240">
        <f>IF(N1259="nulová",J1259,0)</f>
        <v>0</v>
      </c>
      <c r="BJ1259" s="18" t="s">
        <v>86</v>
      </c>
      <c r="BK1259" s="240">
        <f>ROUND(I1259*H1259,2)</f>
        <v>0</v>
      </c>
      <c r="BL1259" s="18" t="s">
        <v>290</v>
      </c>
      <c r="BM1259" s="239" t="s">
        <v>5935</v>
      </c>
    </row>
    <row r="1260" s="13" customFormat="1">
      <c r="A1260" s="13"/>
      <c r="B1260" s="241"/>
      <c r="C1260" s="242"/>
      <c r="D1260" s="243" t="s">
        <v>230</v>
      </c>
      <c r="E1260" s="244" t="s">
        <v>1</v>
      </c>
      <c r="F1260" s="245" t="s">
        <v>5936</v>
      </c>
      <c r="G1260" s="242"/>
      <c r="H1260" s="246">
        <v>3.1800000000000002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230</v>
      </c>
      <c r="AU1260" s="252" t="s">
        <v>88</v>
      </c>
      <c r="AV1260" s="13" t="s">
        <v>88</v>
      </c>
      <c r="AW1260" s="13" t="s">
        <v>34</v>
      </c>
      <c r="AX1260" s="13" t="s">
        <v>79</v>
      </c>
      <c r="AY1260" s="252" t="s">
        <v>216</v>
      </c>
    </row>
    <row r="1261" s="13" customFormat="1">
      <c r="A1261" s="13"/>
      <c r="B1261" s="241"/>
      <c r="C1261" s="242"/>
      <c r="D1261" s="243" t="s">
        <v>230</v>
      </c>
      <c r="E1261" s="244" t="s">
        <v>1</v>
      </c>
      <c r="F1261" s="245" t="s">
        <v>5937</v>
      </c>
      <c r="G1261" s="242"/>
      <c r="H1261" s="246">
        <v>3.1800000000000002</v>
      </c>
      <c r="I1261" s="247"/>
      <c r="J1261" s="242"/>
      <c r="K1261" s="242"/>
      <c r="L1261" s="248"/>
      <c r="M1261" s="249"/>
      <c r="N1261" s="250"/>
      <c r="O1261" s="250"/>
      <c r="P1261" s="250"/>
      <c r="Q1261" s="250"/>
      <c r="R1261" s="250"/>
      <c r="S1261" s="250"/>
      <c r="T1261" s="251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52" t="s">
        <v>230</v>
      </c>
      <c r="AU1261" s="252" t="s">
        <v>88</v>
      </c>
      <c r="AV1261" s="13" t="s">
        <v>88</v>
      </c>
      <c r="AW1261" s="13" t="s">
        <v>34</v>
      </c>
      <c r="AX1261" s="13" t="s">
        <v>79</v>
      </c>
      <c r="AY1261" s="252" t="s">
        <v>216</v>
      </c>
    </row>
    <row r="1262" s="13" customFormat="1">
      <c r="A1262" s="13"/>
      <c r="B1262" s="241"/>
      <c r="C1262" s="242"/>
      <c r="D1262" s="243" t="s">
        <v>230</v>
      </c>
      <c r="E1262" s="244" t="s">
        <v>1</v>
      </c>
      <c r="F1262" s="245" t="s">
        <v>5938</v>
      </c>
      <c r="G1262" s="242"/>
      <c r="H1262" s="246">
        <v>1.5900000000000001</v>
      </c>
      <c r="I1262" s="247"/>
      <c r="J1262" s="242"/>
      <c r="K1262" s="242"/>
      <c r="L1262" s="248"/>
      <c r="M1262" s="249"/>
      <c r="N1262" s="250"/>
      <c r="O1262" s="250"/>
      <c r="P1262" s="250"/>
      <c r="Q1262" s="250"/>
      <c r="R1262" s="250"/>
      <c r="S1262" s="250"/>
      <c r="T1262" s="251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2" t="s">
        <v>230</v>
      </c>
      <c r="AU1262" s="252" t="s">
        <v>88</v>
      </c>
      <c r="AV1262" s="13" t="s">
        <v>88</v>
      </c>
      <c r="AW1262" s="13" t="s">
        <v>34</v>
      </c>
      <c r="AX1262" s="13" t="s">
        <v>79</v>
      </c>
      <c r="AY1262" s="252" t="s">
        <v>216</v>
      </c>
    </row>
    <row r="1263" s="13" customFormat="1">
      <c r="A1263" s="13"/>
      <c r="B1263" s="241"/>
      <c r="C1263" s="242"/>
      <c r="D1263" s="243" t="s">
        <v>230</v>
      </c>
      <c r="E1263" s="244" t="s">
        <v>1</v>
      </c>
      <c r="F1263" s="245" t="s">
        <v>5939</v>
      </c>
      <c r="G1263" s="242"/>
      <c r="H1263" s="246">
        <v>2.5179999999999998</v>
      </c>
      <c r="I1263" s="247"/>
      <c r="J1263" s="242"/>
      <c r="K1263" s="242"/>
      <c r="L1263" s="248"/>
      <c r="M1263" s="249"/>
      <c r="N1263" s="250"/>
      <c r="O1263" s="250"/>
      <c r="P1263" s="250"/>
      <c r="Q1263" s="250"/>
      <c r="R1263" s="250"/>
      <c r="S1263" s="250"/>
      <c r="T1263" s="251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2" t="s">
        <v>230</v>
      </c>
      <c r="AU1263" s="252" t="s">
        <v>88</v>
      </c>
      <c r="AV1263" s="13" t="s">
        <v>88</v>
      </c>
      <c r="AW1263" s="13" t="s">
        <v>34</v>
      </c>
      <c r="AX1263" s="13" t="s">
        <v>79</v>
      </c>
      <c r="AY1263" s="252" t="s">
        <v>216</v>
      </c>
    </row>
    <row r="1264" s="13" customFormat="1">
      <c r="A1264" s="13"/>
      <c r="B1264" s="241"/>
      <c r="C1264" s="242"/>
      <c r="D1264" s="243" t="s">
        <v>230</v>
      </c>
      <c r="E1264" s="244" t="s">
        <v>1</v>
      </c>
      <c r="F1264" s="245" t="s">
        <v>5940</v>
      </c>
      <c r="G1264" s="242"/>
      <c r="H1264" s="246">
        <v>1.5900000000000001</v>
      </c>
      <c r="I1264" s="247"/>
      <c r="J1264" s="242"/>
      <c r="K1264" s="242"/>
      <c r="L1264" s="248"/>
      <c r="M1264" s="249"/>
      <c r="N1264" s="250"/>
      <c r="O1264" s="250"/>
      <c r="P1264" s="250"/>
      <c r="Q1264" s="250"/>
      <c r="R1264" s="250"/>
      <c r="S1264" s="250"/>
      <c r="T1264" s="25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2" t="s">
        <v>230</v>
      </c>
      <c r="AU1264" s="252" t="s">
        <v>88</v>
      </c>
      <c r="AV1264" s="13" t="s">
        <v>88</v>
      </c>
      <c r="AW1264" s="13" t="s">
        <v>34</v>
      </c>
      <c r="AX1264" s="13" t="s">
        <v>79</v>
      </c>
      <c r="AY1264" s="252" t="s">
        <v>216</v>
      </c>
    </row>
    <row r="1265" s="13" customFormat="1">
      <c r="A1265" s="13"/>
      <c r="B1265" s="241"/>
      <c r="C1265" s="242"/>
      <c r="D1265" s="243" t="s">
        <v>230</v>
      </c>
      <c r="E1265" s="244" t="s">
        <v>1</v>
      </c>
      <c r="F1265" s="245" t="s">
        <v>5941</v>
      </c>
      <c r="G1265" s="242"/>
      <c r="H1265" s="246">
        <v>12.720000000000001</v>
      </c>
      <c r="I1265" s="247"/>
      <c r="J1265" s="242"/>
      <c r="K1265" s="242"/>
      <c r="L1265" s="248"/>
      <c r="M1265" s="249"/>
      <c r="N1265" s="250"/>
      <c r="O1265" s="250"/>
      <c r="P1265" s="250"/>
      <c r="Q1265" s="250"/>
      <c r="R1265" s="250"/>
      <c r="S1265" s="250"/>
      <c r="T1265" s="251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T1265" s="252" t="s">
        <v>230</v>
      </c>
      <c r="AU1265" s="252" t="s">
        <v>88</v>
      </c>
      <c r="AV1265" s="13" t="s">
        <v>88</v>
      </c>
      <c r="AW1265" s="13" t="s">
        <v>34</v>
      </c>
      <c r="AX1265" s="13" t="s">
        <v>79</v>
      </c>
      <c r="AY1265" s="252" t="s">
        <v>216</v>
      </c>
    </row>
    <row r="1266" s="15" customFormat="1">
      <c r="A1266" s="15"/>
      <c r="B1266" s="280"/>
      <c r="C1266" s="281"/>
      <c r="D1266" s="243" t="s">
        <v>230</v>
      </c>
      <c r="E1266" s="282" t="s">
        <v>1</v>
      </c>
      <c r="F1266" s="283" t="s">
        <v>778</v>
      </c>
      <c r="G1266" s="281"/>
      <c r="H1266" s="284">
        <v>24.777999999999999</v>
      </c>
      <c r="I1266" s="285"/>
      <c r="J1266" s="281"/>
      <c r="K1266" s="281"/>
      <c r="L1266" s="286"/>
      <c r="M1266" s="287"/>
      <c r="N1266" s="288"/>
      <c r="O1266" s="288"/>
      <c r="P1266" s="288"/>
      <c r="Q1266" s="288"/>
      <c r="R1266" s="288"/>
      <c r="S1266" s="288"/>
      <c r="T1266" s="289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T1266" s="290" t="s">
        <v>230</v>
      </c>
      <c r="AU1266" s="290" t="s">
        <v>88</v>
      </c>
      <c r="AV1266" s="15" t="s">
        <v>99</v>
      </c>
      <c r="AW1266" s="15" t="s">
        <v>34</v>
      </c>
      <c r="AX1266" s="15" t="s">
        <v>79</v>
      </c>
      <c r="AY1266" s="290" t="s">
        <v>216</v>
      </c>
    </row>
    <row r="1267" s="13" customFormat="1">
      <c r="A1267" s="13"/>
      <c r="B1267" s="241"/>
      <c r="C1267" s="242"/>
      <c r="D1267" s="243" t="s">
        <v>230</v>
      </c>
      <c r="E1267" s="244" t="s">
        <v>1</v>
      </c>
      <c r="F1267" s="245" t="s">
        <v>5942</v>
      </c>
      <c r="G1267" s="242"/>
      <c r="H1267" s="246">
        <v>3.1800000000000002</v>
      </c>
      <c r="I1267" s="247"/>
      <c r="J1267" s="242"/>
      <c r="K1267" s="242"/>
      <c r="L1267" s="248"/>
      <c r="M1267" s="249"/>
      <c r="N1267" s="250"/>
      <c r="O1267" s="250"/>
      <c r="P1267" s="250"/>
      <c r="Q1267" s="250"/>
      <c r="R1267" s="250"/>
      <c r="S1267" s="250"/>
      <c r="T1267" s="251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52" t="s">
        <v>230</v>
      </c>
      <c r="AU1267" s="252" t="s">
        <v>88</v>
      </c>
      <c r="AV1267" s="13" t="s">
        <v>88</v>
      </c>
      <c r="AW1267" s="13" t="s">
        <v>34</v>
      </c>
      <c r="AX1267" s="13" t="s">
        <v>79</v>
      </c>
      <c r="AY1267" s="252" t="s">
        <v>216</v>
      </c>
    </row>
    <row r="1268" s="13" customFormat="1">
      <c r="A1268" s="13"/>
      <c r="B1268" s="241"/>
      <c r="C1268" s="242"/>
      <c r="D1268" s="243" t="s">
        <v>230</v>
      </c>
      <c r="E1268" s="244" t="s">
        <v>1</v>
      </c>
      <c r="F1268" s="245" t="s">
        <v>5943</v>
      </c>
      <c r="G1268" s="242"/>
      <c r="H1268" s="246">
        <v>8.0830000000000002</v>
      </c>
      <c r="I1268" s="247"/>
      <c r="J1268" s="242"/>
      <c r="K1268" s="242"/>
      <c r="L1268" s="248"/>
      <c r="M1268" s="249"/>
      <c r="N1268" s="250"/>
      <c r="O1268" s="250"/>
      <c r="P1268" s="250"/>
      <c r="Q1268" s="250"/>
      <c r="R1268" s="250"/>
      <c r="S1268" s="250"/>
      <c r="T1268" s="251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2" t="s">
        <v>230</v>
      </c>
      <c r="AU1268" s="252" t="s">
        <v>88</v>
      </c>
      <c r="AV1268" s="13" t="s">
        <v>88</v>
      </c>
      <c r="AW1268" s="13" t="s">
        <v>34</v>
      </c>
      <c r="AX1268" s="13" t="s">
        <v>79</v>
      </c>
      <c r="AY1268" s="252" t="s">
        <v>216</v>
      </c>
    </row>
    <row r="1269" s="13" customFormat="1">
      <c r="A1269" s="13"/>
      <c r="B1269" s="241"/>
      <c r="C1269" s="242"/>
      <c r="D1269" s="243" t="s">
        <v>230</v>
      </c>
      <c r="E1269" s="244" t="s">
        <v>1</v>
      </c>
      <c r="F1269" s="245" t="s">
        <v>5944</v>
      </c>
      <c r="G1269" s="242"/>
      <c r="H1269" s="246">
        <v>8.3160000000000007</v>
      </c>
      <c r="I1269" s="247"/>
      <c r="J1269" s="242"/>
      <c r="K1269" s="242"/>
      <c r="L1269" s="248"/>
      <c r="M1269" s="249"/>
      <c r="N1269" s="250"/>
      <c r="O1269" s="250"/>
      <c r="P1269" s="250"/>
      <c r="Q1269" s="250"/>
      <c r="R1269" s="250"/>
      <c r="S1269" s="250"/>
      <c r="T1269" s="251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52" t="s">
        <v>230</v>
      </c>
      <c r="AU1269" s="252" t="s">
        <v>88</v>
      </c>
      <c r="AV1269" s="13" t="s">
        <v>88</v>
      </c>
      <c r="AW1269" s="13" t="s">
        <v>34</v>
      </c>
      <c r="AX1269" s="13" t="s">
        <v>79</v>
      </c>
      <c r="AY1269" s="252" t="s">
        <v>216</v>
      </c>
    </row>
    <row r="1270" s="13" customFormat="1">
      <c r="A1270" s="13"/>
      <c r="B1270" s="241"/>
      <c r="C1270" s="242"/>
      <c r="D1270" s="243" t="s">
        <v>230</v>
      </c>
      <c r="E1270" s="244" t="s">
        <v>1</v>
      </c>
      <c r="F1270" s="245" t="s">
        <v>5945</v>
      </c>
      <c r="G1270" s="242"/>
      <c r="H1270" s="246">
        <v>12.932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230</v>
      </c>
      <c r="AU1270" s="252" t="s">
        <v>88</v>
      </c>
      <c r="AV1270" s="13" t="s">
        <v>88</v>
      </c>
      <c r="AW1270" s="13" t="s">
        <v>34</v>
      </c>
      <c r="AX1270" s="13" t="s">
        <v>79</v>
      </c>
      <c r="AY1270" s="252" t="s">
        <v>216</v>
      </c>
    </row>
    <row r="1271" s="13" customFormat="1">
      <c r="A1271" s="13"/>
      <c r="B1271" s="241"/>
      <c r="C1271" s="242"/>
      <c r="D1271" s="243" t="s">
        <v>230</v>
      </c>
      <c r="E1271" s="244" t="s">
        <v>1</v>
      </c>
      <c r="F1271" s="245" t="s">
        <v>5946</v>
      </c>
      <c r="G1271" s="242"/>
      <c r="H1271" s="246">
        <v>2.7429999999999999</v>
      </c>
      <c r="I1271" s="247"/>
      <c r="J1271" s="242"/>
      <c r="K1271" s="242"/>
      <c r="L1271" s="248"/>
      <c r="M1271" s="249"/>
      <c r="N1271" s="250"/>
      <c r="O1271" s="250"/>
      <c r="P1271" s="250"/>
      <c r="Q1271" s="250"/>
      <c r="R1271" s="250"/>
      <c r="S1271" s="250"/>
      <c r="T1271" s="251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T1271" s="252" t="s">
        <v>230</v>
      </c>
      <c r="AU1271" s="252" t="s">
        <v>88</v>
      </c>
      <c r="AV1271" s="13" t="s">
        <v>88</v>
      </c>
      <c r="AW1271" s="13" t="s">
        <v>34</v>
      </c>
      <c r="AX1271" s="13" t="s">
        <v>79</v>
      </c>
      <c r="AY1271" s="252" t="s">
        <v>216</v>
      </c>
    </row>
    <row r="1272" s="13" customFormat="1">
      <c r="A1272" s="13"/>
      <c r="B1272" s="241"/>
      <c r="C1272" s="242"/>
      <c r="D1272" s="243" t="s">
        <v>230</v>
      </c>
      <c r="E1272" s="244" t="s">
        <v>1</v>
      </c>
      <c r="F1272" s="245" t="s">
        <v>5947</v>
      </c>
      <c r="G1272" s="242"/>
      <c r="H1272" s="246">
        <v>1.5900000000000001</v>
      </c>
      <c r="I1272" s="247"/>
      <c r="J1272" s="242"/>
      <c r="K1272" s="242"/>
      <c r="L1272" s="248"/>
      <c r="M1272" s="249"/>
      <c r="N1272" s="250"/>
      <c r="O1272" s="250"/>
      <c r="P1272" s="250"/>
      <c r="Q1272" s="250"/>
      <c r="R1272" s="250"/>
      <c r="S1272" s="250"/>
      <c r="T1272" s="25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2" t="s">
        <v>230</v>
      </c>
      <c r="AU1272" s="252" t="s">
        <v>88</v>
      </c>
      <c r="AV1272" s="13" t="s">
        <v>88</v>
      </c>
      <c r="AW1272" s="13" t="s">
        <v>34</v>
      </c>
      <c r="AX1272" s="13" t="s">
        <v>79</v>
      </c>
      <c r="AY1272" s="252" t="s">
        <v>216</v>
      </c>
    </row>
    <row r="1273" s="15" customFormat="1">
      <c r="A1273" s="15"/>
      <c r="B1273" s="280"/>
      <c r="C1273" s="281"/>
      <c r="D1273" s="243" t="s">
        <v>230</v>
      </c>
      <c r="E1273" s="282" t="s">
        <v>1</v>
      </c>
      <c r="F1273" s="283" t="s">
        <v>775</v>
      </c>
      <c r="G1273" s="281"/>
      <c r="H1273" s="284">
        <v>36.844000000000008</v>
      </c>
      <c r="I1273" s="285"/>
      <c r="J1273" s="281"/>
      <c r="K1273" s="281"/>
      <c r="L1273" s="286"/>
      <c r="M1273" s="287"/>
      <c r="N1273" s="288"/>
      <c r="O1273" s="288"/>
      <c r="P1273" s="288"/>
      <c r="Q1273" s="288"/>
      <c r="R1273" s="288"/>
      <c r="S1273" s="288"/>
      <c r="T1273" s="289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T1273" s="290" t="s">
        <v>230</v>
      </c>
      <c r="AU1273" s="290" t="s">
        <v>88</v>
      </c>
      <c r="AV1273" s="15" t="s">
        <v>99</v>
      </c>
      <c r="AW1273" s="15" t="s">
        <v>34</v>
      </c>
      <c r="AX1273" s="15" t="s">
        <v>79</v>
      </c>
      <c r="AY1273" s="290" t="s">
        <v>216</v>
      </c>
    </row>
    <row r="1274" s="14" customFormat="1">
      <c r="A1274" s="14"/>
      <c r="B1274" s="253"/>
      <c r="C1274" s="254"/>
      <c r="D1274" s="243" t="s">
        <v>230</v>
      </c>
      <c r="E1274" s="255" t="s">
        <v>1</v>
      </c>
      <c r="F1274" s="256" t="s">
        <v>285</v>
      </c>
      <c r="G1274" s="254"/>
      <c r="H1274" s="257">
        <v>61.622000000000007</v>
      </c>
      <c r="I1274" s="258"/>
      <c r="J1274" s="254"/>
      <c r="K1274" s="254"/>
      <c r="L1274" s="259"/>
      <c r="M1274" s="260"/>
      <c r="N1274" s="261"/>
      <c r="O1274" s="261"/>
      <c r="P1274" s="261"/>
      <c r="Q1274" s="261"/>
      <c r="R1274" s="261"/>
      <c r="S1274" s="261"/>
      <c r="T1274" s="262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T1274" s="263" t="s">
        <v>230</v>
      </c>
      <c r="AU1274" s="263" t="s">
        <v>88</v>
      </c>
      <c r="AV1274" s="14" t="s">
        <v>121</v>
      </c>
      <c r="AW1274" s="14" t="s">
        <v>34</v>
      </c>
      <c r="AX1274" s="14" t="s">
        <v>86</v>
      </c>
      <c r="AY1274" s="263" t="s">
        <v>216</v>
      </c>
    </row>
    <row r="1275" s="2" customFormat="1" ht="21.75" customHeight="1">
      <c r="A1275" s="39"/>
      <c r="B1275" s="40"/>
      <c r="C1275" s="228" t="s">
        <v>2178</v>
      </c>
      <c r="D1275" s="228" t="s">
        <v>218</v>
      </c>
      <c r="E1275" s="229" t="s">
        <v>5948</v>
      </c>
      <c r="F1275" s="230" t="s">
        <v>5949</v>
      </c>
      <c r="G1275" s="231" t="s">
        <v>277</v>
      </c>
      <c r="H1275" s="232">
        <v>16.225000000000001</v>
      </c>
      <c r="I1275" s="233"/>
      <c r="J1275" s="234">
        <f>ROUND(I1275*H1275,2)</f>
        <v>0</v>
      </c>
      <c r="K1275" s="230" t="s">
        <v>222</v>
      </c>
      <c r="L1275" s="45"/>
      <c r="M1275" s="235" t="s">
        <v>1</v>
      </c>
      <c r="N1275" s="236" t="s">
        <v>44</v>
      </c>
      <c r="O1275" s="92"/>
      <c r="P1275" s="237">
        <f>O1275*H1275</f>
        <v>0</v>
      </c>
      <c r="Q1275" s="237">
        <v>0.028719999999999999</v>
      </c>
      <c r="R1275" s="237">
        <f>Q1275*H1275</f>
        <v>0.46598200000000001</v>
      </c>
      <c r="S1275" s="237">
        <v>0</v>
      </c>
      <c r="T1275" s="238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39" t="s">
        <v>290</v>
      </c>
      <c r="AT1275" s="239" t="s">
        <v>218</v>
      </c>
      <c r="AU1275" s="239" t="s">
        <v>88</v>
      </c>
      <c r="AY1275" s="18" t="s">
        <v>216</v>
      </c>
      <c r="BE1275" s="240">
        <f>IF(N1275="základní",J1275,0)</f>
        <v>0</v>
      </c>
      <c r="BF1275" s="240">
        <f>IF(N1275="snížená",J1275,0)</f>
        <v>0</v>
      </c>
      <c r="BG1275" s="240">
        <f>IF(N1275="zákl. přenesená",J1275,0)</f>
        <v>0</v>
      </c>
      <c r="BH1275" s="240">
        <f>IF(N1275="sníž. přenesená",J1275,0)</f>
        <v>0</v>
      </c>
      <c r="BI1275" s="240">
        <f>IF(N1275="nulová",J1275,0)</f>
        <v>0</v>
      </c>
      <c r="BJ1275" s="18" t="s">
        <v>86</v>
      </c>
      <c r="BK1275" s="240">
        <f>ROUND(I1275*H1275,2)</f>
        <v>0</v>
      </c>
      <c r="BL1275" s="18" t="s">
        <v>290</v>
      </c>
      <c r="BM1275" s="239" t="s">
        <v>5950</v>
      </c>
    </row>
    <row r="1276" s="13" customFormat="1">
      <c r="A1276" s="13"/>
      <c r="B1276" s="241"/>
      <c r="C1276" s="242"/>
      <c r="D1276" s="243" t="s">
        <v>230</v>
      </c>
      <c r="E1276" s="244" t="s">
        <v>1</v>
      </c>
      <c r="F1276" s="245" t="s">
        <v>5951</v>
      </c>
      <c r="G1276" s="242"/>
      <c r="H1276" s="246">
        <v>16.225000000000001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230</v>
      </c>
      <c r="AU1276" s="252" t="s">
        <v>88</v>
      </c>
      <c r="AV1276" s="13" t="s">
        <v>88</v>
      </c>
      <c r="AW1276" s="13" t="s">
        <v>34</v>
      </c>
      <c r="AX1276" s="13" t="s">
        <v>86</v>
      </c>
      <c r="AY1276" s="252" t="s">
        <v>216</v>
      </c>
    </row>
    <row r="1277" s="2" customFormat="1" ht="21.75" customHeight="1">
      <c r="A1277" s="39"/>
      <c r="B1277" s="40"/>
      <c r="C1277" s="228" t="s">
        <v>2182</v>
      </c>
      <c r="D1277" s="228" t="s">
        <v>218</v>
      </c>
      <c r="E1277" s="229" t="s">
        <v>5952</v>
      </c>
      <c r="F1277" s="230" t="s">
        <v>5953</v>
      </c>
      <c r="G1277" s="231" t="s">
        <v>277</v>
      </c>
      <c r="H1277" s="232">
        <v>63.813000000000002</v>
      </c>
      <c r="I1277" s="233"/>
      <c r="J1277" s="234">
        <f>ROUND(I1277*H1277,2)</f>
        <v>0</v>
      </c>
      <c r="K1277" s="230" t="s">
        <v>222</v>
      </c>
      <c r="L1277" s="45"/>
      <c r="M1277" s="235" t="s">
        <v>1</v>
      </c>
      <c r="N1277" s="236" t="s">
        <v>44</v>
      </c>
      <c r="O1277" s="92"/>
      <c r="P1277" s="237">
        <f>O1277*H1277</f>
        <v>0</v>
      </c>
      <c r="Q1277" s="237">
        <v>0.02963</v>
      </c>
      <c r="R1277" s="237">
        <f>Q1277*H1277</f>
        <v>1.8907791900000002</v>
      </c>
      <c r="S1277" s="237">
        <v>0</v>
      </c>
      <c r="T1277" s="238">
        <f>S1277*H1277</f>
        <v>0</v>
      </c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R1277" s="239" t="s">
        <v>290</v>
      </c>
      <c r="AT1277" s="239" t="s">
        <v>218</v>
      </c>
      <c r="AU1277" s="239" t="s">
        <v>88</v>
      </c>
      <c r="AY1277" s="18" t="s">
        <v>216</v>
      </c>
      <c r="BE1277" s="240">
        <f>IF(N1277="základní",J1277,0)</f>
        <v>0</v>
      </c>
      <c r="BF1277" s="240">
        <f>IF(N1277="snížená",J1277,0)</f>
        <v>0</v>
      </c>
      <c r="BG1277" s="240">
        <f>IF(N1277="zákl. přenesená",J1277,0)</f>
        <v>0</v>
      </c>
      <c r="BH1277" s="240">
        <f>IF(N1277="sníž. přenesená",J1277,0)</f>
        <v>0</v>
      </c>
      <c r="BI1277" s="240">
        <f>IF(N1277="nulová",J1277,0)</f>
        <v>0</v>
      </c>
      <c r="BJ1277" s="18" t="s">
        <v>86</v>
      </c>
      <c r="BK1277" s="240">
        <f>ROUND(I1277*H1277,2)</f>
        <v>0</v>
      </c>
      <c r="BL1277" s="18" t="s">
        <v>290</v>
      </c>
      <c r="BM1277" s="239" t="s">
        <v>2423</v>
      </c>
    </row>
    <row r="1278" s="13" customFormat="1">
      <c r="A1278" s="13"/>
      <c r="B1278" s="241"/>
      <c r="C1278" s="242"/>
      <c r="D1278" s="243" t="s">
        <v>230</v>
      </c>
      <c r="E1278" s="244" t="s">
        <v>1</v>
      </c>
      <c r="F1278" s="245" t="s">
        <v>5954</v>
      </c>
      <c r="G1278" s="242"/>
      <c r="H1278" s="246">
        <v>10.122999999999999</v>
      </c>
      <c r="I1278" s="247"/>
      <c r="J1278" s="242"/>
      <c r="K1278" s="242"/>
      <c r="L1278" s="248"/>
      <c r="M1278" s="249"/>
      <c r="N1278" s="250"/>
      <c r="O1278" s="250"/>
      <c r="P1278" s="250"/>
      <c r="Q1278" s="250"/>
      <c r="R1278" s="250"/>
      <c r="S1278" s="250"/>
      <c r="T1278" s="251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2" t="s">
        <v>230</v>
      </c>
      <c r="AU1278" s="252" t="s">
        <v>88</v>
      </c>
      <c r="AV1278" s="13" t="s">
        <v>88</v>
      </c>
      <c r="AW1278" s="13" t="s">
        <v>34</v>
      </c>
      <c r="AX1278" s="13" t="s">
        <v>79</v>
      </c>
      <c r="AY1278" s="252" t="s">
        <v>216</v>
      </c>
    </row>
    <row r="1279" s="13" customFormat="1">
      <c r="A1279" s="13"/>
      <c r="B1279" s="241"/>
      <c r="C1279" s="242"/>
      <c r="D1279" s="243" t="s">
        <v>230</v>
      </c>
      <c r="E1279" s="244" t="s">
        <v>1</v>
      </c>
      <c r="F1279" s="245" t="s">
        <v>5955</v>
      </c>
      <c r="G1279" s="242"/>
      <c r="H1279" s="246">
        <v>3.9750000000000001</v>
      </c>
      <c r="I1279" s="247"/>
      <c r="J1279" s="242"/>
      <c r="K1279" s="242"/>
      <c r="L1279" s="248"/>
      <c r="M1279" s="249"/>
      <c r="N1279" s="250"/>
      <c r="O1279" s="250"/>
      <c r="P1279" s="250"/>
      <c r="Q1279" s="250"/>
      <c r="R1279" s="250"/>
      <c r="S1279" s="250"/>
      <c r="T1279" s="251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52" t="s">
        <v>230</v>
      </c>
      <c r="AU1279" s="252" t="s">
        <v>88</v>
      </c>
      <c r="AV1279" s="13" t="s">
        <v>88</v>
      </c>
      <c r="AW1279" s="13" t="s">
        <v>34</v>
      </c>
      <c r="AX1279" s="13" t="s">
        <v>79</v>
      </c>
      <c r="AY1279" s="252" t="s">
        <v>216</v>
      </c>
    </row>
    <row r="1280" s="13" customFormat="1">
      <c r="A1280" s="13"/>
      <c r="B1280" s="241"/>
      <c r="C1280" s="242"/>
      <c r="D1280" s="243" t="s">
        <v>230</v>
      </c>
      <c r="E1280" s="244" t="s">
        <v>1</v>
      </c>
      <c r="F1280" s="245" t="s">
        <v>5956</v>
      </c>
      <c r="G1280" s="242"/>
      <c r="H1280" s="246">
        <v>6.3070000000000004</v>
      </c>
      <c r="I1280" s="247"/>
      <c r="J1280" s="242"/>
      <c r="K1280" s="242"/>
      <c r="L1280" s="248"/>
      <c r="M1280" s="249"/>
      <c r="N1280" s="250"/>
      <c r="O1280" s="250"/>
      <c r="P1280" s="250"/>
      <c r="Q1280" s="250"/>
      <c r="R1280" s="250"/>
      <c r="S1280" s="250"/>
      <c r="T1280" s="251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2" t="s">
        <v>230</v>
      </c>
      <c r="AU1280" s="252" t="s">
        <v>88</v>
      </c>
      <c r="AV1280" s="13" t="s">
        <v>88</v>
      </c>
      <c r="AW1280" s="13" t="s">
        <v>34</v>
      </c>
      <c r="AX1280" s="13" t="s">
        <v>79</v>
      </c>
      <c r="AY1280" s="252" t="s">
        <v>216</v>
      </c>
    </row>
    <row r="1281" s="13" customFormat="1">
      <c r="A1281" s="13"/>
      <c r="B1281" s="241"/>
      <c r="C1281" s="242"/>
      <c r="D1281" s="243" t="s">
        <v>230</v>
      </c>
      <c r="E1281" s="244" t="s">
        <v>1</v>
      </c>
      <c r="F1281" s="245" t="s">
        <v>5957</v>
      </c>
      <c r="G1281" s="242"/>
      <c r="H1281" s="246">
        <v>9.2490000000000006</v>
      </c>
      <c r="I1281" s="247"/>
      <c r="J1281" s="242"/>
      <c r="K1281" s="242"/>
      <c r="L1281" s="248"/>
      <c r="M1281" s="249"/>
      <c r="N1281" s="250"/>
      <c r="O1281" s="250"/>
      <c r="P1281" s="250"/>
      <c r="Q1281" s="250"/>
      <c r="R1281" s="250"/>
      <c r="S1281" s="250"/>
      <c r="T1281" s="251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52" t="s">
        <v>230</v>
      </c>
      <c r="AU1281" s="252" t="s">
        <v>88</v>
      </c>
      <c r="AV1281" s="13" t="s">
        <v>88</v>
      </c>
      <c r="AW1281" s="13" t="s">
        <v>34</v>
      </c>
      <c r="AX1281" s="13" t="s">
        <v>79</v>
      </c>
      <c r="AY1281" s="252" t="s">
        <v>216</v>
      </c>
    </row>
    <row r="1282" s="13" customFormat="1">
      <c r="A1282" s="13"/>
      <c r="B1282" s="241"/>
      <c r="C1282" s="242"/>
      <c r="D1282" s="243" t="s">
        <v>230</v>
      </c>
      <c r="E1282" s="244" t="s">
        <v>1</v>
      </c>
      <c r="F1282" s="245" t="s">
        <v>5958</v>
      </c>
      <c r="G1282" s="242"/>
      <c r="H1282" s="246">
        <v>7.2880000000000003</v>
      </c>
      <c r="I1282" s="247"/>
      <c r="J1282" s="242"/>
      <c r="K1282" s="242"/>
      <c r="L1282" s="248"/>
      <c r="M1282" s="249"/>
      <c r="N1282" s="250"/>
      <c r="O1282" s="250"/>
      <c r="P1282" s="250"/>
      <c r="Q1282" s="250"/>
      <c r="R1282" s="250"/>
      <c r="S1282" s="250"/>
      <c r="T1282" s="251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2" t="s">
        <v>230</v>
      </c>
      <c r="AU1282" s="252" t="s">
        <v>88</v>
      </c>
      <c r="AV1282" s="13" t="s">
        <v>88</v>
      </c>
      <c r="AW1282" s="13" t="s">
        <v>34</v>
      </c>
      <c r="AX1282" s="13" t="s">
        <v>79</v>
      </c>
      <c r="AY1282" s="252" t="s">
        <v>216</v>
      </c>
    </row>
    <row r="1283" s="13" customFormat="1">
      <c r="A1283" s="13"/>
      <c r="B1283" s="241"/>
      <c r="C1283" s="242"/>
      <c r="D1283" s="243" t="s">
        <v>230</v>
      </c>
      <c r="E1283" s="244" t="s">
        <v>1</v>
      </c>
      <c r="F1283" s="245" t="s">
        <v>5959</v>
      </c>
      <c r="G1283" s="242"/>
      <c r="H1283" s="246">
        <v>2.1200000000000001</v>
      </c>
      <c r="I1283" s="247"/>
      <c r="J1283" s="242"/>
      <c r="K1283" s="242"/>
      <c r="L1283" s="248"/>
      <c r="M1283" s="249"/>
      <c r="N1283" s="250"/>
      <c r="O1283" s="250"/>
      <c r="P1283" s="250"/>
      <c r="Q1283" s="250"/>
      <c r="R1283" s="250"/>
      <c r="S1283" s="250"/>
      <c r="T1283" s="25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2" t="s">
        <v>230</v>
      </c>
      <c r="AU1283" s="252" t="s">
        <v>88</v>
      </c>
      <c r="AV1283" s="13" t="s">
        <v>88</v>
      </c>
      <c r="AW1283" s="13" t="s">
        <v>34</v>
      </c>
      <c r="AX1283" s="13" t="s">
        <v>79</v>
      </c>
      <c r="AY1283" s="252" t="s">
        <v>216</v>
      </c>
    </row>
    <row r="1284" s="15" customFormat="1">
      <c r="A1284" s="15"/>
      <c r="B1284" s="280"/>
      <c r="C1284" s="281"/>
      <c r="D1284" s="243" t="s">
        <v>230</v>
      </c>
      <c r="E1284" s="282" t="s">
        <v>1</v>
      </c>
      <c r="F1284" s="283" t="s">
        <v>775</v>
      </c>
      <c r="G1284" s="281"/>
      <c r="H1284" s="284">
        <v>39.062000000000005</v>
      </c>
      <c r="I1284" s="285"/>
      <c r="J1284" s="281"/>
      <c r="K1284" s="281"/>
      <c r="L1284" s="286"/>
      <c r="M1284" s="287"/>
      <c r="N1284" s="288"/>
      <c r="O1284" s="288"/>
      <c r="P1284" s="288"/>
      <c r="Q1284" s="288"/>
      <c r="R1284" s="288"/>
      <c r="S1284" s="288"/>
      <c r="T1284" s="289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T1284" s="290" t="s">
        <v>230</v>
      </c>
      <c r="AU1284" s="290" t="s">
        <v>88</v>
      </c>
      <c r="AV1284" s="15" t="s">
        <v>99</v>
      </c>
      <c r="AW1284" s="15" t="s">
        <v>34</v>
      </c>
      <c r="AX1284" s="15" t="s">
        <v>79</v>
      </c>
      <c r="AY1284" s="290" t="s">
        <v>216</v>
      </c>
    </row>
    <row r="1285" s="13" customFormat="1">
      <c r="A1285" s="13"/>
      <c r="B1285" s="241"/>
      <c r="C1285" s="242"/>
      <c r="D1285" s="243" t="s">
        <v>230</v>
      </c>
      <c r="E1285" s="244" t="s">
        <v>1</v>
      </c>
      <c r="F1285" s="245" t="s">
        <v>5960</v>
      </c>
      <c r="G1285" s="242"/>
      <c r="H1285" s="246">
        <v>10.122999999999999</v>
      </c>
      <c r="I1285" s="247"/>
      <c r="J1285" s="242"/>
      <c r="K1285" s="242"/>
      <c r="L1285" s="248"/>
      <c r="M1285" s="249"/>
      <c r="N1285" s="250"/>
      <c r="O1285" s="250"/>
      <c r="P1285" s="250"/>
      <c r="Q1285" s="250"/>
      <c r="R1285" s="250"/>
      <c r="S1285" s="250"/>
      <c r="T1285" s="251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52" t="s">
        <v>230</v>
      </c>
      <c r="AU1285" s="252" t="s">
        <v>88</v>
      </c>
      <c r="AV1285" s="13" t="s">
        <v>88</v>
      </c>
      <c r="AW1285" s="13" t="s">
        <v>34</v>
      </c>
      <c r="AX1285" s="13" t="s">
        <v>79</v>
      </c>
      <c r="AY1285" s="252" t="s">
        <v>216</v>
      </c>
    </row>
    <row r="1286" s="13" customFormat="1">
      <c r="A1286" s="13"/>
      <c r="B1286" s="241"/>
      <c r="C1286" s="242"/>
      <c r="D1286" s="243" t="s">
        <v>230</v>
      </c>
      <c r="E1286" s="244" t="s">
        <v>1</v>
      </c>
      <c r="F1286" s="245" t="s">
        <v>5961</v>
      </c>
      <c r="G1286" s="242"/>
      <c r="H1286" s="246">
        <v>10.122999999999999</v>
      </c>
      <c r="I1286" s="247"/>
      <c r="J1286" s="242"/>
      <c r="K1286" s="242"/>
      <c r="L1286" s="248"/>
      <c r="M1286" s="249"/>
      <c r="N1286" s="250"/>
      <c r="O1286" s="250"/>
      <c r="P1286" s="250"/>
      <c r="Q1286" s="250"/>
      <c r="R1286" s="250"/>
      <c r="S1286" s="250"/>
      <c r="T1286" s="251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52" t="s">
        <v>230</v>
      </c>
      <c r="AU1286" s="252" t="s">
        <v>88</v>
      </c>
      <c r="AV1286" s="13" t="s">
        <v>88</v>
      </c>
      <c r="AW1286" s="13" t="s">
        <v>34</v>
      </c>
      <c r="AX1286" s="13" t="s">
        <v>79</v>
      </c>
      <c r="AY1286" s="252" t="s">
        <v>216</v>
      </c>
    </row>
    <row r="1287" s="13" customFormat="1">
      <c r="A1287" s="13"/>
      <c r="B1287" s="241"/>
      <c r="C1287" s="242"/>
      <c r="D1287" s="243" t="s">
        <v>230</v>
      </c>
      <c r="E1287" s="244" t="s">
        <v>1</v>
      </c>
      <c r="F1287" s="245" t="s">
        <v>5962</v>
      </c>
      <c r="G1287" s="242"/>
      <c r="H1287" s="246">
        <v>2.1200000000000001</v>
      </c>
      <c r="I1287" s="247"/>
      <c r="J1287" s="242"/>
      <c r="K1287" s="242"/>
      <c r="L1287" s="248"/>
      <c r="M1287" s="249"/>
      <c r="N1287" s="250"/>
      <c r="O1287" s="250"/>
      <c r="P1287" s="250"/>
      <c r="Q1287" s="250"/>
      <c r="R1287" s="250"/>
      <c r="S1287" s="250"/>
      <c r="T1287" s="251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52" t="s">
        <v>230</v>
      </c>
      <c r="AU1287" s="252" t="s">
        <v>88</v>
      </c>
      <c r="AV1287" s="13" t="s">
        <v>88</v>
      </c>
      <c r="AW1287" s="13" t="s">
        <v>34</v>
      </c>
      <c r="AX1287" s="13" t="s">
        <v>79</v>
      </c>
      <c r="AY1287" s="252" t="s">
        <v>216</v>
      </c>
    </row>
    <row r="1288" s="13" customFormat="1">
      <c r="A1288" s="13"/>
      <c r="B1288" s="241"/>
      <c r="C1288" s="242"/>
      <c r="D1288" s="243" t="s">
        <v>230</v>
      </c>
      <c r="E1288" s="244" t="s">
        <v>1</v>
      </c>
      <c r="F1288" s="245" t="s">
        <v>5963</v>
      </c>
      <c r="G1288" s="242"/>
      <c r="H1288" s="246">
        <v>2.3849999999999998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230</v>
      </c>
      <c r="AU1288" s="252" t="s">
        <v>88</v>
      </c>
      <c r="AV1288" s="13" t="s">
        <v>88</v>
      </c>
      <c r="AW1288" s="13" t="s">
        <v>34</v>
      </c>
      <c r="AX1288" s="13" t="s">
        <v>79</v>
      </c>
      <c r="AY1288" s="252" t="s">
        <v>216</v>
      </c>
    </row>
    <row r="1289" s="15" customFormat="1">
      <c r="A1289" s="15"/>
      <c r="B1289" s="280"/>
      <c r="C1289" s="281"/>
      <c r="D1289" s="243" t="s">
        <v>230</v>
      </c>
      <c r="E1289" s="282" t="s">
        <v>1</v>
      </c>
      <c r="F1289" s="283" t="s">
        <v>1693</v>
      </c>
      <c r="G1289" s="281"/>
      <c r="H1289" s="284">
        <v>24.750999999999998</v>
      </c>
      <c r="I1289" s="285"/>
      <c r="J1289" s="281"/>
      <c r="K1289" s="281"/>
      <c r="L1289" s="286"/>
      <c r="M1289" s="287"/>
      <c r="N1289" s="288"/>
      <c r="O1289" s="288"/>
      <c r="P1289" s="288"/>
      <c r="Q1289" s="288"/>
      <c r="R1289" s="288"/>
      <c r="S1289" s="288"/>
      <c r="T1289" s="289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T1289" s="290" t="s">
        <v>230</v>
      </c>
      <c r="AU1289" s="290" t="s">
        <v>88</v>
      </c>
      <c r="AV1289" s="15" t="s">
        <v>99</v>
      </c>
      <c r="AW1289" s="15" t="s">
        <v>34</v>
      </c>
      <c r="AX1289" s="15" t="s">
        <v>79</v>
      </c>
      <c r="AY1289" s="290" t="s">
        <v>216</v>
      </c>
    </row>
    <row r="1290" s="14" customFormat="1">
      <c r="A1290" s="14"/>
      <c r="B1290" s="253"/>
      <c r="C1290" s="254"/>
      <c r="D1290" s="243" t="s">
        <v>230</v>
      </c>
      <c r="E1290" s="255" t="s">
        <v>1</v>
      </c>
      <c r="F1290" s="256" t="s">
        <v>2431</v>
      </c>
      <c r="G1290" s="254"/>
      <c r="H1290" s="257">
        <v>63.812999999999995</v>
      </c>
      <c r="I1290" s="258"/>
      <c r="J1290" s="254"/>
      <c r="K1290" s="254"/>
      <c r="L1290" s="259"/>
      <c r="M1290" s="260"/>
      <c r="N1290" s="261"/>
      <c r="O1290" s="261"/>
      <c r="P1290" s="261"/>
      <c r="Q1290" s="261"/>
      <c r="R1290" s="261"/>
      <c r="S1290" s="261"/>
      <c r="T1290" s="262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T1290" s="263" t="s">
        <v>230</v>
      </c>
      <c r="AU1290" s="263" t="s">
        <v>88</v>
      </c>
      <c r="AV1290" s="14" t="s">
        <v>121</v>
      </c>
      <c r="AW1290" s="14" t="s">
        <v>34</v>
      </c>
      <c r="AX1290" s="14" t="s">
        <v>86</v>
      </c>
      <c r="AY1290" s="263" t="s">
        <v>216</v>
      </c>
    </row>
    <row r="1291" s="2" customFormat="1" ht="16.5" customHeight="1">
      <c r="A1291" s="39"/>
      <c r="B1291" s="40"/>
      <c r="C1291" s="228" t="s">
        <v>2199</v>
      </c>
      <c r="D1291" s="228" t="s">
        <v>218</v>
      </c>
      <c r="E1291" s="229" t="s">
        <v>5964</v>
      </c>
      <c r="F1291" s="230" t="s">
        <v>5965</v>
      </c>
      <c r="G1291" s="231" t="s">
        <v>293</v>
      </c>
      <c r="H1291" s="232">
        <v>58.299999999999997</v>
      </c>
      <c r="I1291" s="233"/>
      <c r="J1291" s="234">
        <f>ROUND(I1291*H1291,2)</f>
        <v>0</v>
      </c>
      <c r="K1291" s="230" t="s">
        <v>222</v>
      </c>
      <c r="L1291" s="45"/>
      <c r="M1291" s="235" t="s">
        <v>1</v>
      </c>
      <c r="N1291" s="236" t="s">
        <v>44</v>
      </c>
      <c r="O1291" s="92"/>
      <c r="P1291" s="237">
        <f>O1291*H1291</f>
        <v>0</v>
      </c>
      <c r="Q1291" s="237">
        <v>0.00091</v>
      </c>
      <c r="R1291" s="237">
        <f>Q1291*H1291</f>
        <v>0.053052999999999996</v>
      </c>
      <c r="S1291" s="237">
        <v>0</v>
      </c>
      <c r="T1291" s="238">
        <f>S1291*H1291</f>
        <v>0</v>
      </c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R1291" s="239" t="s">
        <v>290</v>
      </c>
      <c r="AT1291" s="239" t="s">
        <v>218</v>
      </c>
      <c r="AU1291" s="239" t="s">
        <v>88</v>
      </c>
      <c r="AY1291" s="18" t="s">
        <v>216</v>
      </c>
      <c r="BE1291" s="240">
        <f>IF(N1291="základní",J1291,0)</f>
        <v>0</v>
      </c>
      <c r="BF1291" s="240">
        <f>IF(N1291="snížená",J1291,0)</f>
        <v>0</v>
      </c>
      <c r="BG1291" s="240">
        <f>IF(N1291="zákl. přenesená",J1291,0)</f>
        <v>0</v>
      </c>
      <c r="BH1291" s="240">
        <f>IF(N1291="sníž. přenesená",J1291,0)</f>
        <v>0</v>
      </c>
      <c r="BI1291" s="240">
        <f>IF(N1291="nulová",J1291,0)</f>
        <v>0</v>
      </c>
      <c r="BJ1291" s="18" t="s">
        <v>86</v>
      </c>
      <c r="BK1291" s="240">
        <f>ROUND(I1291*H1291,2)</f>
        <v>0</v>
      </c>
      <c r="BL1291" s="18" t="s">
        <v>290</v>
      </c>
      <c r="BM1291" s="239" t="s">
        <v>5966</v>
      </c>
    </row>
    <row r="1292" s="13" customFormat="1">
      <c r="A1292" s="13"/>
      <c r="B1292" s="241"/>
      <c r="C1292" s="242"/>
      <c r="D1292" s="243" t="s">
        <v>230</v>
      </c>
      <c r="E1292" s="244" t="s">
        <v>1</v>
      </c>
      <c r="F1292" s="245" t="s">
        <v>5967</v>
      </c>
      <c r="G1292" s="242"/>
      <c r="H1292" s="246">
        <v>5.2999999999999998</v>
      </c>
      <c r="I1292" s="247"/>
      <c r="J1292" s="242"/>
      <c r="K1292" s="242"/>
      <c r="L1292" s="248"/>
      <c r="M1292" s="249"/>
      <c r="N1292" s="250"/>
      <c r="O1292" s="250"/>
      <c r="P1292" s="250"/>
      <c r="Q1292" s="250"/>
      <c r="R1292" s="250"/>
      <c r="S1292" s="250"/>
      <c r="T1292" s="251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52" t="s">
        <v>230</v>
      </c>
      <c r="AU1292" s="252" t="s">
        <v>88</v>
      </c>
      <c r="AV1292" s="13" t="s">
        <v>88</v>
      </c>
      <c r="AW1292" s="13" t="s">
        <v>34</v>
      </c>
      <c r="AX1292" s="13" t="s">
        <v>79</v>
      </c>
      <c r="AY1292" s="252" t="s">
        <v>216</v>
      </c>
    </row>
    <row r="1293" s="13" customFormat="1">
      <c r="A1293" s="13"/>
      <c r="B1293" s="241"/>
      <c r="C1293" s="242"/>
      <c r="D1293" s="243" t="s">
        <v>230</v>
      </c>
      <c r="E1293" s="244" t="s">
        <v>1</v>
      </c>
      <c r="F1293" s="245" t="s">
        <v>5968</v>
      </c>
      <c r="G1293" s="242"/>
      <c r="H1293" s="246">
        <v>5.2999999999999998</v>
      </c>
      <c r="I1293" s="247"/>
      <c r="J1293" s="242"/>
      <c r="K1293" s="242"/>
      <c r="L1293" s="248"/>
      <c r="M1293" s="249"/>
      <c r="N1293" s="250"/>
      <c r="O1293" s="250"/>
      <c r="P1293" s="250"/>
      <c r="Q1293" s="250"/>
      <c r="R1293" s="250"/>
      <c r="S1293" s="250"/>
      <c r="T1293" s="251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52" t="s">
        <v>230</v>
      </c>
      <c r="AU1293" s="252" t="s">
        <v>88</v>
      </c>
      <c r="AV1293" s="13" t="s">
        <v>88</v>
      </c>
      <c r="AW1293" s="13" t="s">
        <v>34</v>
      </c>
      <c r="AX1293" s="13" t="s">
        <v>79</v>
      </c>
      <c r="AY1293" s="252" t="s">
        <v>216</v>
      </c>
    </row>
    <row r="1294" s="13" customFormat="1">
      <c r="A1294" s="13"/>
      <c r="B1294" s="241"/>
      <c r="C1294" s="242"/>
      <c r="D1294" s="243" t="s">
        <v>230</v>
      </c>
      <c r="E1294" s="244" t="s">
        <v>1</v>
      </c>
      <c r="F1294" s="245" t="s">
        <v>5969</v>
      </c>
      <c r="G1294" s="242"/>
      <c r="H1294" s="246">
        <v>2.6499999999999999</v>
      </c>
      <c r="I1294" s="247"/>
      <c r="J1294" s="242"/>
      <c r="K1294" s="242"/>
      <c r="L1294" s="248"/>
      <c r="M1294" s="249"/>
      <c r="N1294" s="250"/>
      <c r="O1294" s="250"/>
      <c r="P1294" s="250"/>
      <c r="Q1294" s="250"/>
      <c r="R1294" s="250"/>
      <c r="S1294" s="250"/>
      <c r="T1294" s="251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2" t="s">
        <v>230</v>
      </c>
      <c r="AU1294" s="252" t="s">
        <v>88</v>
      </c>
      <c r="AV1294" s="13" t="s">
        <v>88</v>
      </c>
      <c r="AW1294" s="13" t="s">
        <v>34</v>
      </c>
      <c r="AX1294" s="13" t="s">
        <v>79</v>
      </c>
      <c r="AY1294" s="252" t="s">
        <v>216</v>
      </c>
    </row>
    <row r="1295" s="13" customFormat="1">
      <c r="A1295" s="13"/>
      <c r="B1295" s="241"/>
      <c r="C1295" s="242"/>
      <c r="D1295" s="243" t="s">
        <v>230</v>
      </c>
      <c r="E1295" s="244" t="s">
        <v>1</v>
      </c>
      <c r="F1295" s="245" t="s">
        <v>5970</v>
      </c>
      <c r="G1295" s="242"/>
      <c r="H1295" s="246">
        <v>2.6499999999999999</v>
      </c>
      <c r="I1295" s="247"/>
      <c r="J1295" s="242"/>
      <c r="K1295" s="242"/>
      <c r="L1295" s="248"/>
      <c r="M1295" s="249"/>
      <c r="N1295" s="250"/>
      <c r="O1295" s="250"/>
      <c r="P1295" s="250"/>
      <c r="Q1295" s="250"/>
      <c r="R1295" s="250"/>
      <c r="S1295" s="250"/>
      <c r="T1295" s="251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52" t="s">
        <v>230</v>
      </c>
      <c r="AU1295" s="252" t="s">
        <v>88</v>
      </c>
      <c r="AV1295" s="13" t="s">
        <v>88</v>
      </c>
      <c r="AW1295" s="13" t="s">
        <v>34</v>
      </c>
      <c r="AX1295" s="13" t="s">
        <v>79</v>
      </c>
      <c r="AY1295" s="252" t="s">
        <v>216</v>
      </c>
    </row>
    <row r="1296" s="13" customFormat="1">
      <c r="A1296" s="13"/>
      <c r="B1296" s="241"/>
      <c r="C1296" s="242"/>
      <c r="D1296" s="243" t="s">
        <v>230</v>
      </c>
      <c r="E1296" s="244" t="s">
        <v>1</v>
      </c>
      <c r="F1296" s="245" t="s">
        <v>5971</v>
      </c>
      <c r="G1296" s="242"/>
      <c r="H1296" s="246">
        <v>5.2999999999999998</v>
      </c>
      <c r="I1296" s="247"/>
      <c r="J1296" s="242"/>
      <c r="K1296" s="242"/>
      <c r="L1296" s="248"/>
      <c r="M1296" s="249"/>
      <c r="N1296" s="250"/>
      <c r="O1296" s="250"/>
      <c r="P1296" s="250"/>
      <c r="Q1296" s="250"/>
      <c r="R1296" s="250"/>
      <c r="S1296" s="250"/>
      <c r="T1296" s="25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2" t="s">
        <v>230</v>
      </c>
      <c r="AU1296" s="252" t="s">
        <v>88</v>
      </c>
      <c r="AV1296" s="13" t="s">
        <v>88</v>
      </c>
      <c r="AW1296" s="13" t="s">
        <v>34</v>
      </c>
      <c r="AX1296" s="13" t="s">
        <v>79</v>
      </c>
      <c r="AY1296" s="252" t="s">
        <v>216</v>
      </c>
    </row>
    <row r="1297" s="13" customFormat="1">
      <c r="A1297" s="13"/>
      <c r="B1297" s="241"/>
      <c r="C1297" s="242"/>
      <c r="D1297" s="243" t="s">
        <v>230</v>
      </c>
      <c r="E1297" s="244" t="s">
        <v>1</v>
      </c>
      <c r="F1297" s="245" t="s">
        <v>5972</v>
      </c>
      <c r="G1297" s="242"/>
      <c r="H1297" s="246">
        <v>5.2999999999999998</v>
      </c>
      <c r="I1297" s="247"/>
      <c r="J1297" s="242"/>
      <c r="K1297" s="242"/>
      <c r="L1297" s="248"/>
      <c r="M1297" s="249"/>
      <c r="N1297" s="250"/>
      <c r="O1297" s="250"/>
      <c r="P1297" s="250"/>
      <c r="Q1297" s="250"/>
      <c r="R1297" s="250"/>
      <c r="S1297" s="250"/>
      <c r="T1297" s="251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T1297" s="252" t="s">
        <v>230</v>
      </c>
      <c r="AU1297" s="252" t="s">
        <v>88</v>
      </c>
      <c r="AV1297" s="13" t="s">
        <v>88</v>
      </c>
      <c r="AW1297" s="13" t="s">
        <v>34</v>
      </c>
      <c r="AX1297" s="13" t="s">
        <v>79</v>
      </c>
      <c r="AY1297" s="252" t="s">
        <v>216</v>
      </c>
    </row>
    <row r="1298" s="13" customFormat="1">
      <c r="A1298" s="13"/>
      <c r="B1298" s="241"/>
      <c r="C1298" s="242"/>
      <c r="D1298" s="243" t="s">
        <v>230</v>
      </c>
      <c r="E1298" s="244" t="s">
        <v>1</v>
      </c>
      <c r="F1298" s="245" t="s">
        <v>5973</v>
      </c>
      <c r="G1298" s="242"/>
      <c r="H1298" s="246">
        <v>2.6499999999999999</v>
      </c>
      <c r="I1298" s="247"/>
      <c r="J1298" s="242"/>
      <c r="K1298" s="242"/>
      <c r="L1298" s="248"/>
      <c r="M1298" s="249"/>
      <c r="N1298" s="250"/>
      <c r="O1298" s="250"/>
      <c r="P1298" s="250"/>
      <c r="Q1298" s="250"/>
      <c r="R1298" s="250"/>
      <c r="S1298" s="250"/>
      <c r="T1298" s="251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2" t="s">
        <v>230</v>
      </c>
      <c r="AU1298" s="252" t="s">
        <v>88</v>
      </c>
      <c r="AV1298" s="13" t="s">
        <v>88</v>
      </c>
      <c r="AW1298" s="13" t="s">
        <v>34</v>
      </c>
      <c r="AX1298" s="13" t="s">
        <v>79</v>
      </c>
      <c r="AY1298" s="252" t="s">
        <v>216</v>
      </c>
    </row>
    <row r="1299" s="13" customFormat="1">
      <c r="A1299" s="13"/>
      <c r="B1299" s="241"/>
      <c r="C1299" s="242"/>
      <c r="D1299" s="243" t="s">
        <v>230</v>
      </c>
      <c r="E1299" s="244" t="s">
        <v>1</v>
      </c>
      <c r="F1299" s="245" t="s">
        <v>5974</v>
      </c>
      <c r="G1299" s="242"/>
      <c r="H1299" s="246">
        <v>2.6499999999999999</v>
      </c>
      <c r="I1299" s="247"/>
      <c r="J1299" s="242"/>
      <c r="K1299" s="242"/>
      <c r="L1299" s="248"/>
      <c r="M1299" s="249"/>
      <c r="N1299" s="250"/>
      <c r="O1299" s="250"/>
      <c r="P1299" s="250"/>
      <c r="Q1299" s="250"/>
      <c r="R1299" s="250"/>
      <c r="S1299" s="250"/>
      <c r="T1299" s="251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52" t="s">
        <v>230</v>
      </c>
      <c r="AU1299" s="252" t="s">
        <v>88</v>
      </c>
      <c r="AV1299" s="13" t="s">
        <v>88</v>
      </c>
      <c r="AW1299" s="13" t="s">
        <v>34</v>
      </c>
      <c r="AX1299" s="13" t="s">
        <v>79</v>
      </c>
      <c r="AY1299" s="252" t="s">
        <v>216</v>
      </c>
    </row>
    <row r="1300" s="13" customFormat="1">
      <c r="A1300" s="13"/>
      <c r="B1300" s="241"/>
      <c r="C1300" s="242"/>
      <c r="D1300" s="243" t="s">
        <v>230</v>
      </c>
      <c r="E1300" s="244" t="s">
        <v>1</v>
      </c>
      <c r="F1300" s="245" t="s">
        <v>5975</v>
      </c>
      <c r="G1300" s="242"/>
      <c r="H1300" s="246">
        <v>2.6499999999999999</v>
      </c>
      <c r="I1300" s="247"/>
      <c r="J1300" s="242"/>
      <c r="K1300" s="242"/>
      <c r="L1300" s="248"/>
      <c r="M1300" s="249"/>
      <c r="N1300" s="250"/>
      <c r="O1300" s="250"/>
      <c r="P1300" s="250"/>
      <c r="Q1300" s="250"/>
      <c r="R1300" s="250"/>
      <c r="S1300" s="250"/>
      <c r="T1300" s="251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T1300" s="252" t="s">
        <v>230</v>
      </c>
      <c r="AU1300" s="252" t="s">
        <v>88</v>
      </c>
      <c r="AV1300" s="13" t="s">
        <v>88</v>
      </c>
      <c r="AW1300" s="13" t="s">
        <v>34</v>
      </c>
      <c r="AX1300" s="13" t="s">
        <v>79</v>
      </c>
      <c r="AY1300" s="252" t="s">
        <v>216</v>
      </c>
    </row>
    <row r="1301" s="13" customFormat="1">
      <c r="A1301" s="13"/>
      <c r="B1301" s="241"/>
      <c r="C1301" s="242"/>
      <c r="D1301" s="243" t="s">
        <v>230</v>
      </c>
      <c r="E1301" s="244" t="s">
        <v>1</v>
      </c>
      <c r="F1301" s="245" t="s">
        <v>5976</v>
      </c>
      <c r="G1301" s="242"/>
      <c r="H1301" s="246">
        <v>2.6499999999999999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230</v>
      </c>
      <c r="AU1301" s="252" t="s">
        <v>88</v>
      </c>
      <c r="AV1301" s="13" t="s">
        <v>88</v>
      </c>
      <c r="AW1301" s="13" t="s">
        <v>34</v>
      </c>
      <c r="AX1301" s="13" t="s">
        <v>79</v>
      </c>
      <c r="AY1301" s="252" t="s">
        <v>216</v>
      </c>
    </row>
    <row r="1302" s="13" customFormat="1">
      <c r="A1302" s="13"/>
      <c r="B1302" s="241"/>
      <c r="C1302" s="242"/>
      <c r="D1302" s="243" t="s">
        <v>230</v>
      </c>
      <c r="E1302" s="244" t="s">
        <v>1</v>
      </c>
      <c r="F1302" s="245" t="s">
        <v>5977</v>
      </c>
      <c r="G1302" s="242"/>
      <c r="H1302" s="246">
        <v>2.6499999999999999</v>
      </c>
      <c r="I1302" s="247"/>
      <c r="J1302" s="242"/>
      <c r="K1302" s="242"/>
      <c r="L1302" s="248"/>
      <c r="M1302" s="249"/>
      <c r="N1302" s="250"/>
      <c r="O1302" s="250"/>
      <c r="P1302" s="250"/>
      <c r="Q1302" s="250"/>
      <c r="R1302" s="250"/>
      <c r="S1302" s="250"/>
      <c r="T1302" s="251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52" t="s">
        <v>230</v>
      </c>
      <c r="AU1302" s="252" t="s">
        <v>88</v>
      </c>
      <c r="AV1302" s="13" t="s">
        <v>88</v>
      </c>
      <c r="AW1302" s="13" t="s">
        <v>34</v>
      </c>
      <c r="AX1302" s="13" t="s">
        <v>79</v>
      </c>
      <c r="AY1302" s="252" t="s">
        <v>216</v>
      </c>
    </row>
    <row r="1303" s="13" customFormat="1">
      <c r="A1303" s="13"/>
      <c r="B1303" s="241"/>
      <c r="C1303" s="242"/>
      <c r="D1303" s="243" t="s">
        <v>230</v>
      </c>
      <c r="E1303" s="244" t="s">
        <v>1</v>
      </c>
      <c r="F1303" s="245" t="s">
        <v>5978</v>
      </c>
      <c r="G1303" s="242"/>
      <c r="H1303" s="246">
        <v>2.6499999999999999</v>
      </c>
      <c r="I1303" s="247"/>
      <c r="J1303" s="242"/>
      <c r="K1303" s="242"/>
      <c r="L1303" s="248"/>
      <c r="M1303" s="249"/>
      <c r="N1303" s="250"/>
      <c r="O1303" s="250"/>
      <c r="P1303" s="250"/>
      <c r="Q1303" s="250"/>
      <c r="R1303" s="250"/>
      <c r="S1303" s="250"/>
      <c r="T1303" s="251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2" t="s">
        <v>230</v>
      </c>
      <c r="AU1303" s="252" t="s">
        <v>88</v>
      </c>
      <c r="AV1303" s="13" t="s">
        <v>88</v>
      </c>
      <c r="AW1303" s="13" t="s">
        <v>34</v>
      </c>
      <c r="AX1303" s="13" t="s">
        <v>79</v>
      </c>
      <c r="AY1303" s="252" t="s">
        <v>216</v>
      </c>
    </row>
    <row r="1304" s="13" customFormat="1">
      <c r="A1304" s="13"/>
      <c r="B1304" s="241"/>
      <c r="C1304" s="242"/>
      <c r="D1304" s="243" t="s">
        <v>230</v>
      </c>
      <c r="E1304" s="244" t="s">
        <v>1</v>
      </c>
      <c r="F1304" s="245" t="s">
        <v>5979</v>
      </c>
      <c r="G1304" s="242"/>
      <c r="H1304" s="246">
        <v>2.6499999999999999</v>
      </c>
      <c r="I1304" s="247"/>
      <c r="J1304" s="242"/>
      <c r="K1304" s="242"/>
      <c r="L1304" s="248"/>
      <c r="M1304" s="249"/>
      <c r="N1304" s="250"/>
      <c r="O1304" s="250"/>
      <c r="P1304" s="250"/>
      <c r="Q1304" s="250"/>
      <c r="R1304" s="250"/>
      <c r="S1304" s="250"/>
      <c r="T1304" s="251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52" t="s">
        <v>230</v>
      </c>
      <c r="AU1304" s="252" t="s">
        <v>88</v>
      </c>
      <c r="AV1304" s="13" t="s">
        <v>88</v>
      </c>
      <c r="AW1304" s="13" t="s">
        <v>34</v>
      </c>
      <c r="AX1304" s="13" t="s">
        <v>79</v>
      </c>
      <c r="AY1304" s="252" t="s">
        <v>216</v>
      </c>
    </row>
    <row r="1305" s="13" customFormat="1">
      <c r="A1305" s="13"/>
      <c r="B1305" s="241"/>
      <c r="C1305" s="242"/>
      <c r="D1305" s="243" t="s">
        <v>230</v>
      </c>
      <c r="E1305" s="244" t="s">
        <v>1</v>
      </c>
      <c r="F1305" s="245" t="s">
        <v>5980</v>
      </c>
      <c r="G1305" s="242"/>
      <c r="H1305" s="246">
        <v>5.2999999999999998</v>
      </c>
      <c r="I1305" s="247"/>
      <c r="J1305" s="242"/>
      <c r="K1305" s="242"/>
      <c r="L1305" s="248"/>
      <c r="M1305" s="249"/>
      <c r="N1305" s="250"/>
      <c r="O1305" s="250"/>
      <c r="P1305" s="250"/>
      <c r="Q1305" s="250"/>
      <c r="R1305" s="250"/>
      <c r="S1305" s="250"/>
      <c r="T1305" s="251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2" t="s">
        <v>230</v>
      </c>
      <c r="AU1305" s="252" t="s">
        <v>88</v>
      </c>
      <c r="AV1305" s="13" t="s">
        <v>88</v>
      </c>
      <c r="AW1305" s="13" t="s">
        <v>34</v>
      </c>
      <c r="AX1305" s="13" t="s">
        <v>79</v>
      </c>
      <c r="AY1305" s="252" t="s">
        <v>216</v>
      </c>
    </row>
    <row r="1306" s="13" customFormat="1">
      <c r="A1306" s="13"/>
      <c r="B1306" s="241"/>
      <c r="C1306" s="242"/>
      <c r="D1306" s="243" t="s">
        <v>230</v>
      </c>
      <c r="E1306" s="244" t="s">
        <v>1</v>
      </c>
      <c r="F1306" s="245" t="s">
        <v>5981</v>
      </c>
      <c r="G1306" s="242"/>
      <c r="H1306" s="246">
        <v>5.2999999999999998</v>
      </c>
      <c r="I1306" s="247"/>
      <c r="J1306" s="242"/>
      <c r="K1306" s="242"/>
      <c r="L1306" s="248"/>
      <c r="M1306" s="249"/>
      <c r="N1306" s="250"/>
      <c r="O1306" s="250"/>
      <c r="P1306" s="250"/>
      <c r="Q1306" s="250"/>
      <c r="R1306" s="250"/>
      <c r="S1306" s="250"/>
      <c r="T1306" s="251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2" t="s">
        <v>230</v>
      </c>
      <c r="AU1306" s="252" t="s">
        <v>88</v>
      </c>
      <c r="AV1306" s="13" t="s">
        <v>88</v>
      </c>
      <c r="AW1306" s="13" t="s">
        <v>34</v>
      </c>
      <c r="AX1306" s="13" t="s">
        <v>79</v>
      </c>
      <c r="AY1306" s="252" t="s">
        <v>216</v>
      </c>
    </row>
    <row r="1307" s="13" customFormat="1">
      <c r="A1307" s="13"/>
      <c r="B1307" s="241"/>
      <c r="C1307" s="242"/>
      <c r="D1307" s="243" t="s">
        <v>230</v>
      </c>
      <c r="E1307" s="244" t="s">
        <v>1</v>
      </c>
      <c r="F1307" s="245" t="s">
        <v>5982</v>
      </c>
      <c r="G1307" s="242"/>
      <c r="H1307" s="246">
        <v>2.6499999999999999</v>
      </c>
      <c r="I1307" s="247"/>
      <c r="J1307" s="242"/>
      <c r="K1307" s="242"/>
      <c r="L1307" s="248"/>
      <c r="M1307" s="249"/>
      <c r="N1307" s="250"/>
      <c r="O1307" s="250"/>
      <c r="P1307" s="250"/>
      <c r="Q1307" s="250"/>
      <c r="R1307" s="250"/>
      <c r="S1307" s="250"/>
      <c r="T1307" s="251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2" t="s">
        <v>230</v>
      </c>
      <c r="AU1307" s="252" t="s">
        <v>88</v>
      </c>
      <c r="AV1307" s="13" t="s">
        <v>88</v>
      </c>
      <c r="AW1307" s="13" t="s">
        <v>34</v>
      </c>
      <c r="AX1307" s="13" t="s">
        <v>79</v>
      </c>
      <c r="AY1307" s="252" t="s">
        <v>216</v>
      </c>
    </row>
    <row r="1308" s="14" customFormat="1">
      <c r="A1308" s="14"/>
      <c r="B1308" s="253"/>
      <c r="C1308" s="254"/>
      <c r="D1308" s="243" t="s">
        <v>230</v>
      </c>
      <c r="E1308" s="255" t="s">
        <v>1</v>
      </c>
      <c r="F1308" s="256" t="s">
        <v>285</v>
      </c>
      <c r="G1308" s="254"/>
      <c r="H1308" s="257">
        <v>58.299999999999983</v>
      </c>
      <c r="I1308" s="258"/>
      <c r="J1308" s="254"/>
      <c r="K1308" s="254"/>
      <c r="L1308" s="259"/>
      <c r="M1308" s="260"/>
      <c r="N1308" s="261"/>
      <c r="O1308" s="261"/>
      <c r="P1308" s="261"/>
      <c r="Q1308" s="261"/>
      <c r="R1308" s="261"/>
      <c r="S1308" s="261"/>
      <c r="T1308" s="262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63" t="s">
        <v>230</v>
      </c>
      <c r="AU1308" s="263" t="s">
        <v>88</v>
      </c>
      <c r="AV1308" s="14" t="s">
        <v>121</v>
      </c>
      <c r="AW1308" s="14" t="s">
        <v>34</v>
      </c>
      <c r="AX1308" s="14" t="s">
        <v>86</v>
      </c>
      <c r="AY1308" s="263" t="s">
        <v>216</v>
      </c>
    </row>
    <row r="1309" s="2" customFormat="1" ht="16.5" customHeight="1">
      <c r="A1309" s="39"/>
      <c r="B1309" s="40"/>
      <c r="C1309" s="228" t="s">
        <v>2206</v>
      </c>
      <c r="D1309" s="228" t="s">
        <v>218</v>
      </c>
      <c r="E1309" s="229" t="s">
        <v>5983</v>
      </c>
      <c r="F1309" s="230" t="s">
        <v>5984</v>
      </c>
      <c r="G1309" s="231" t="s">
        <v>277</v>
      </c>
      <c r="H1309" s="232">
        <v>74.608000000000004</v>
      </c>
      <c r="I1309" s="233"/>
      <c r="J1309" s="234">
        <f>ROUND(I1309*H1309,2)</f>
        <v>0</v>
      </c>
      <c r="K1309" s="230" t="s">
        <v>222</v>
      </c>
      <c r="L1309" s="45"/>
      <c r="M1309" s="235" t="s">
        <v>1</v>
      </c>
      <c r="N1309" s="236" t="s">
        <v>44</v>
      </c>
      <c r="O1309" s="92"/>
      <c r="P1309" s="237">
        <f>O1309*H1309</f>
        <v>0</v>
      </c>
      <c r="Q1309" s="237">
        <v>0</v>
      </c>
      <c r="R1309" s="237">
        <f>Q1309*H1309</f>
        <v>0</v>
      </c>
      <c r="S1309" s="237">
        <v>0</v>
      </c>
      <c r="T1309" s="238">
        <f>S1309*H1309</f>
        <v>0</v>
      </c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R1309" s="239" t="s">
        <v>290</v>
      </c>
      <c r="AT1309" s="239" t="s">
        <v>218</v>
      </c>
      <c r="AU1309" s="239" t="s">
        <v>88</v>
      </c>
      <c r="AY1309" s="18" t="s">
        <v>216</v>
      </c>
      <c r="BE1309" s="240">
        <f>IF(N1309="základní",J1309,0)</f>
        <v>0</v>
      </c>
      <c r="BF1309" s="240">
        <f>IF(N1309="snížená",J1309,0)</f>
        <v>0</v>
      </c>
      <c r="BG1309" s="240">
        <f>IF(N1309="zákl. přenesená",J1309,0)</f>
        <v>0</v>
      </c>
      <c r="BH1309" s="240">
        <f>IF(N1309="sníž. přenesená",J1309,0)</f>
        <v>0</v>
      </c>
      <c r="BI1309" s="240">
        <f>IF(N1309="nulová",J1309,0)</f>
        <v>0</v>
      </c>
      <c r="BJ1309" s="18" t="s">
        <v>86</v>
      </c>
      <c r="BK1309" s="240">
        <f>ROUND(I1309*H1309,2)</f>
        <v>0</v>
      </c>
      <c r="BL1309" s="18" t="s">
        <v>290</v>
      </c>
      <c r="BM1309" s="239" t="s">
        <v>5985</v>
      </c>
    </row>
    <row r="1310" s="13" customFormat="1">
      <c r="A1310" s="13"/>
      <c r="B1310" s="241"/>
      <c r="C1310" s="242"/>
      <c r="D1310" s="243" t="s">
        <v>230</v>
      </c>
      <c r="E1310" s="244" t="s">
        <v>1</v>
      </c>
      <c r="F1310" s="245" t="s">
        <v>5921</v>
      </c>
      <c r="G1310" s="242"/>
      <c r="H1310" s="246">
        <v>3.4449999999999998</v>
      </c>
      <c r="I1310" s="247"/>
      <c r="J1310" s="242"/>
      <c r="K1310" s="242"/>
      <c r="L1310" s="248"/>
      <c r="M1310" s="249"/>
      <c r="N1310" s="250"/>
      <c r="O1310" s="250"/>
      <c r="P1310" s="250"/>
      <c r="Q1310" s="250"/>
      <c r="R1310" s="250"/>
      <c r="S1310" s="250"/>
      <c r="T1310" s="251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2" t="s">
        <v>230</v>
      </c>
      <c r="AU1310" s="252" t="s">
        <v>88</v>
      </c>
      <c r="AV1310" s="13" t="s">
        <v>88</v>
      </c>
      <c r="AW1310" s="13" t="s">
        <v>34</v>
      </c>
      <c r="AX1310" s="13" t="s">
        <v>79</v>
      </c>
      <c r="AY1310" s="252" t="s">
        <v>216</v>
      </c>
    </row>
    <row r="1311" s="13" customFormat="1">
      <c r="A1311" s="13"/>
      <c r="B1311" s="241"/>
      <c r="C1311" s="242"/>
      <c r="D1311" s="243" t="s">
        <v>230</v>
      </c>
      <c r="E1311" s="244" t="s">
        <v>1</v>
      </c>
      <c r="F1311" s="245" t="s">
        <v>5922</v>
      </c>
      <c r="G1311" s="242"/>
      <c r="H1311" s="246">
        <v>3.4449999999999998</v>
      </c>
      <c r="I1311" s="247"/>
      <c r="J1311" s="242"/>
      <c r="K1311" s="242"/>
      <c r="L1311" s="248"/>
      <c r="M1311" s="249"/>
      <c r="N1311" s="250"/>
      <c r="O1311" s="250"/>
      <c r="P1311" s="250"/>
      <c r="Q1311" s="250"/>
      <c r="R1311" s="250"/>
      <c r="S1311" s="250"/>
      <c r="T1311" s="251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52" t="s">
        <v>230</v>
      </c>
      <c r="AU1311" s="252" t="s">
        <v>88</v>
      </c>
      <c r="AV1311" s="13" t="s">
        <v>88</v>
      </c>
      <c r="AW1311" s="13" t="s">
        <v>34</v>
      </c>
      <c r="AX1311" s="13" t="s">
        <v>79</v>
      </c>
      <c r="AY1311" s="252" t="s">
        <v>216</v>
      </c>
    </row>
    <row r="1312" s="13" customFormat="1">
      <c r="A1312" s="13"/>
      <c r="B1312" s="241"/>
      <c r="C1312" s="242"/>
      <c r="D1312" s="243" t="s">
        <v>230</v>
      </c>
      <c r="E1312" s="244" t="s">
        <v>1</v>
      </c>
      <c r="F1312" s="245" t="s">
        <v>5923</v>
      </c>
      <c r="G1312" s="242"/>
      <c r="H1312" s="246">
        <v>4.1609999999999996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230</v>
      </c>
      <c r="AU1312" s="252" t="s">
        <v>88</v>
      </c>
      <c r="AV1312" s="13" t="s">
        <v>88</v>
      </c>
      <c r="AW1312" s="13" t="s">
        <v>34</v>
      </c>
      <c r="AX1312" s="13" t="s">
        <v>79</v>
      </c>
      <c r="AY1312" s="252" t="s">
        <v>216</v>
      </c>
    </row>
    <row r="1313" s="13" customFormat="1">
      <c r="A1313" s="13"/>
      <c r="B1313" s="241"/>
      <c r="C1313" s="242"/>
      <c r="D1313" s="243" t="s">
        <v>230</v>
      </c>
      <c r="E1313" s="244" t="s">
        <v>1</v>
      </c>
      <c r="F1313" s="245" t="s">
        <v>5924</v>
      </c>
      <c r="G1313" s="242"/>
      <c r="H1313" s="246">
        <v>2.6499999999999999</v>
      </c>
      <c r="I1313" s="247"/>
      <c r="J1313" s="242"/>
      <c r="K1313" s="242"/>
      <c r="L1313" s="248"/>
      <c r="M1313" s="249"/>
      <c r="N1313" s="250"/>
      <c r="O1313" s="250"/>
      <c r="P1313" s="250"/>
      <c r="Q1313" s="250"/>
      <c r="R1313" s="250"/>
      <c r="S1313" s="250"/>
      <c r="T1313" s="251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52" t="s">
        <v>230</v>
      </c>
      <c r="AU1313" s="252" t="s">
        <v>88</v>
      </c>
      <c r="AV1313" s="13" t="s">
        <v>88</v>
      </c>
      <c r="AW1313" s="13" t="s">
        <v>34</v>
      </c>
      <c r="AX1313" s="13" t="s">
        <v>79</v>
      </c>
      <c r="AY1313" s="252" t="s">
        <v>216</v>
      </c>
    </row>
    <row r="1314" s="13" customFormat="1">
      <c r="A1314" s="13"/>
      <c r="B1314" s="241"/>
      <c r="C1314" s="242"/>
      <c r="D1314" s="243" t="s">
        <v>230</v>
      </c>
      <c r="E1314" s="244" t="s">
        <v>1</v>
      </c>
      <c r="F1314" s="245" t="s">
        <v>5925</v>
      </c>
      <c r="G1314" s="242"/>
      <c r="H1314" s="246">
        <v>1.5900000000000001</v>
      </c>
      <c r="I1314" s="247"/>
      <c r="J1314" s="242"/>
      <c r="K1314" s="242"/>
      <c r="L1314" s="248"/>
      <c r="M1314" s="249"/>
      <c r="N1314" s="250"/>
      <c r="O1314" s="250"/>
      <c r="P1314" s="250"/>
      <c r="Q1314" s="250"/>
      <c r="R1314" s="250"/>
      <c r="S1314" s="250"/>
      <c r="T1314" s="251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T1314" s="252" t="s">
        <v>230</v>
      </c>
      <c r="AU1314" s="252" t="s">
        <v>88</v>
      </c>
      <c r="AV1314" s="13" t="s">
        <v>88</v>
      </c>
      <c r="AW1314" s="13" t="s">
        <v>34</v>
      </c>
      <c r="AX1314" s="13" t="s">
        <v>79</v>
      </c>
      <c r="AY1314" s="252" t="s">
        <v>216</v>
      </c>
    </row>
    <row r="1315" s="13" customFormat="1">
      <c r="A1315" s="13"/>
      <c r="B1315" s="241"/>
      <c r="C1315" s="242"/>
      <c r="D1315" s="243" t="s">
        <v>230</v>
      </c>
      <c r="E1315" s="244" t="s">
        <v>1</v>
      </c>
      <c r="F1315" s="245" t="s">
        <v>5926</v>
      </c>
      <c r="G1315" s="242"/>
      <c r="H1315" s="246">
        <v>4.0810000000000004</v>
      </c>
      <c r="I1315" s="247"/>
      <c r="J1315" s="242"/>
      <c r="K1315" s="242"/>
      <c r="L1315" s="248"/>
      <c r="M1315" s="249"/>
      <c r="N1315" s="250"/>
      <c r="O1315" s="250"/>
      <c r="P1315" s="250"/>
      <c r="Q1315" s="250"/>
      <c r="R1315" s="250"/>
      <c r="S1315" s="250"/>
      <c r="T1315" s="251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52" t="s">
        <v>230</v>
      </c>
      <c r="AU1315" s="252" t="s">
        <v>88</v>
      </c>
      <c r="AV1315" s="13" t="s">
        <v>88</v>
      </c>
      <c r="AW1315" s="13" t="s">
        <v>34</v>
      </c>
      <c r="AX1315" s="13" t="s">
        <v>79</v>
      </c>
      <c r="AY1315" s="252" t="s">
        <v>216</v>
      </c>
    </row>
    <row r="1316" s="13" customFormat="1">
      <c r="A1316" s="13"/>
      <c r="B1316" s="241"/>
      <c r="C1316" s="242"/>
      <c r="D1316" s="243" t="s">
        <v>230</v>
      </c>
      <c r="E1316" s="244" t="s">
        <v>1</v>
      </c>
      <c r="F1316" s="245" t="s">
        <v>5927</v>
      </c>
      <c r="G1316" s="242"/>
      <c r="H1316" s="246">
        <v>4.0810000000000004</v>
      </c>
      <c r="I1316" s="247"/>
      <c r="J1316" s="242"/>
      <c r="K1316" s="242"/>
      <c r="L1316" s="248"/>
      <c r="M1316" s="249"/>
      <c r="N1316" s="250"/>
      <c r="O1316" s="250"/>
      <c r="P1316" s="250"/>
      <c r="Q1316" s="250"/>
      <c r="R1316" s="250"/>
      <c r="S1316" s="250"/>
      <c r="T1316" s="251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2" t="s">
        <v>230</v>
      </c>
      <c r="AU1316" s="252" t="s">
        <v>88</v>
      </c>
      <c r="AV1316" s="13" t="s">
        <v>88</v>
      </c>
      <c r="AW1316" s="13" t="s">
        <v>34</v>
      </c>
      <c r="AX1316" s="13" t="s">
        <v>79</v>
      </c>
      <c r="AY1316" s="252" t="s">
        <v>216</v>
      </c>
    </row>
    <row r="1317" s="13" customFormat="1">
      <c r="A1317" s="13"/>
      <c r="B1317" s="241"/>
      <c r="C1317" s="242"/>
      <c r="D1317" s="243" t="s">
        <v>230</v>
      </c>
      <c r="E1317" s="244" t="s">
        <v>1</v>
      </c>
      <c r="F1317" s="245" t="s">
        <v>5928</v>
      </c>
      <c r="G1317" s="242"/>
      <c r="H1317" s="246">
        <v>2.2530000000000001</v>
      </c>
      <c r="I1317" s="247"/>
      <c r="J1317" s="242"/>
      <c r="K1317" s="242"/>
      <c r="L1317" s="248"/>
      <c r="M1317" s="249"/>
      <c r="N1317" s="250"/>
      <c r="O1317" s="250"/>
      <c r="P1317" s="250"/>
      <c r="Q1317" s="250"/>
      <c r="R1317" s="250"/>
      <c r="S1317" s="250"/>
      <c r="T1317" s="251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2" t="s">
        <v>230</v>
      </c>
      <c r="AU1317" s="252" t="s">
        <v>88</v>
      </c>
      <c r="AV1317" s="13" t="s">
        <v>88</v>
      </c>
      <c r="AW1317" s="13" t="s">
        <v>34</v>
      </c>
      <c r="AX1317" s="13" t="s">
        <v>79</v>
      </c>
      <c r="AY1317" s="252" t="s">
        <v>216</v>
      </c>
    </row>
    <row r="1318" s="13" customFormat="1">
      <c r="A1318" s="13"/>
      <c r="B1318" s="241"/>
      <c r="C1318" s="242"/>
      <c r="D1318" s="243" t="s">
        <v>230</v>
      </c>
      <c r="E1318" s="244" t="s">
        <v>1</v>
      </c>
      <c r="F1318" s="245" t="s">
        <v>5936</v>
      </c>
      <c r="G1318" s="242"/>
      <c r="H1318" s="246">
        <v>3.1800000000000002</v>
      </c>
      <c r="I1318" s="247"/>
      <c r="J1318" s="242"/>
      <c r="K1318" s="242"/>
      <c r="L1318" s="248"/>
      <c r="M1318" s="249"/>
      <c r="N1318" s="250"/>
      <c r="O1318" s="250"/>
      <c r="P1318" s="250"/>
      <c r="Q1318" s="250"/>
      <c r="R1318" s="250"/>
      <c r="S1318" s="250"/>
      <c r="T1318" s="251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2" t="s">
        <v>230</v>
      </c>
      <c r="AU1318" s="252" t="s">
        <v>88</v>
      </c>
      <c r="AV1318" s="13" t="s">
        <v>88</v>
      </c>
      <c r="AW1318" s="13" t="s">
        <v>34</v>
      </c>
      <c r="AX1318" s="13" t="s">
        <v>79</v>
      </c>
      <c r="AY1318" s="252" t="s">
        <v>216</v>
      </c>
    </row>
    <row r="1319" s="13" customFormat="1">
      <c r="A1319" s="13"/>
      <c r="B1319" s="241"/>
      <c r="C1319" s="242"/>
      <c r="D1319" s="243" t="s">
        <v>230</v>
      </c>
      <c r="E1319" s="244" t="s">
        <v>1</v>
      </c>
      <c r="F1319" s="245" t="s">
        <v>5937</v>
      </c>
      <c r="G1319" s="242"/>
      <c r="H1319" s="246">
        <v>3.1800000000000002</v>
      </c>
      <c r="I1319" s="247"/>
      <c r="J1319" s="242"/>
      <c r="K1319" s="242"/>
      <c r="L1319" s="248"/>
      <c r="M1319" s="249"/>
      <c r="N1319" s="250"/>
      <c r="O1319" s="250"/>
      <c r="P1319" s="250"/>
      <c r="Q1319" s="250"/>
      <c r="R1319" s="250"/>
      <c r="S1319" s="250"/>
      <c r="T1319" s="251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2" t="s">
        <v>230</v>
      </c>
      <c r="AU1319" s="252" t="s">
        <v>88</v>
      </c>
      <c r="AV1319" s="13" t="s">
        <v>88</v>
      </c>
      <c r="AW1319" s="13" t="s">
        <v>34</v>
      </c>
      <c r="AX1319" s="13" t="s">
        <v>79</v>
      </c>
      <c r="AY1319" s="252" t="s">
        <v>216</v>
      </c>
    </row>
    <row r="1320" s="13" customFormat="1">
      <c r="A1320" s="13"/>
      <c r="B1320" s="241"/>
      <c r="C1320" s="242"/>
      <c r="D1320" s="243" t="s">
        <v>230</v>
      </c>
      <c r="E1320" s="244" t="s">
        <v>1</v>
      </c>
      <c r="F1320" s="245" t="s">
        <v>5938</v>
      </c>
      <c r="G1320" s="242"/>
      <c r="H1320" s="246">
        <v>1.5900000000000001</v>
      </c>
      <c r="I1320" s="247"/>
      <c r="J1320" s="242"/>
      <c r="K1320" s="242"/>
      <c r="L1320" s="248"/>
      <c r="M1320" s="249"/>
      <c r="N1320" s="250"/>
      <c r="O1320" s="250"/>
      <c r="P1320" s="250"/>
      <c r="Q1320" s="250"/>
      <c r="R1320" s="250"/>
      <c r="S1320" s="250"/>
      <c r="T1320" s="251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52" t="s">
        <v>230</v>
      </c>
      <c r="AU1320" s="252" t="s">
        <v>88</v>
      </c>
      <c r="AV1320" s="13" t="s">
        <v>88</v>
      </c>
      <c r="AW1320" s="13" t="s">
        <v>34</v>
      </c>
      <c r="AX1320" s="13" t="s">
        <v>79</v>
      </c>
      <c r="AY1320" s="252" t="s">
        <v>216</v>
      </c>
    </row>
    <row r="1321" s="13" customFormat="1">
      <c r="A1321" s="13"/>
      <c r="B1321" s="241"/>
      <c r="C1321" s="242"/>
      <c r="D1321" s="243" t="s">
        <v>230</v>
      </c>
      <c r="E1321" s="244" t="s">
        <v>1</v>
      </c>
      <c r="F1321" s="245" t="s">
        <v>5939</v>
      </c>
      <c r="G1321" s="242"/>
      <c r="H1321" s="246">
        <v>2.5179999999999998</v>
      </c>
      <c r="I1321" s="247"/>
      <c r="J1321" s="242"/>
      <c r="K1321" s="242"/>
      <c r="L1321" s="248"/>
      <c r="M1321" s="249"/>
      <c r="N1321" s="250"/>
      <c r="O1321" s="250"/>
      <c r="P1321" s="250"/>
      <c r="Q1321" s="250"/>
      <c r="R1321" s="250"/>
      <c r="S1321" s="250"/>
      <c r="T1321" s="251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2" t="s">
        <v>230</v>
      </c>
      <c r="AU1321" s="252" t="s">
        <v>88</v>
      </c>
      <c r="AV1321" s="13" t="s">
        <v>88</v>
      </c>
      <c r="AW1321" s="13" t="s">
        <v>34</v>
      </c>
      <c r="AX1321" s="13" t="s">
        <v>79</v>
      </c>
      <c r="AY1321" s="252" t="s">
        <v>216</v>
      </c>
    </row>
    <row r="1322" s="13" customFormat="1">
      <c r="A1322" s="13"/>
      <c r="B1322" s="241"/>
      <c r="C1322" s="242"/>
      <c r="D1322" s="243" t="s">
        <v>230</v>
      </c>
      <c r="E1322" s="244" t="s">
        <v>1</v>
      </c>
      <c r="F1322" s="245" t="s">
        <v>5940</v>
      </c>
      <c r="G1322" s="242"/>
      <c r="H1322" s="246">
        <v>1.5900000000000001</v>
      </c>
      <c r="I1322" s="247"/>
      <c r="J1322" s="242"/>
      <c r="K1322" s="242"/>
      <c r="L1322" s="248"/>
      <c r="M1322" s="249"/>
      <c r="N1322" s="250"/>
      <c r="O1322" s="250"/>
      <c r="P1322" s="250"/>
      <c r="Q1322" s="250"/>
      <c r="R1322" s="250"/>
      <c r="S1322" s="250"/>
      <c r="T1322" s="251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52" t="s">
        <v>230</v>
      </c>
      <c r="AU1322" s="252" t="s">
        <v>88</v>
      </c>
      <c r="AV1322" s="13" t="s">
        <v>88</v>
      </c>
      <c r="AW1322" s="13" t="s">
        <v>34</v>
      </c>
      <c r="AX1322" s="13" t="s">
        <v>79</v>
      </c>
      <c r="AY1322" s="252" t="s">
        <v>216</v>
      </c>
    </row>
    <row r="1323" s="13" customFormat="1">
      <c r="A1323" s="13"/>
      <c r="B1323" s="241"/>
      <c r="C1323" s="242"/>
      <c r="D1323" s="243" t="s">
        <v>230</v>
      </c>
      <c r="E1323" s="244" t="s">
        <v>1</v>
      </c>
      <c r="F1323" s="245" t="s">
        <v>5942</v>
      </c>
      <c r="G1323" s="242"/>
      <c r="H1323" s="246">
        <v>3.1800000000000002</v>
      </c>
      <c r="I1323" s="247"/>
      <c r="J1323" s="242"/>
      <c r="K1323" s="242"/>
      <c r="L1323" s="248"/>
      <c r="M1323" s="249"/>
      <c r="N1323" s="250"/>
      <c r="O1323" s="250"/>
      <c r="P1323" s="250"/>
      <c r="Q1323" s="250"/>
      <c r="R1323" s="250"/>
      <c r="S1323" s="250"/>
      <c r="T1323" s="251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2" t="s">
        <v>230</v>
      </c>
      <c r="AU1323" s="252" t="s">
        <v>88</v>
      </c>
      <c r="AV1323" s="13" t="s">
        <v>88</v>
      </c>
      <c r="AW1323" s="13" t="s">
        <v>34</v>
      </c>
      <c r="AX1323" s="13" t="s">
        <v>79</v>
      </c>
      <c r="AY1323" s="252" t="s">
        <v>216</v>
      </c>
    </row>
    <row r="1324" s="13" customFormat="1">
      <c r="A1324" s="13"/>
      <c r="B1324" s="241"/>
      <c r="C1324" s="242"/>
      <c r="D1324" s="243" t="s">
        <v>230</v>
      </c>
      <c r="E1324" s="244" t="s">
        <v>1</v>
      </c>
      <c r="F1324" s="245" t="s">
        <v>5943</v>
      </c>
      <c r="G1324" s="242"/>
      <c r="H1324" s="246">
        <v>8.0830000000000002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230</v>
      </c>
      <c r="AU1324" s="252" t="s">
        <v>88</v>
      </c>
      <c r="AV1324" s="13" t="s">
        <v>88</v>
      </c>
      <c r="AW1324" s="13" t="s">
        <v>34</v>
      </c>
      <c r="AX1324" s="13" t="s">
        <v>79</v>
      </c>
      <c r="AY1324" s="252" t="s">
        <v>216</v>
      </c>
    </row>
    <row r="1325" s="13" customFormat="1">
      <c r="A1325" s="13"/>
      <c r="B1325" s="241"/>
      <c r="C1325" s="242"/>
      <c r="D1325" s="243" t="s">
        <v>230</v>
      </c>
      <c r="E1325" s="244" t="s">
        <v>1</v>
      </c>
      <c r="F1325" s="245" t="s">
        <v>5944</v>
      </c>
      <c r="G1325" s="242"/>
      <c r="H1325" s="246">
        <v>8.3160000000000007</v>
      </c>
      <c r="I1325" s="247"/>
      <c r="J1325" s="242"/>
      <c r="K1325" s="242"/>
      <c r="L1325" s="248"/>
      <c r="M1325" s="249"/>
      <c r="N1325" s="250"/>
      <c r="O1325" s="250"/>
      <c r="P1325" s="250"/>
      <c r="Q1325" s="250"/>
      <c r="R1325" s="250"/>
      <c r="S1325" s="250"/>
      <c r="T1325" s="251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52" t="s">
        <v>230</v>
      </c>
      <c r="AU1325" s="252" t="s">
        <v>88</v>
      </c>
      <c r="AV1325" s="13" t="s">
        <v>88</v>
      </c>
      <c r="AW1325" s="13" t="s">
        <v>34</v>
      </c>
      <c r="AX1325" s="13" t="s">
        <v>79</v>
      </c>
      <c r="AY1325" s="252" t="s">
        <v>216</v>
      </c>
    </row>
    <row r="1326" s="13" customFormat="1">
      <c r="A1326" s="13"/>
      <c r="B1326" s="241"/>
      <c r="C1326" s="242"/>
      <c r="D1326" s="243" t="s">
        <v>230</v>
      </c>
      <c r="E1326" s="244" t="s">
        <v>1</v>
      </c>
      <c r="F1326" s="245" t="s">
        <v>5945</v>
      </c>
      <c r="G1326" s="242"/>
      <c r="H1326" s="246">
        <v>12.932</v>
      </c>
      <c r="I1326" s="247"/>
      <c r="J1326" s="242"/>
      <c r="K1326" s="242"/>
      <c r="L1326" s="248"/>
      <c r="M1326" s="249"/>
      <c r="N1326" s="250"/>
      <c r="O1326" s="250"/>
      <c r="P1326" s="250"/>
      <c r="Q1326" s="250"/>
      <c r="R1326" s="250"/>
      <c r="S1326" s="250"/>
      <c r="T1326" s="251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2" t="s">
        <v>230</v>
      </c>
      <c r="AU1326" s="252" t="s">
        <v>88</v>
      </c>
      <c r="AV1326" s="13" t="s">
        <v>88</v>
      </c>
      <c r="AW1326" s="13" t="s">
        <v>34</v>
      </c>
      <c r="AX1326" s="13" t="s">
        <v>79</v>
      </c>
      <c r="AY1326" s="252" t="s">
        <v>216</v>
      </c>
    </row>
    <row r="1327" s="13" customFormat="1">
      <c r="A1327" s="13"/>
      <c r="B1327" s="241"/>
      <c r="C1327" s="242"/>
      <c r="D1327" s="243" t="s">
        <v>230</v>
      </c>
      <c r="E1327" s="244" t="s">
        <v>1</v>
      </c>
      <c r="F1327" s="245" t="s">
        <v>5946</v>
      </c>
      <c r="G1327" s="242"/>
      <c r="H1327" s="246">
        <v>2.7429999999999999</v>
      </c>
      <c r="I1327" s="247"/>
      <c r="J1327" s="242"/>
      <c r="K1327" s="242"/>
      <c r="L1327" s="248"/>
      <c r="M1327" s="249"/>
      <c r="N1327" s="250"/>
      <c r="O1327" s="250"/>
      <c r="P1327" s="250"/>
      <c r="Q1327" s="250"/>
      <c r="R1327" s="250"/>
      <c r="S1327" s="250"/>
      <c r="T1327" s="25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2" t="s">
        <v>230</v>
      </c>
      <c r="AU1327" s="252" t="s">
        <v>88</v>
      </c>
      <c r="AV1327" s="13" t="s">
        <v>88</v>
      </c>
      <c r="AW1327" s="13" t="s">
        <v>34</v>
      </c>
      <c r="AX1327" s="13" t="s">
        <v>79</v>
      </c>
      <c r="AY1327" s="252" t="s">
        <v>216</v>
      </c>
    </row>
    <row r="1328" s="13" customFormat="1">
      <c r="A1328" s="13"/>
      <c r="B1328" s="241"/>
      <c r="C1328" s="242"/>
      <c r="D1328" s="243" t="s">
        <v>230</v>
      </c>
      <c r="E1328" s="244" t="s">
        <v>1</v>
      </c>
      <c r="F1328" s="245" t="s">
        <v>5947</v>
      </c>
      <c r="G1328" s="242"/>
      <c r="H1328" s="246">
        <v>1.5900000000000001</v>
      </c>
      <c r="I1328" s="247"/>
      <c r="J1328" s="242"/>
      <c r="K1328" s="242"/>
      <c r="L1328" s="248"/>
      <c r="M1328" s="249"/>
      <c r="N1328" s="250"/>
      <c r="O1328" s="250"/>
      <c r="P1328" s="250"/>
      <c r="Q1328" s="250"/>
      <c r="R1328" s="250"/>
      <c r="S1328" s="250"/>
      <c r="T1328" s="251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52" t="s">
        <v>230</v>
      </c>
      <c r="AU1328" s="252" t="s">
        <v>88</v>
      </c>
      <c r="AV1328" s="13" t="s">
        <v>88</v>
      </c>
      <c r="AW1328" s="13" t="s">
        <v>34</v>
      </c>
      <c r="AX1328" s="13" t="s">
        <v>79</v>
      </c>
      <c r="AY1328" s="252" t="s">
        <v>216</v>
      </c>
    </row>
    <row r="1329" s="14" customFormat="1">
      <c r="A1329" s="14"/>
      <c r="B1329" s="253"/>
      <c r="C1329" s="254"/>
      <c r="D1329" s="243" t="s">
        <v>230</v>
      </c>
      <c r="E1329" s="255" t="s">
        <v>1</v>
      </c>
      <c r="F1329" s="256" t="s">
        <v>285</v>
      </c>
      <c r="G1329" s="254"/>
      <c r="H1329" s="257">
        <v>74.608000000000004</v>
      </c>
      <c r="I1329" s="258"/>
      <c r="J1329" s="254"/>
      <c r="K1329" s="254"/>
      <c r="L1329" s="259"/>
      <c r="M1329" s="260"/>
      <c r="N1329" s="261"/>
      <c r="O1329" s="261"/>
      <c r="P1329" s="261"/>
      <c r="Q1329" s="261"/>
      <c r="R1329" s="261"/>
      <c r="S1329" s="261"/>
      <c r="T1329" s="262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63" t="s">
        <v>230</v>
      </c>
      <c r="AU1329" s="263" t="s">
        <v>88</v>
      </c>
      <c r="AV1329" s="14" t="s">
        <v>121</v>
      </c>
      <c r="AW1329" s="14" t="s">
        <v>34</v>
      </c>
      <c r="AX1329" s="14" t="s">
        <v>86</v>
      </c>
      <c r="AY1329" s="263" t="s">
        <v>216</v>
      </c>
    </row>
    <row r="1330" s="2" customFormat="1" ht="16.5" customHeight="1">
      <c r="A1330" s="39"/>
      <c r="B1330" s="40"/>
      <c r="C1330" s="228" t="s">
        <v>2212</v>
      </c>
      <c r="D1330" s="228" t="s">
        <v>218</v>
      </c>
      <c r="E1330" s="229" t="s">
        <v>5986</v>
      </c>
      <c r="F1330" s="230" t="s">
        <v>5987</v>
      </c>
      <c r="G1330" s="231" t="s">
        <v>277</v>
      </c>
      <c r="H1330" s="232">
        <v>28.306000000000001</v>
      </c>
      <c r="I1330" s="233"/>
      <c r="J1330" s="234">
        <f>ROUND(I1330*H1330,2)</f>
        <v>0</v>
      </c>
      <c r="K1330" s="230" t="s">
        <v>222</v>
      </c>
      <c r="L1330" s="45"/>
      <c r="M1330" s="235" t="s">
        <v>1</v>
      </c>
      <c r="N1330" s="236" t="s">
        <v>44</v>
      </c>
      <c r="O1330" s="92"/>
      <c r="P1330" s="237">
        <f>O1330*H1330</f>
        <v>0</v>
      </c>
      <c r="Q1330" s="237">
        <v>0</v>
      </c>
      <c r="R1330" s="237">
        <f>Q1330*H1330</f>
        <v>0</v>
      </c>
      <c r="S1330" s="237">
        <v>0.02835</v>
      </c>
      <c r="T1330" s="238">
        <f>S1330*H1330</f>
        <v>0.8024751</v>
      </c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R1330" s="239" t="s">
        <v>290</v>
      </c>
      <c r="AT1330" s="239" t="s">
        <v>218</v>
      </c>
      <c r="AU1330" s="239" t="s">
        <v>88</v>
      </c>
      <c r="AY1330" s="18" t="s">
        <v>216</v>
      </c>
      <c r="BE1330" s="240">
        <f>IF(N1330="základní",J1330,0)</f>
        <v>0</v>
      </c>
      <c r="BF1330" s="240">
        <f>IF(N1330="snížená",J1330,0)</f>
        <v>0</v>
      </c>
      <c r="BG1330" s="240">
        <f>IF(N1330="zákl. přenesená",J1330,0)</f>
        <v>0</v>
      </c>
      <c r="BH1330" s="240">
        <f>IF(N1330="sníž. přenesená",J1330,0)</f>
        <v>0</v>
      </c>
      <c r="BI1330" s="240">
        <f>IF(N1330="nulová",J1330,0)</f>
        <v>0</v>
      </c>
      <c r="BJ1330" s="18" t="s">
        <v>86</v>
      </c>
      <c r="BK1330" s="240">
        <f>ROUND(I1330*H1330,2)</f>
        <v>0</v>
      </c>
      <c r="BL1330" s="18" t="s">
        <v>290</v>
      </c>
      <c r="BM1330" s="239" t="s">
        <v>5988</v>
      </c>
    </row>
    <row r="1331" s="13" customFormat="1">
      <c r="A1331" s="13"/>
      <c r="B1331" s="241"/>
      <c r="C1331" s="242"/>
      <c r="D1331" s="243" t="s">
        <v>230</v>
      </c>
      <c r="E1331" s="244" t="s">
        <v>1</v>
      </c>
      <c r="F1331" s="245" t="s">
        <v>5989</v>
      </c>
      <c r="G1331" s="242"/>
      <c r="H1331" s="246">
        <v>7.4199999999999999</v>
      </c>
      <c r="I1331" s="247"/>
      <c r="J1331" s="242"/>
      <c r="K1331" s="242"/>
      <c r="L1331" s="248"/>
      <c r="M1331" s="249"/>
      <c r="N1331" s="250"/>
      <c r="O1331" s="250"/>
      <c r="P1331" s="250"/>
      <c r="Q1331" s="250"/>
      <c r="R1331" s="250"/>
      <c r="S1331" s="250"/>
      <c r="T1331" s="25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2" t="s">
        <v>230</v>
      </c>
      <c r="AU1331" s="252" t="s">
        <v>88</v>
      </c>
      <c r="AV1331" s="13" t="s">
        <v>88</v>
      </c>
      <c r="AW1331" s="13" t="s">
        <v>34</v>
      </c>
      <c r="AX1331" s="13" t="s">
        <v>79</v>
      </c>
      <c r="AY1331" s="252" t="s">
        <v>216</v>
      </c>
    </row>
    <row r="1332" s="13" customFormat="1">
      <c r="A1332" s="13"/>
      <c r="B1332" s="241"/>
      <c r="C1332" s="242"/>
      <c r="D1332" s="243" t="s">
        <v>230</v>
      </c>
      <c r="E1332" s="244" t="s">
        <v>1</v>
      </c>
      <c r="F1332" s="245" t="s">
        <v>5990</v>
      </c>
      <c r="G1332" s="242"/>
      <c r="H1332" s="246">
        <v>3.048</v>
      </c>
      <c r="I1332" s="247"/>
      <c r="J1332" s="242"/>
      <c r="K1332" s="242"/>
      <c r="L1332" s="248"/>
      <c r="M1332" s="249"/>
      <c r="N1332" s="250"/>
      <c r="O1332" s="250"/>
      <c r="P1332" s="250"/>
      <c r="Q1332" s="250"/>
      <c r="R1332" s="250"/>
      <c r="S1332" s="250"/>
      <c r="T1332" s="251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2" t="s">
        <v>230</v>
      </c>
      <c r="AU1332" s="252" t="s">
        <v>88</v>
      </c>
      <c r="AV1332" s="13" t="s">
        <v>88</v>
      </c>
      <c r="AW1332" s="13" t="s">
        <v>34</v>
      </c>
      <c r="AX1332" s="13" t="s">
        <v>79</v>
      </c>
      <c r="AY1332" s="252" t="s">
        <v>216</v>
      </c>
    </row>
    <row r="1333" s="13" customFormat="1">
      <c r="A1333" s="13"/>
      <c r="B1333" s="241"/>
      <c r="C1333" s="242"/>
      <c r="D1333" s="243" t="s">
        <v>230</v>
      </c>
      <c r="E1333" s="244" t="s">
        <v>1</v>
      </c>
      <c r="F1333" s="245" t="s">
        <v>5991</v>
      </c>
      <c r="G1333" s="242"/>
      <c r="H1333" s="246">
        <v>4.3730000000000002</v>
      </c>
      <c r="I1333" s="247"/>
      <c r="J1333" s="242"/>
      <c r="K1333" s="242"/>
      <c r="L1333" s="248"/>
      <c r="M1333" s="249"/>
      <c r="N1333" s="250"/>
      <c r="O1333" s="250"/>
      <c r="P1333" s="250"/>
      <c r="Q1333" s="250"/>
      <c r="R1333" s="250"/>
      <c r="S1333" s="250"/>
      <c r="T1333" s="251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52" t="s">
        <v>230</v>
      </c>
      <c r="AU1333" s="252" t="s">
        <v>88</v>
      </c>
      <c r="AV1333" s="13" t="s">
        <v>88</v>
      </c>
      <c r="AW1333" s="13" t="s">
        <v>34</v>
      </c>
      <c r="AX1333" s="13" t="s">
        <v>79</v>
      </c>
      <c r="AY1333" s="252" t="s">
        <v>216</v>
      </c>
    </row>
    <row r="1334" s="13" customFormat="1">
      <c r="A1334" s="13"/>
      <c r="B1334" s="241"/>
      <c r="C1334" s="242"/>
      <c r="D1334" s="243" t="s">
        <v>230</v>
      </c>
      <c r="E1334" s="244" t="s">
        <v>1</v>
      </c>
      <c r="F1334" s="245" t="s">
        <v>5992</v>
      </c>
      <c r="G1334" s="242"/>
      <c r="H1334" s="246">
        <v>2.9950000000000001</v>
      </c>
      <c r="I1334" s="247"/>
      <c r="J1334" s="242"/>
      <c r="K1334" s="242"/>
      <c r="L1334" s="248"/>
      <c r="M1334" s="249"/>
      <c r="N1334" s="250"/>
      <c r="O1334" s="250"/>
      <c r="P1334" s="250"/>
      <c r="Q1334" s="250"/>
      <c r="R1334" s="250"/>
      <c r="S1334" s="250"/>
      <c r="T1334" s="251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T1334" s="252" t="s">
        <v>230</v>
      </c>
      <c r="AU1334" s="252" t="s">
        <v>88</v>
      </c>
      <c r="AV1334" s="13" t="s">
        <v>88</v>
      </c>
      <c r="AW1334" s="13" t="s">
        <v>34</v>
      </c>
      <c r="AX1334" s="13" t="s">
        <v>79</v>
      </c>
      <c r="AY1334" s="252" t="s">
        <v>216</v>
      </c>
    </row>
    <row r="1335" s="13" customFormat="1">
      <c r="A1335" s="13"/>
      <c r="B1335" s="241"/>
      <c r="C1335" s="242"/>
      <c r="D1335" s="243" t="s">
        <v>230</v>
      </c>
      <c r="E1335" s="244" t="s">
        <v>1</v>
      </c>
      <c r="F1335" s="245" t="s">
        <v>5993</v>
      </c>
      <c r="G1335" s="242"/>
      <c r="H1335" s="246">
        <v>2.6499999999999999</v>
      </c>
      <c r="I1335" s="247"/>
      <c r="J1335" s="242"/>
      <c r="K1335" s="242"/>
      <c r="L1335" s="248"/>
      <c r="M1335" s="249"/>
      <c r="N1335" s="250"/>
      <c r="O1335" s="250"/>
      <c r="P1335" s="250"/>
      <c r="Q1335" s="250"/>
      <c r="R1335" s="250"/>
      <c r="S1335" s="250"/>
      <c r="T1335" s="251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52" t="s">
        <v>230</v>
      </c>
      <c r="AU1335" s="252" t="s">
        <v>88</v>
      </c>
      <c r="AV1335" s="13" t="s">
        <v>88</v>
      </c>
      <c r="AW1335" s="13" t="s">
        <v>34</v>
      </c>
      <c r="AX1335" s="13" t="s">
        <v>79</v>
      </c>
      <c r="AY1335" s="252" t="s">
        <v>216</v>
      </c>
    </row>
    <row r="1336" s="13" customFormat="1">
      <c r="A1336" s="13"/>
      <c r="B1336" s="241"/>
      <c r="C1336" s="242"/>
      <c r="D1336" s="243" t="s">
        <v>230</v>
      </c>
      <c r="E1336" s="244" t="s">
        <v>1</v>
      </c>
      <c r="F1336" s="245" t="s">
        <v>5994</v>
      </c>
      <c r="G1336" s="242"/>
      <c r="H1336" s="246">
        <v>2.544</v>
      </c>
      <c r="I1336" s="247"/>
      <c r="J1336" s="242"/>
      <c r="K1336" s="242"/>
      <c r="L1336" s="248"/>
      <c r="M1336" s="249"/>
      <c r="N1336" s="250"/>
      <c r="O1336" s="250"/>
      <c r="P1336" s="250"/>
      <c r="Q1336" s="250"/>
      <c r="R1336" s="250"/>
      <c r="S1336" s="250"/>
      <c r="T1336" s="25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2" t="s">
        <v>230</v>
      </c>
      <c r="AU1336" s="252" t="s">
        <v>88</v>
      </c>
      <c r="AV1336" s="13" t="s">
        <v>88</v>
      </c>
      <c r="AW1336" s="13" t="s">
        <v>34</v>
      </c>
      <c r="AX1336" s="13" t="s">
        <v>79</v>
      </c>
      <c r="AY1336" s="252" t="s">
        <v>216</v>
      </c>
    </row>
    <row r="1337" s="13" customFormat="1">
      <c r="A1337" s="13"/>
      <c r="B1337" s="241"/>
      <c r="C1337" s="242"/>
      <c r="D1337" s="243" t="s">
        <v>230</v>
      </c>
      <c r="E1337" s="244" t="s">
        <v>1</v>
      </c>
      <c r="F1337" s="245" t="s">
        <v>5995</v>
      </c>
      <c r="G1337" s="242"/>
      <c r="H1337" s="246">
        <v>1.5900000000000001</v>
      </c>
      <c r="I1337" s="247"/>
      <c r="J1337" s="242"/>
      <c r="K1337" s="242"/>
      <c r="L1337" s="248"/>
      <c r="M1337" s="249"/>
      <c r="N1337" s="250"/>
      <c r="O1337" s="250"/>
      <c r="P1337" s="250"/>
      <c r="Q1337" s="250"/>
      <c r="R1337" s="250"/>
      <c r="S1337" s="250"/>
      <c r="T1337" s="251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2" t="s">
        <v>230</v>
      </c>
      <c r="AU1337" s="252" t="s">
        <v>88</v>
      </c>
      <c r="AV1337" s="13" t="s">
        <v>88</v>
      </c>
      <c r="AW1337" s="13" t="s">
        <v>34</v>
      </c>
      <c r="AX1337" s="13" t="s">
        <v>79</v>
      </c>
      <c r="AY1337" s="252" t="s">
        <v>216</v>
      </c>
    </row>
    <row r="1338" s="13" customFormat="1">
      <c r="A1338" s="13"/>
      <c r="B1338" s="241"/>
      <c r="C1338" s="242"/>
      <c r="D1338" s="243" t="s">
        <v>230</v>
      </c>
      <c r="E1338" s="244" t="s">
        <v>1</v>
      </c>
      <c r="F1338" s="245" t="s">
        <v>5996</v>
      </c>
      <c r="G1338" s="242"/>
      <c r="H1338" s="246">
        <v>2.1749999999999998</v>
      </c>
      <c r="I1338" s="247"/>
      <c r="J1338" s="242"/>
      <c r="K1338" s="242"/>
      <c r="L1338" s="248"/>
      <c r="M1338" s="249"/>
      <c r="N1338" s="250"/>
      <c r="O1338" s="250"/>
      <c r="P1338" s="250"/>
      <c r="Q1338" s="250"/>
      <c r="R1338" s="250"/>
      <c r="S1338" s="250"/>
      <c r="T1338" s="251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52" t="s">
        <v>230</v>
      </c>
      <c r="AU1338" s="252" t="s">
        <v>88</v>
      </c>
      <c r="AV1338" s="13" t="s">
        <v>88</v>
      </c>
      <c r="AW1338" s="13" t="s">
        <v>34</v>
      </c>
      <c r="AX1338" s="13" t="s">
        <v>79</v>
      </c>
      <c r="AY1338" s="252" t="s">
        <v>216</v>
      </c>
    </row>
    <row r="1339" s="13" customFormat="1">
      <c r="A1339" s="13"/>
      <c r="B1339" s="241"/>
      <c r="C1339" s="242"/>
      <c r="D1339" s="243" t="s">
        <v>230</v>
      </c>
      <c r="E1339" s="244" t="s">
        <v>1</v>
      </c>
      <c r="F1339" s="245" t="s">
        <v>5997</v>
      </c>
      <c r="G1339" s="242"/>
      <c r="H1339" s="246">
        <v>1.5109999999999999</v>
      </c>
      <c r="I1339" s="247"/>
      <c r="J1339" s="242"/>
      <c r="K1339" s="242"/>
      <c r="L1339" s="248"/>
      <c r="M1339" s="249"/>
      <c r="N1339" s="250"/>
      <c r="O1339" s="250"/>
      <c r="P1339" s="250"/>
      <c r="Q1339" s="250"/>
      <c r="R1339" s="250"/>
      <c r="S1339" s="250"/>
      <c r="T1339" s="25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2" t="s">
        <v>230</v>
      </c>
      <c r="AU1339" s="252" t="s">
        <v>88</v>
      </c>
      <c r="AV1339" s="13" t="s">
        <v>88</v>
      </c>
      <c r="AW1339" s="13" t="s">
        <v>34</v>
      </c>
      <c r="AX1339" s="13" t="s">
        <v>79</v>
      </c>
      <c r="AY1339" s="252" t="s">
        <v>216</v>
      </c>
    </row>
    <row r="1340" s="14" customFormat="1">
      <c r="A1340" s="14"/>
      <c r="B1340" s="253"/>
      <c r="C1340" s="254"/>
      <c r="D1340" s="243" t="s">
        <v>230</v>
      </c>
      <c r="E1340" s="255" t="s">
        <v>1</v>
      </c>
      <c r="F1340" s="256" t="s">
        <v>285</v>
      </c>
      <c r="G1340" s="254"/>
      <c r="H1340" s="257">
        <v>28.306000000000001</v>
      </c>
      <c r="I1340" s="258"/>
      <c r="J1340" s="254"/>
      <c r="K1340" s="254"/>
      <c r="L1340" s="259"/>
      <c r="M1340" s="260"/>
      <c r="N1340" s="261"/>
      <c r="O1340" s="261"/>
      <c r="P1340" s="261"/>
      <c r="Q1340" s="261"/>
      <c r="R1340" s="261"/>
      <c r="S1340" s="261"/>
      <c r="T1340" s="262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T1340" s="263" t="s">
        <v>230</v>
      </c>
      <c r="AU1340" s="263" t="s">
        <v>88</v>
      </c>
      <c r="AV1340" s="14" t="s">
        <v>121</v>
      </c>
      <c r="AW1340" s="14" t="s">
        <v>34</v>
      </c>
      <c r="AX1340" s="14" t="s">
        <v>86</v>
      </c>
      <c r="AY1340" s="263" t="s">
        <v>216</v>
      </c>
    </row>
    <row r="1341" s="2" customFormat="1" ht="16.5" customHeight="1">
      <c r="A1341" s="39"/>
      <c r="B1341" s="40"/>
      <c r="C1341" s="228" t="s">
        <v>2217</v>
      </c>
      <c r="D1341" s="228" t="s">
        <v>218</v>
      </c>
      <c r="E1341" s="229" t="s">
        <v>2433</v>
      </c>
      <c r="F1341" s="230" t="s">
        <v>2434</v>
      </c>
      <c r="G1341" s="231" t="s">
        <v>277</v>
      </c>
      <c r="H1341" s="232">
        <v>5.399</v>
      </c>
      <c r="I1341" s="233"/>
      <c r="J1341" s="234">
        <f>ROUND(I1341*H1341,2)</f>
        <v>0</v>
      </c>
      <c r="K1341" s="230" t="s">
        <v>222</v>
      </c>
      <c r="L1341" s="45"/>
      <c r="M1341" s="235" t="s">
        <v>1</v>
      </c>
      <c r="N1341" s="236" t="s">
        <v>44</v>
      </c>
      <c r="O1341" s="92"/>
      <c r="P1341" s="237">
        <f>O1341*H1341</f>
        <v>0</v>
      </c>
      <c r="Q1341" s="237">
        <v>0.012200000000000001</v>
      </c>
      <c r="R1341" s="237">
        <f>Q1341*H1341</f>
        <v>0.065867800000000004</v>
      </c>
      <c r="S1341" s="237">
        <v>0</v>
      </c>
      <c r="T1341" s="238">
        <f>S1341*H1341</f>
        <v>0</v>
      </c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R1341" s="239" t="s">
        <v>290</v>
      </c>
      <c r="AT1341" s="239" t="s">
        <v>218</v>
      </c>
      <c r="AU1341" s="239" t="s">
        <v>88</v>
      </c>
      <c r="AY1341" s="18" t="s">
        <v>216</v>
      </c>
      <c r="BE1341" s="240">
        <f>IF(N1341="základní",J1341,0)</f>
        <v>0</v>
      </c>
      <c r="BF1341" s="240">
        <f>IF(N1341="snížená",J1341,0)</f>
        <v>0</v>
      </c>
      <c r="BG1341" s="240">
        <f>IF(N1341="zákl. přenesená",J1341,0)</f>
        <v>0</v>
      </c>
      <c r="BH1341" s="240">
        <f>IF(N1341="sníž. přenesená",J1341,0)</f>
        <v>0</v>
      </c>
      <c r="BI1341" s="240">
        <f>IF(N1341="nulová",J1341,0)</f>
        <v>0</v>
      </c>
      <c r="BJ1341" s="18" t="s">
        <v>86</v>
      </c>
      <c r="BK1341" s="240">
        <f>ROUND(I1341*H1341,2)</f>
        <v>0</v>
      </c>
      <c r="BL1341" s="18" t="s">
        <v>290</v>
      </c>
      <c r="BM1341" s="239" t="s">
        <v>2435</v>
      </c>
    </row>
    <row r="1342" s="13" customFormat="1">
      <c r="A1342" s="13"/>
      <c r="B1342" s="241"/>
      <c r="C1342" s="242"/>
      <c r="D1342" s="243" t="s">
        <v>230</v>
      </c>
      <c r="E1342" s="244" t="s">
        <v>1</v>
      </c>
      <c r="F1342" s="245" t="s">
        <v>5998</v>
      </c>
      <c r="G1342" s="242"/>
      <c r="H1342" s="246">
        <v>5.399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230</v>
      </c>
      <c r="AU1342" s="252" t="s">
        <v>88</v>
      </c>
      <c r="AV1342" s="13" t="s">
        <v>88</v>
      </c>
      <c r="AW1342" s="13" t="s">
        <v>34</v>
      </c>
      <c r="AX1342" s="13" t="s">
        <v>86</v>
      </c>
      <c r="AY1342" s="252" t="s">
        <v>216</v>
      </c>
    </row>
    <row r="1343" s="2" customFormat="1" ht="21.75" customHeight="1">
      <c r="A1343" s="39"/>
      <c r="B1343" s="40"/>
      <c r="C1343" s="228" t="s">
        <v>2222</v>
      </c>
      <c r="D1343" s="228" t="s">
        <v>218</v>
      </c>
      <c r="E1343" s="229" t="s">
        <v>5999</v>
      </c>
      <c r="F1343" s="230" t="s">
        <v>6000</v>
      </c>
      <c r="G1343" s="231" t="s">
        <v>277</v>
      </c>
      <c r="H1343" s="232">
        <v>9.0999999999999996</v>
      </c>
      <c r="I1343" s="233"/>
      <c r="J1343" s="234">
        <f>ROUND(I1343*H1343,2)</f>
        <v>0</v>
      </c>
      <c r="K1343" s="230" t="s">
        <v>222</v>
      </c>
      <c r="L1343" s="45"/>
      <c r="M1343" s="235" t="s">
        <v>1</v>
      </c>
      <c r="N1343" s="236" t="s">
        <v>44</v>
      </c>
      <c r="O1343" s="92"/>
      <c r="P1343" s="237">
        <f>O1343*H1343</f>
        <v>0</v>
      </c>
      <c r="Q1343" s="237">
        <v>0.01661</v>
      </c>
      <c r="R1343" s="237">
        <f>Q1343*H1343</f>
        <v>0.15115099999999998</v>
      </c>
      <c r="S1343" s="237">
        <v>0</v>
      </c>
      <c r="T1343" s="238">
        <f>S1343*H1343</f>
        <v>0</v>
      </c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R1343" s="239" t="s">
        <v>290</v>
      </c>
      <c r="AT1343" s="239" t="s">
        <v>218</v>
      </c>
      <c r="AU1343" s="239" t="s">
        <v>88</v>
      </c>
      <c r="AY1343" s="18" t="s">
        <v>216</v>
      </c>
      <c r="BE1343" s="240">
        <f>IF(N1343="základní",J1343,0)</f>
        <v>0</v>
      </c>
      <c r="BF1343" s="240">
        <f>IF(N1343="snížená",J1343,0)</f>
        <v>0</v>
      </c>
      <c r="BG1343" s="240">
        <f>IF(N1343="zákl. přenesená",J1343,0)</f>
        <v>0</v>
      </c>
      <c r="BH1343" s="240">
        <f>IF(N1343="sníž. přenesená",J1343,0)</f>
        <v>0</v>
      </c>
      <c r="BI1343" s="240">
        <f>IF(N1343="nulová",J1343,0)</f>
        <v>0</v>
      </c>
      <c r="BJ1343" s="18" t="s">
        <v>86</v>
      </c>
      <c r="BK1343" s="240">
        <f>ROUND(I1343*H1343,2)</f>
        <v>0</v>
      </c>
      <c r="BL1343" s="18" t="s">
        <v>290</v>
      </c>
      <c r="BM1343" s="239" t="s">
        <v>6001</v>
      </c>
    </row>
    <row r="1344" s="13" customFormat="1">
      <c r="A1344" s="13"/>
      <c r="B1344" s="241"/>
      <c r="C1344" s="242"/>
      <c r="D1344" s="243" t="s">
        <v>230</v>
      </c>
      <c r="E1344" s="244" t="s">
        <v>1</v>
      </c>
      <c r="F1344" s="245" t="s">
        <v>6002</v>
      </c>
      <c r="G1344" s="242"/>
      <c r="H1344" s="246">
        <v>9.0999999999999996</v>
      </c>
      <c r="I1344" s="247"/>
      <c r="J1344" s="242"/>
      <c r="K1344" s="242"/>
      <c r="L1344" s="248"/>
      <c r="M1344" s="249"/>
      <c r="N1344" s="250"/>
      <c r="O1344" s="250"/>
      <c r="P1344" s="250"/>
      <c r="Q1344" s="250"/>
      <c r="R1344" s="250"/>
      <c r="S1344" s="250"/>
      <c r="T1344" s="25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2" t="s">
        <v>230</v>
      </c>
      <c r="AU1344" s="252" t="s">
        <v>88</v>
      </c>
      <c r="AV1344" s="13" t="s">
        <v>88</v>
      </c>
      <c r="AW1344" s="13" t="s">
        <v>34</v>
      </c>
      <c r="AX1344" s="13" t="s">
        <v>86</v>
      </c>
      <c r="AY1344" s="252" t="s">
        <v>216</v>
      </c>
    </row>
    <row r="1345" s="2" customFormat="1" ht="16.5" customHeight="1">
      <c r="A1345" s="39"/>
      <c r="B1345" s="40"/>
      <c r="C1345" s="228" t="s">
        <v>2227</v>
      </c>
      <c r="D1345" s="228" t="s">
        <v>218</v>
      </c>
      <c r="E1345" s="229" t="s">
        <v>6003</v>
      </c>
      <c r="F1345" s="230" t="s">
        <v>6004</v>
      </c>
      <c r="G1345" s="231" t="s">
        <v>277</v>
      </c>
      <c r="H1345" s="232">
        <v>7.0789999999999997</v>
      </c>
      <c r="I1345" s="233"/>
      <c r="J1345" s="234">
        <f>ROUND(I1345*H1345,2)</f>
        <v>0</v>
      </c>
      <c r="K1345" s="230" t="s">
        <v>222</v>
      </c>
      <c r="L1345" s="45"/>
      <c r="M1345" s="235" t="s">
        <v>1</v>
      </c>
      <c r="N1345" s="236" t="s">
        <v>44</v>
      </c>
      <c r="O1345" s="92"/>
      <c r="P1345" s="237">
        <f>O1345*H1345</f>
        <v>0</v>
      </c>
      <c r="Q1345" s="237">
        <v>0.022540000000000001</v>
      </c>
      <c r="R1345" s="237">
        <f>Q1345*H1345</f>
        <v>0.15956065999999999</v>
      </c>
      <c r="S1345" s="237">
        <v>0</v>
      </c>
      <c r="T1345" s="238">
        <f>S1345*H1345</f>
        <v>0</v>
      </c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R1345" s="239" t="s">
        <v>290</v>
      </c>
      <c r="AT1345" s="239" t="s">
        <v>218</v>
      </c>
      <c r="AU1345" s="239" t="s">
        <v>88</v>
      </c>
      <c r="AY1345" s="18" t="s">
        <v>216</v>
      </c>
      <c r="BE1345" s="240">
        <f>IF(N1345="základní",J1345,0)</f>
        <v>0</v>
      </c>
      <c r="BF1345" s="240">
        <f>IF(N1345="snížená",J1345,0)</f>
        <v>0</v>
      </c>
      <c r="BG1345" s="240">
        <f>IF(N1345="zákl. přenesená",J1345,0)</f>
        <v>0</v>
      </c>
      <c r="BH1345" s="240">
        <f>IF(N1345="sníž. přenesená",J1345,0)</f>
        <v>0</v>
      </c>
      <c r="BI1345" s="240">
        <f>IF(N1345="nulová",J1345,0)</f>
        <v>0</v>
      </c>
      <c r="BJ1345" s="18" t="s">
        <v>86</v>
      </c>
      <c r="BK1345" s="240">
        <f>ROUND(I1345*H1345,2)</f>
        <v>0</v>
      </c>
      <c r="BL1345" s="18" t="s">
        <v>290</v>
      </c>
      <c r="BM1345" s="239" t="s">
        <v>6005</v>
      </c>
    </row>
    <row r="1346" s="13" customFormat="1">
      <c r="A1346" s="13"/>
      <c r="B1346" s="241"/>
      <c r="C1346" s="242"/>
      <c r="D1346" s="243" t="s">
        <v>230</v>
      </c>
      <c r="E1346" s="244" t="s">
        <v>1</v>
      </c>
      <c r="F1346" s="245" t="s">
        <v>6006</v>
      </c>
      <c r="G1346" s="242"/>
      <c r="H1346" s="246">
        <v>4.0590000000000002</v>
      </c>
      <c r="I1346" s="247"/>
      <c r="J1346" s="242"/>
      <c r="K1346" s="242"/>
      <c r="L1346" s="248"/>
      <c r="M1346" s="249"/>
      <c r="N1346" s="250"/>
      <c r="O1346" s="250"/>
      <c r="P1346" s="250"/>
      <c r="Q1346" s="250"/>
      <c r="R1346" s="250"/>
      <c r="S1346" s="250"/>
      <c r="T1346" s="25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2" t="s">
        <v>230</v>
      </c>
      <c r="AU1346" s="252" t="s">
        <v>88</v>
      </c>
      <c r="AV1346" s="13" t="s">
        <v>88</v>
      </c>
      <c r="AW1346" s="13" t="s">
        <v>34</v>
      </c>
      <c r="AX1346" s="13" t="s">
        <v>79</v>
      </c>
      <c r="AY1346" s="252" t="s">
        <v>216</v>
      </c>
    </row>
    <row r="1347" s="13" customFormat="1">
      <c r="A1347" s="13"/>
      <c r="B1347" s="241"/>
      <c r="C1347" s="242"/>
      <c r="D1347" s="243" t="s">
        <v>230</v>
      </c>
      <c r="E1347" s="244" t="s">
        <v>1</v>
      </c>
      <c r="F1347" s="245" t="s">
        <v>6007</v>
      </c>
      <c r="G1347" s="242"/>
      <c r="H1347" s="246">
        <v>1.2</v>
      </c>
      <c r="I1347" s="247"/>
      <c r="J1347" s="242"/>
      <c r="K1347" s="242"/>
      <c r="L1347" s="248"/>
      <c r="M1347" s="249"/>
      <c r="N1347" s="250"/>
      <c r="O1347" s="250"/>
      <c r="P1347" s="250"/>
      <c r="Q1347" s="250"/>
      <c r="R1347" s="250"/>
      <c r="S1347" s="250"/>
      <c r="T1347" s="251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2" t="s">
        <v>230</v>
      </c>
      <c r="AU1347" s="252" t="s">
        <v>88</v>
      </c>
      <c r="AV1347" s="13" t="s">
        <v>88</v>
      </c>
      <c r="AW1347" s="13" t="s">
        <v>34</v>
      </c>
      <c r="AX1347" s="13" t="s">
        <v>79</v>
      </c>
      <c r="AY1347" s="252" t="s">
        <v>216</v>
      </c>
    </row>
    <row r="1348" s="13" customFormat="1">
      <c r="A1348" s="13"/>
      <c r="B1348" s="241"/>
      <c r="C1348" s="242"/>
      <c r="D1348" s="243" t="s">
        <v>230</v>
      </c>
      <c r="E1348" s="244" t="s">
        <v>1</v>
      </c>
      <c r="F1348" s="245" t="s">
        <v>6008</v>
      </c>
      <c r="G1348" s="242"/>
      <c r="H1348" s="246">
        <v>0.97499999999999998</v>
      </c>
      <c r="I1348" s="247"/>
      <c r="J1348" s="242"/>
      <c r="K1348" s="242"/>
      <c r="L1348" s="248"/>
      <c r="M1348" s="249"/>
      <c r="N1348" s="250"/>
      <c r="O1348" s="250"/>
      <c r="P1348" s="250"/>
      <c r="Q1348" s="250"/>
      <c r="R1348" s="250"/>
      <c r="S1348" s="250"/>
      <c r="T1348" s="251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2" t="s">
        <v>230</v>
      </c>
      <c r="AU1348" s="252" t="s">
        <v>88</v>
      </c>
      <c r="AV1348" s="13" t="s">
        <v>88</v>
      </c>
      <c r="AW1348" s="13" t="s">
        <v>34</v>
      </c>
      <c r="AX1348" s="13" t="s">
        <v>79</v>
      </c>
      <c r="AY1348" s="252" t="s">
        <v>216</v>
      </c>
    </row>
    <row r="1349" s="13" customFormat="1">
      <c r="A1349" s="13"/>
      <c r="B1349" s="241"/>
      <c r="C1349" s="242"/>
      <c r="D1349" s="243" t="s">
        <v>230</v>
      </c>
      <c r="E1349" s="244" t="s">
        <v>1</v>
      </c>
      <c r="F1349" s="245" t="s">
        <v>6009</v>
      </c>
      <c r="G1349" s="242"/>
      <c r="H1349" s="246">
        <v>0.84499999999999997</v>
      </c>
      <c r="I1349" s="247"/>
      <c r="J1349" s="242"/>
      <c r="K1349" s="242"/>
      <c r="L1349" s="248"/>
      <c r="M1349" s="249"/>
      <c r="N1349" s="250"/>
      <c r="O1349" s="250"/>
      <c r="P1349" s="250"/>
      <c r="Q1349" s="250"/>
      <c r="R1349" s="250"/>
      <c r="S1349" s="250"/>
      <c r="T1349" s="251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2" t="s">
        <v>230</v>
      </c>
      <c r="AU1349" s="252" t="s">
        <v>88</v>
      </c>
      <c r="AV1349" s="13" t="s">
        <v>88</v>
      </c>
      <c r="AW1349" s="13" t="s">
        <v>34</v>
      </c>
      <c r="AX1349" s="13" t="s">
        <v>79</v>
      </c>
      <c r="AY1349" s="252" t="s">
        <v>216</v>
      </c>
    </row>
    <row r="1350" s="14" customFormat="1">
      <c r="A1350" s="14"/>
      <c r="B1350" s="253"/>
      <c r="C1350" s="254"/>
      <c r="D1350" s="243" t="s">
        <v>230</v>
      </c>
      <c r="E1350" s="255" t="s">
        <v>1</v>
      </c>
      <c r="F1350" s="256" t="s">
        <v>6010</v>
      </c>
      <c r="G1350" s="254"/>
      <c r="H1350" s="257">
        <v>7.0789999999999997</v>
      </c>
      <c r="I1350" s="258"/>
      <c r="J1350" s="254"/>
      <c r="K1350" s="254"/>
      <c r="L1350" s="259"/>
      <c r="M1350" s="260"/>
      <c r="N1350" s="261"/>
      <c r="O1350" s="261"/>
      <c r="P1350" s="261"/>
      <c r="Q1350" s="261"/>
      <c r="R1350" s="261"/>
      <c r="S1350" s="261"/>
      <c r="T1350" s="262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63" t="s">
        <v>230</v>
      </c>
      <c r="AU1350" s="263" t="s">
        <v>88</v>
      </c>
      <c r="AV1350" s="14" t="s">
        <v>121</v>
      </c>
      <c r="AW1350" s="14" t="s">
        <v>34</v>
      </c>
      <c r="AX1350" s="14" t="s">
        <v>86</v>
      </c>
      <c r="AY1350" s="263" t="s">
        <v>216</v>
      </c>
    </row>
    <row r="1351" s="2" customFormat="1" ht="16.5" customHeight="1">
      <c r="A1351" s="39"/>
      <c r="B1351" s="40"/>
      <c r="C1351" s="228" t="s">
        <v>2231</v>
      </c>
      <c r="D1351" s="228" t="s">
        <v>218</v>
      </c>
      <c r="E1351" s="229" t="s">
        <v>6011</v>
      </c>
      <c r="F1351" s="230" t="s">
        <v>6012</v>
      </c>
      <c r="G1351" s="231" t="s">
        <v>293</v>
      </c>
      <c r="H1351" s="232">
        <v>14.994999999999999</v>
      </c>
      <c r="I1351" s="233"/>
      <c r="J1351" s="234">
        <f>ROUND(I1351*H1351,2)</f>
        <v>0</v>
      </c>
      <c r="K1351" s="230" t="s">
        <v>222</v>
      </c>
      <c r="L1351" s="45"/>
      <c r="M1351" s="235" t="s">
        <v>1</v>
      </c>
      <c r="N1351" s="236" t="s">
        <v>44</v>
      </c>
      <c r="O1351" s="92"/>
      <c r="P1351" s="237">
        <f>O1351*H1351</f>
        <v>0</v>
      </c>
      <c r="Q1351" s="237">
        <v>0.0043800000000000002</v>
      </c>
      <c r="R1351" s="237">
        <f>Q1351*H1351</f>
        <v>0.065678100000000003</v>
      </c>
      <c r="S1351" s="237">
        <v>0</v>
      </c>
      <c r="T1351" s="238">
        <f>S1351*H1351</f>
        <v>0</v>
      </c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R1351" s="239" t="s">
        <v>290</v>
      </c>
      <c r="AT1351" s="239" t="s">
        <v>218</v>
      </c>
      <c r="AU1351" s="239" t="s">
        <v>88</v>
      </c>
      <c r="AY1351" s="18" t="s">
        <v>216</v>
      </c>
      <c r="BE1351" s="240">
        <f>IF(N1351="základní",J1351,0)</f>
        <v>0</v>
      </c>
      <c r="BF1351" s="240">
        <f>IF(N1351="snížená",J1351,0)</f>
        <v>0</v>
      </c>
      <c r="BG1351" s="240">
        <f>IF(N1351="zákl. přenesená",J1351,0)</f>
        <v>0</v>
      </c>
      <c r="BH1351" s="240">
        <f>IF(N1351="sníž. přenesená",J1351,0)</f>
        <v>0</v>
      </c>
      <c r="BI1351" s="240">
        <f>IF(N1351="nulová",J1351,0)</f>
        <v>0</v>
      </c>
      <c r="BJ1351" s="18" t="s">
        <v>86</v>
      </c>
      <c r="BK1351" s="240">
        <f>ROUND(I1351*H1351,2)</f>
        <v>0</v>
      </c>
      <c r="BL1351" s="18" t="s">
        <v>290</v>
      </c>
      <c r="BM1351" s="239" t="s">
        <v>6013</v>
      </c>
    </row>
    <row r="1352" s="13" customFormat="1">
      <c r="A1352" s="13"/>
      <c r="B1352" s="241"/>
      <c r="C1352" s="242"/>
      <c r="D1352" s="243" t="s">
        <v>230</v>
      </c>
      <c r="E1352" s="244" t="s">
        <v>1</v>
      </c>
      <c r="F1352" s="245" t="s">
        <v>6014</v>
      </c>
      <c r="G1352" s="242"/>
      <c r="H1352" s="246">
        <v>6.9400000000000004</v>
      </c>
      <c r="I1352" s="247"/>
      <c r="J1352" s="242"/>
      <c r="K1352" s="242"/>
      <c r="L1352" s="248"/>
      <c r="M1352" s="249"/>
      <c r="N1352" s="250"/>
      <c r="O1352" s="250"/>
      <c r="P1352" s="250"/>
      <c r="Q1352" s="250"/>
      <c r="R1352" s="250"/>
      <c r="S1352" s="250"/>
      <c r="T1352" s="25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2" t="s">
        <v>230</v>
      </c>
      <c r="AU1352" s="252" t="s">
        <v>88</v>
      </c>
      <c r="AV1352" s="13" t="s">
        <v>88</v>
      </c>
      <c r="AW1352" s="13" t="s">
        <v>34</v>
      </c>
      <c r="AX1352" s="13" t="s">
        <v>79</v>
      </c>
      <c r="AY1352" s="252" t="s">
        <v>216</v>
      </c>
    </row>
    <row r="1353" s="13" customFormat="1">
      <c r="A1353" s="13"/>
      <c r="B1353" s="241"/>
      <c r="C1353" s="242"/>
      <c r="D1353" s="243" t="s">
        <v>230</v>
      </c>
      <c r="E1353" s="244" t="s">
        <v>1</v>
      </c>
      <c r="F1353" s="245" t="s">
        <v>6015</v>
      </c>
      <c r="G1353" s="242"/>
      <c r="H1353" s="246">
        <v>1.3</v>
      </c>
      <c r="I1353" s="247"/>
      <c r="J1353" s="242"/>
      <c r="K1353" s="242"/>
      <c r="L1353" s="248"/>
      <c r="M1353" s="249"/>
      <c r="N1353" s="250"/>
      <c r="O1353" s="250"/>
      <c r="P1353" s="250"/>
      <c r="Q1353" s="250"/>
      <c r="R1353" s="250"/>
      <c r="S1353" s="250"/>
      <c r="T1353" s="251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52" t="s">
        <v>230</v>
      </c>
      <c r="AU1353" s="252" t="s">
        <v>88</v>
      </c>
      <c r="AV1353" s="13" t="s">
        <v>88</v>
      </c>
      <c r="AW1353" s="13" t="s">
        <v>34</v>
      </c>
      <c r="AX1353" s="13" t="s">
        <v>79</v>
      </c>
      <c r="AY1353" s="252" t="s">
        <v>216</v>
      </c>
    </row>
    <row r="1354" s="13" customFormat="1">
      <c r="A1354" s="13"/>
      <c r="B1354" s="241"/>
      <c r="C1354" s="242"/>
      <c r="D1354" s="243" t="s">
        <v>230</v>
      </c>
      <c r="E1354" s="244" t="s">
        <v>1</v>
      </c>
      <c r="F1354" s="245" t="s">
        <v>6016</v>
      </c>
      <c r="G1354" s="242"/>
      <c r="H1354" s="246">
        <v>1.5</v>
      </c>
      <c r="I1354" s="247"/>
      <c r="J1354" s="242"/>
      <c r="K1354" s="242"/>
      <c r="L1354" s="248"/>
      <c r="M1354" s="249"/>
      <c r="N1354" s="250"/>
      <c r="O1354" s="250"/>
      <c r="P1354" s="250"/>
      <c r="Q1354" s="250"/>
      <c r="R1354" s="250"/>
      <c r="S1354" s="250"/>
      <c r="T1354" s="251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T1354" s="252" t="s">
        <v>230</v>
      </c>
      <c r="AU1354" s="252" t="s">
        <v>88</v>
      </c>
      <c r="AV1354" s="13" t="s">
        <v>88</v>
      </c>
      <c r="AW1354" s="13" t="s">
        <v>34</v>
      </c>
      <c r="AX1354" s="13" t="s">
        <v>79</v>
      </c>
      <c r="AY1354" s="252" t="s">
        <v>216</v>
      </c>
    </row>
    <row r="1355" s="13" customFormat="1">
      <c r="A1355" s="13"/>
      <c r="B1355" s="241"/>
      <c r="C1355" s="242"/>
      <c r="D1355" s="243" t="s">
        <v>230</v>
      </c>
      <c r="E1355" s="244" t="s">
        <v>1</v>
      </c>
      <c r="F1355" s="245" t="s">
        <v>6017</v>
      </c>
      <c r="G1355" s="242"/>
      <c r="H1355" s="246">
        <v>1.3</v>
      </c>
      <c r="I1355" s="247"/>
      <c r="J1355" s="242"/>
      <c r="K1355" s="242"/>
      <c r="L1355" s="248"/>
      <c r="M1355" s="249"/>
      <c r="N1355" s="250"/>
      <c r="O1355" s="250"/>
      <c r="P1355" s="250"/>
      <c r="Q1355" s="250"/>
      <c r="R1355" s="250"/>
      <c r="S1355" s="250"/>
      <c r="T1355" s="251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2" t="s">
        <v>230</v>
      </c>
      <c r="AU1355" s="252" t="s">
        <v>88</v>
      </c>
      <c r="AV1355" s="13" t="s">
        <v>88</v>
      </c>
      <c r="AW1355" s="13" t="s">
        <v>34</v>
      </c>
      <c r="AX1355" s="13" t="s">
        <v>79</v>
      </c>
      <c r="AY1355" s="252" t="s">
        <v>216</v>
      </c>
    </row>
    <row r="1356" s="13" customFormat="1">
      <c r="A1356" s="13"/>
      <c r="B1356" s="241"/>
      <c r="C1356" s="242"/>
      <c r="D1356" s="243" t="s">
        <v>230</v>
      </c>
      <c r="E1356" s="244" t="s">
        <v>1</v>
      </c>
      <c r="F1356" s="245" t="s">
        <v>6018</v>
      </c>
      <c r="G1356" s="242"/>
      <c r="H1356" s="246">
        <v>3.9550000000000001</v>
      </c>
      <c r="I1356" s="247"/>
      <c r="J1356" s="242"/>
      <c r="K1356" s="242"/>
      <c r="L1356" s="248"/>
      <c r="M1356" s="249"/>
      <c r="N1356" s="250"/>
      <c r="O1356" s="250"/>
      <c r="P1356" s="250"/>
      <c r="Q1356" s="250"/>
      <c r="R1356" s="250"/>
      <c r="S1356" s="250"/>
      <c r="T1356" s="251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2" t="s">
        <v>230</v>
      </c>
      <c r="AU1356" s="252" t="s">
        <v>88</v>
      </c>
      <c r="AV1356" s="13" t="s">
        <v>88</v>
      </c>
      <c r="AW1356" s="13" t="s">
        <v>34</v>
      </c>
      <c r="AX1356" s="13" t="s">
        <v>79</v>
      </c>
      <c r="AY1356" s="252" t="s">
        <v>216</v>
      </c>
    </row>
    <row r="1357" s="14" customFormat="1">
      <c r="A1357" s="14"/>
      <c r="B1357" s="253"/>
      <c r="C1357" s="254"/>
      <c r="D1357" s="243" t="s">
        <v>230</v>
      </c>
      <c r="E1357" s="255" t="s">
        <v>1</v>
      </c>
      <c r="F1357" s="256" t="s">
        <v>6010</v>
      </c>
      <c r="G1357" s="254"/>
      <c r="H1357" s="257">
        <v>14.995000000000001</v>
      </c>
      <c r="I1357" s="258"/>
      <c r="J1357" s="254"/>
      <c r="K1357" s="254"/>
      <c r="L1357" s="259"/>
      <c r="M1357" s="260"/>
      <c r="N1357" s="261"/>
      <c r="O1357" s="261"/>
      <c r="P1357" s="261"/>
      <c r="Q1357" s="261"/>
      <c r="R1357" s="261"/>
      <c r="S1357" s="261"/>
      <c r="T1357" s="262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63" t="s">
        <v>230</v>
      </c>
      <c r="AU1357" s="263" t="s">
        <v>88</v>
      </c>
      <c r="AV1357" s="14" t="s">
        <v>121</v>
      </c>
      <c r="AW1357" s="14" t="s">
        <v>34</v>
      </c>
      <c r="AX1357" s="14" t="s">
        <v>86</v>
      </c>
      <c r="AY1357" s="263" t="s">
        <v>216</v>
      </c>
    </row>
    <row r="1358" s="2" customFormat="1" ht="16.5" customHeight="1">
      <c r="A1358" s="39"/>
      <c r="B1358" s="40"/>
      <c r="C1358" s="228" t="s">
        <v>2234</v>
      </c>
      <c r="D1358" s="228" t="s">
        <v>218</v>
      </c>
      <c r="E1358" s="229" t="s">
        <v>6019</v>
      </c>
      <c r="F1358" s="230" t="s">
        <v>6020</v>
      </c>
      <c r="G1358" s="231" t="s">
        <v>277</v>
      </c>
      <c r="H1358" s="232">
        <v>9.0999999999999996</v>
      </c>
      <c r="I1358" s="233"/>
      <c r="J1358" s="234">
        <f>ROUND(I1358*H1358,2)</f>
        <v>0</v>
      </c>
      <c r="K1358" s="230" t="s">
        <v>222</v>
      </c>
      <c r="L1358" s="45"/>
      <c r="M1358" s="235" t="s">
        <v>1</v>
      </c>
      <c r="N1358" s="236" t="s">
        <v>44</v>
      </c>
      <c r="O1358" s="92"/>
      <c r="P1358" s="237">
        <f>O1358*H1358</f>
        <v>0</v>
      </c>
      <c r="Q1358" s="237">
        <v>0</v>
      </c>
      <c r="R1358" s="237">
        <f>Q1358*H1358</f>
        <v>0</v>
      </c>
      <c r="S1358" s="237">
        <v>0</v>
      </c>
      <c r="T1358" s="238">
        <f>S1358*H1358</f>
        <v>0</v>
      </c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R1358" s="239" t="s">
        <v>290</v>
      </c>
      <c r="AT1358" s="239" t="s">
        <v>218</v>
      </c>
      <c r="AU1358" s="239" t="s">
        <v>88</v>
      </c>
      <c r="AY1358" s="18" t="s">
        <v>216</v>
      </c>
      <c r="BE1358" s="240">
        <f>IF(N1358="základní",J1358,0)</f>
        <v>0</v>
      </c>
      <c r="BF1358" s="240">
        <f>IF(N1358="snížená",J1358,0)</f>
        <v>0</v>
      </c>
      <c r="BG1358" s="240">
        <f>IF(N1358="zákl. přenesená",J1358,0)</f>
        <v>0</v>
      </c>
      <c r="BH1358" s="240">
        <f>IF(N1358="sníž. přenesená",J1358,0)</f>
        <v>0</v>
      </c>
      <c r="BI1358" s="240">
        <f>IF(N1358="nulová",J1358,0)</f>
        <v>0</v>
      </c>
      <c r="BJ1358" s="18" t="s">
        <v>86</v>
      </c>
      <c r="BK1358" s="240">
        <f>ROUND(I1358*H1358,2)</f>
        <v>0</v>
      </c>
      <c r="BL1358" s="18" t="s">
        <v>290</v>
      </c>
      <c r="BM1358" s="239" t="s">
        <v>6021</v>
      </c>
    </row>
    <row r="1359" s="13" customFormat="1">
      <c r="A1359" s="13"/>
      <c r="B1359" s="241"/>
      <c r="C1359" s="242"/>
      <c r="D1359" s="243" t="s">
        <v>230</v>
      </c>
      <c r="E1359" s="244" t="s">
        <v>1</v>
      </c>
      <c r="F1359" s="245" t="s">
        <v>6002</v>
      </c>
      <c r="G1359" s="242"/>
      <c r="H1359" s="246">
        <v>9.0999999999999996</v>
      </c>
      <c r="I1359" s="247"/>
      <c r="J1359" s="242"/>
      <c r="K1359" s="242"/>
      <c r="L1359" s="248"/>
      <c r="M1359" s="249"/>
      <c r="N1359" s="250"/>
      <c r="O1359" s="250"/>
      <c r="P1359" s="250"/>
      <c r="Q1359" s="250"/>
      <c r="R1359" s="250"/>
      <c r="S1359" s="250"/>
      <c r="T1359" s="251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T1359" s="252" t="s">
        <v>230</v>
      </c>
      <c r="AU1359" s="252" t="s">
        <v>88</v>
      </c>
      <c r="AV1359" s="13" t="s">
        <v>88</v>
      </c>
      <c r="AW1359" s="13" t="s">
        <v>34</v>
      </c>
      <c r="AX1359" s="13" t="s">
        <v>86</v>
      </c>
      <c r="AY1359" s="252" t="s">
        <v>216</v>
      </c>
    </row>
    <row r="1360" s="2" customFormat="1" ht="16.5" customHeight="1">
      <c r="A1360" s="39"/>
      <c r="B1360" s="40"/>
      <c r="C1360" s="264" t="s">
        <v>2239</v>
      </c>
      <c r="D1360" s="264" t="s">
        <v>372</v>
      </c>
      <c r="E1360" s="265" t="s">
        <v>6022</v>
      </c>
      <c r="F1360" s="266" t="s">
        <v>6023</v>
      </c>
      <c r="G1360" s="267" t="s">
        <v>277</v>
      </c>
      <c r="H1360" s="268">
        <v>9.282</v>
      </c>
      <c r="I1360" s="269"/>
      <c r="J1360" s="270">
        <f>ROUND(I1360*H1360,2)</f>
        <v>0</v>
      </c>
      <c r="K1360" s="266" t="s">
        <v>222</v>
      </c>
      <c r="L1360" s="271"/>
      <c r="M1360" s="272" t="s">
        <v>1</v>
      </c>
      <c r="N1360" s="273" t="s">
        <v>44</v>
      </c>
      <c r="O1360" s="92"/>
      <c r="P1360" s="237">
        <f>O1360*H1360</f>
        <v>0</v>
      </c>
      <c r="Q1360" s="237">
        <v>0.0014</v>
      </c>
      <c r="R1360" s="237">
        <f>Q1360*H1360</f>
        <v>0.012994799999999999</v>
      </c>
      <c r="S1360" s="237">
        <v>0</v>
      </c>
      <c r="T1360" s="238">
        <f>S1360*H1360</f>
        <v>0</v>
      </c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R1360" s="239" t="s">
        <v>371</v>
      </c>
      <c r="AT1360" s="239" t="s">
        <v>372</v>
      </c>
      <c r="AU1360" s="239" t="s">
        <v>88</v>
      </c>
      <c r="AY1360" s="18" t="s">
        <v>216</v>
      </c>
      <c r="BE1360" s="240">
        <f>IF(N1360="základní",J1360,0)</f>
        <v>0</v>
      </c>
      <c r="BF1360" s="240">
        <f>IF(N1360="snížená",J1360,0)</f>
        <v>0</v>
      </c>
      <c r="BG1360" s="240">
        <f>IF(N1360="zákl. přenesená",J1360,0)</f>
        <v>0</v>
      </c>
      <c r="BH1360" s="240">
        <f>IF(N1360="sníž. přenesená",J1360,0)</f>
        <v>0</v>
      </c>
      <c r="BI1360" s="240">
        <f>IF(N1360="nulová",J1360,0)</f>
        <v>0</v>
      </c>
      <c r="BJ1360" s="18" t="s">
        <v>86</v>
      </c>
      <c r="BK1360" s="240">
        <f>ROUND(I1360*H1360,2)</f>
        <v>0</v>
      </c>
      <c r="BL1360" s="18" t="s">
        <v>290</v>
      </c>
      <c r="BM1360" s="239" t="s">
        <v>6024</v>
      </c>
    </row>
    <row r="1361" s="13" customFormat="1">
      <c r="A1361" s="13"/>
      <c r="B1361" s="241"/>
      <c r="C1361" s="242"/>
      <c r="D1361" s="243" t="s">
        <v>230</v>
      </c>
      <c r="E1361" s="242"/>
      <c r="F1361" s="245" t="s">
        <v>6025</v>
      </c>
      <c r="G1361" s="242"/>
      <c r="H1361" s="246">
        <v>9.282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230</v>
      </c>
      <c r="AU1361" s="252" t="s">
        <v>88</v>
      </c>
      <c r="AV1361" s="13" t="s">
        <v>88</v>
      </c>
      <c r="AW1361" s="13" t="s">
        <v>4</v>
      </c>
      <c r="AX1361" s="13" t="s">
        <v>86</v>
      </c>
      <c r="AY1361" s="252" t="s">
        <v>216</v>
      </c>
    </row>
    <row r="1362" s="2" customFormat="1" ht="16.5" customHeight="1">
      <c r="A1362" s="39"/>
      <c r="B1362" s="40"/>
      <c r="C1362" s="228" t="s">
        <v>2243</v>
      </c>
      <c r="D1362" s="228" t="s">
        <v>218</v>
      </c>
      <c r="E1362" s="229" t="s">
        <v>2479</v>
      </c>
      <c r="F1362" s="230" t="s">
        <v>2480</v>
      </c>
      <c r="G1362" s="231" t="s">
        <v>277</v>
      </c>
      <c r="H1362" s="232">
        <v>12.478</v>
      </c>
      <c r="I1362" s="233"/>
      <c r="J1362" s="234">
        <f>ROUND(I1362*H1362,2)</f>
        <v>0</v>
      </c>
      <c r="K1362" s="230" t="s">
        <v>222</v>
      </c>
      <c r="L1362" s="45"/>
      <c r="M1362" s="235" t="s">
        <v>1</v>
      </c>
      <c r="N1362" s="236" t="s">
        <v>44</v>
      </c>
      <c r="O1362" s="92"/>
      <c r="P1362" s="237">
        <f>O1362*H1362</f>
        <v>0</v>
      </c>
      <c r="Q1362" s="237">
        <v>0</v>
      </c>
      <c r="R1362" s="237">
        <f>Q1362*H1362</f>
        <v>0</v>
      </c>
      <c r="S1362" s="237">
        <v>0</v>
      </c>
      <c r="T1362" s="238">
        <f>S1362*H1362</f>
        <v>0</v>
      </c>
      <c r="U1362" s="39"/>
      <c r="V1362" s="39"/>
      <c r="W1362" s="39"/>
      <c r="X1362" s="39"/>
      <c r="Y1362" s="39"/>
      <c r="Z1362" s="39"/>
      <c r="AA1362" s="39"/>
      <c r="AB1362" s="39"/>
      <c r="AC1362" s="39"/>
      <c r="AD1362" s="39"/>
      <c r="AE1362" s="39"/>
      <c r="AR1362" s="239" t="s">
        <v>290</v>
      </c>
      <c r="AT1362" s="239" t="s">
        <v>218</v>
      </c>
      <c r="AU1362" s="239" t="s">
        <v>88</v>
      </c>
      <c r="AY1362" s="18" t="s">
        <v>216</v>
      </c>
      <c r="BE1362" s="240">
        <f>IF(N1362="základní",J1362,0)</f>
        <v>0</v>
      </c>
      <c r="BF1362" s="240">
        <f>IF(N1362="snížená",J1362,0)</f>
        <v>0</v>
      </c>
      <c r="BG1362" s="240">
        <f>IF(N1362="zákl. přenesená",J1362,0)</f>
        <v>0</v>
      </c>
      <c r="BH1362" s="240">
        <f>IF(N1362="sníž. přenesená",J1362,0)</f>
        <v>0</v>
      </c>
      <c r="BI1362" s="240">
        <f>IF(N1362="nulová",J1362,0)</f>
        <v>0</v>
      </c>
      <c r="BJ1362" s="18" t="s">
        <v>86</v>
      </c>
      <c r="BK1362" s="240">
        <f>ROUND(I1362*H1362,2)</f>
        <v>0</v>
      </c>
      <c r="BL1362" s="18" t="s">
        <v>290</v>
      </c>
      <c r="BM1362" s="239" t="s">
        <v>2481</v>
      </c>
    </row>
    <row r="1363" s="13" customFormat="1">
      <c r="A1363" s="13"/>
      <c r="B1363" s="241"/>
      <c r="C1363" s="242"/>
      <c r="D1363" s="243" t="s">
        <v>230</v>
      </c>
      <c r="E1363" s="244" t="s">
        <v>1</v>
      </c>
      <c r="F1363" s="245" t="s">
        <v>5998</v>
      </c>
      <c r="G1363" s="242"/>
      <c r="H1363" s="246">
        <v>5.399</v>
      </c>
      <c r="I1363" s="247"/>
      <c r="J1363" s="242"/>
      <c r="K1363" s="242"/>
      <c r="L1363" s="248"/>
      <c r="M1363" s="249"/>
      <c r="N1363" s="250"/>
      <c r="O1363" s="250"/>
      <c r="P1363" s="250"/>
      <c r="Q1363" s="250"/>
      <c r="R1363" s="250"/>
      <c r="S1363" s="250"/>
      <c r="T1363" s="251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2" t="s">
        <v>230</v>
      </c>
      <c r="AU1363" s="252" t="s">
        <v>88</v>
      </c>
      <c r="AV1363" s="13" t="s">
        <v>88</v>
      </c>
      <c r="AW1363" s="13" t="s">
        <v>34</v>
      </c>
      <c r="AX1363" s="13" t="s">
        <v>79</v>
      </c>
      <c r="AY1363" s="252" t="s">
        <v>216</v>
      </c>
    </row>
    <row r="1364" s="13" customFormat="1">
      <c r="A1364" s="13"/>
      <c r="B1364" s="241"/>
      <c r="C1364" s="242"/>
      <c r="D1364" s="243" t="s">
        <v>230</v>
      </c>
      <c r="E1364" s="244" t="s">
        <v>1</v>
      </c>
      <c r="F1364" s="245" t="s">
        <v>6006</v>
      </c>
      <c r="G1364" s="242"/>
      <c r="H1364" s="246">
        <v>4.0590000000000002</v>
      </c>
      <c r="I1364" s="247"/>
      <c r="J1364" s="242"/>
      <c r="K1364" s="242"/>
      <c r="L1364" s="248"/>
      <c r="M1364" s="249"/>
      <c r="N1364" s="250"/>
      <c r="O1364" s="250"/>
      <c r="P1364" s="250"/>
      <c r="Q1364" s="250"/>
      <c r="R1364" s="250"/>
      <c r="S1364" s="250"/>
      <c r="T1364" s="25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2" t="s">
        <v>230</v>
      </c>
      <c r="AU1364" s="252" t="s">
        <v>88</v>
      </c>
      <c r="AV1364" s="13" t="s">
        <v>88</v>
      </c>
      <c r="AW1364" s="13" t="s">
        <v>34</v>
      </c>
      <c r="AX1364" s="13" t="s">
        <v>79</v>
      </c>
      <c r="AY1364" s="252" t="s">
        <v>216</v>
      </c>
    </row>
    <row r="1365" s="13" customFormat="1">
      <c r="A1365" s="13"/>
      <c r="B1365" s="241"/>
      <c r="C1365" s="242"/>
      <c r="D1365" s="243" t="s">
        <v>230</v>
      </c>
      <c r="E1365" s="244" t="s">
        <v>1</v>
      </c>
      <c r="F1365" s="245" t="s">
        <v>6007</v>
      </c>
      <c r="G1365" s="242"/>
      <c r="H1365" s="246">
        <v>1.2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230</v>
      </c>
      <c r="AU1365" s="252" t="s">
        <v>88</v>
      </c>
      <c r="AV1365" s="13" t="s">
        <v>88</v>
      </c>
      <c r="AW1365" s="13" t="s">
        <v>34</v>
      </c>
      <c r="AX1365" s="13" t="s">
        <v>79</v>
      </c>
      <c r="AY1365" s="252" t="s">
        <v>216</v>
      </c>
    </row>
    <row r="1366" s="13" customFormat="1">
      <c r="A1366" s="13"/>
      <c r="B1366" s="241"/>
      <c r="C1366" s="242"/>
      <c r="D1366" s="243" t="s">
        <v>230</v>
      </c>
      <c r="E1366" s="244" t="s">
        <v>1</v>
      </c>
      <c r="F1366" s="245" t="s">
        <v>6008</v>
      </c>
      <c r="G1366" s="242"/>
      <c r="H1366" s="246">
        <v>0.97499999999999998</v>
      </c>
      <c r="I1366" s="247"/>
      <c r="J1366" s="242"/>
      <c r="K1366" s="242"/>
      <c r="L1366" s="248"/>
      <c r="M1366" s="249"/>
      <c r="N1366" s="250"/>
      <c r="O1366" s="250"/>
      <c r="P1366" s="250"/>
      <c r="Q1366" s="250"/>
      <c r="R1366" s="250"/>
      <c r="S1366" s="250"/>
      <c r="T1366" s="25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2" t="s">
        <v>230</v>
      </c>
      <c r="AU1366" s="252" t="s">
        <v>88</v>
      </c>
      <c r="AV1366" s="13" t="s">
        <v>88</v>
      </c>
      <c r="AW1366" s="13" t="s">
        <v>34</v>
      </c>
      <c r="AX1366" s="13" t="s">
        <v>79</v>
      </c>
      <c r="AY1366" s="252" t="s">
        <v>216</v>
      </c>
    </row>
    <row r="1367" s="13" customFormat="1">
      <c r="A1367" s="13"/>
      <c r="B1367" s="241"/>
      <c r="C1367" s="242"/>
      <c r="D1367" s="243" t="s">
        <v>230</v>
      </c>
      <c r="E1367" s="244" t="s">
        <v>1</v>
      </c>
      <c r="F1367" s="245" t="s">
        <v>6009</v>
      </c>
      <c r="G1367" s="242"/>
      <c r="H1367" s="246">
        <v>0.84499999999999997</v>
      </c>
      <c r="I1367" s="247"/>
      <c r="J1367" s="242"/>
      <c r="K1367" s="242"/>
      <c r="L1367" s="248"/>
      <c r="M1367" s="249"/>
      <c r="N1367" s="250"/>
      <c r="O1367" s="250"/>
      <c r="P1367" s="250"/>
      <c r="Q1367" s="250"/>
      <c r="R1367" s="250"/>
      <c r="S1367" s="250"/>
      <c r="T1367" s="251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2" t="s">
        <v>230</v>
      </c>
      <c r="AU1367" s="252" t="s">
        <v>88</v>
      </c>
      <c r="AV1367" s="13" t="s">
        <v>88</v>
      </c>
      <c r="AW1367" s="13" t="s">
        <v>34</v>
      </c>
      <c r="AX1367" s="13" t="s">
        <v>79</v>
      </c>
      <c r="AY1367" s="252" t="s">
        <v>216</v>
      </c>
    </row>
    <row r="1368" s="14" customFormat="1">
      <c r="A1368" s="14"/>
      <c r="B1368" s="253"/>
      <c r="C1368" s="254"/>
      <c r="D1368" s="243" t="s">
        <v>230</v>
      </c>
      <c r="E1368" s="255" t="s">
        <v>1</v>
      </c>
      <c r="F1368" s="256" t="s">
        <v>6010</v>
      </c>
      <c r="G1368" s="254"/>
      <c r="H1368" s="257">
        <v>12.478</v>
      </c>
      <c r="I1368" s="258"/>
      <c r="J1368" s="254"/>
      <c r="K1368" s="254"/>
      <c r="L1368" s="259"/>
      <c r="M1368" s="260"/>
      <c r="N1368" s="261"/>
      <c r="O1368" s="261"/>
      <c r="P1368" s="261"/>
      <c r="Q1368" s="261"/>
      <c r="R1368" s="261"/>
      <c r="S1368" s="261"/>
      <c r="T1368" s="262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63" t="s">
        <v>230</v>
      </c>
      <c r="AU1368" s="263" t="s">
        <v>88</v>
      </c>
      <c r="AV1368" s="14" t="s">
        <v>121</v>
      </c>
      <c r="AW1368" s="14" t="s">
        <v>34</v>
      </c>
      <c r="AX1368" s="14" t="s">
        <v>86</v>
      </c>
      <c r="AY1368" s="263" t="s">
        <v>216</v>
      </c>
    </row>
    <row r="1369" s="2" customFormat="1" ht="16.5" customHeight="1">
      <c r="A1369" s="39"/>
      <c r="B1369" s="40"/>
      <c r="C1369" s="228" t="s">
        <v>2246</v>
      </c>
      <c r="D1369" s="228" t="s">
        <v>218</v>
      </c>
      <c r="E1369" s="229" t="s">
        <v>6026</v>
      </c>
      <c r="F1369" s="230" t="s">
        <v>6027</v>
      </c>
      <c r="G1369" s="231" t="s">
        <v>293</v>
      </c>
      <c r="H1369" s="232">
        <v>4.0999999999999996</v>
      </c>
      <c r="I1369" s="233"/>
      <c r="J1369" s="234">
        <f>ROUND(I1369*H1369,2)</f>
        <v>0</v>
      </c>
      <c r="K1369" s="230" t="s">
        <v>222</v>
      </c>
      <c r="L1369" s="45"/>
      <c r="M1369" s="235" t="s">
        <v>1</v>
      </c>
      <c r="N1369" s="236" t="s">
        <v>44</v>
      </c>
      <c r="O1369" s="92"/>
      <c r="P1369" s="237">
        <f>O1369*H1369</f>
        <v>0</v>
      </c>
      <c r="Q1369" s="237">
        <v>0.04163</v>
      </c>
      <c r="R1369" s="237">
        <f>Q1369*H1369</f>
        <v>0.17068299999999997</v>
      </c>
      <c r="S1369" s="237">
        <v>0</v>
      </c>
      <c r="T1369" s="238">
        <f>S1369*H1369</f>
        <v>0</v>
      </c>
      <c r="U1369" s="39"/>
      <c r="V1369" s="39"/>
      <c r="W1369" s="39"/>
      <c r="X1369" s="39"/>
      <c r="Y1369" s="39"/>
      <c r="Z1369" s="39"/>
      <c r="AA1369" s="39"/>
      <c r="AB1369" s="39"/>
      <c r="AC1369" s="39"/>
      <c r="AD1369" s="39"/>
      <c r="AE1369" s="39"/>
      <c r="AR1369" s="239" t="s">
        <v>290</v>
      </c>
      <c r="AT1369" s="239" t="s">
        <v>218</v>
      </c>
      <c r="AU1369" s="239" t="s">
        <v>88</v>
      </c>
      <c r="AY1369" s="18" t="s">
        <v>216</v>
      </c>
      <c r="BE1369" s="240">
        <f>IF(N1369="základní",J1369,0)</f>
        <v>0</v>
      </c>
      <c r="BF1369" s="240">
        <f>IF(N1369="snížená",J1369,0)</f>
        <v>0</v>
      </c>
      <c r="BG1369" s="240">
        <f>IF(N1369="zákl. přenesená",J1369,0)</f>
        <v>0</v>
      </c>
      <c r="BH1369" s="240">
        <f>IF(N1369="sníž. přenesená",J1369,0)</f>
        <v>0</v>
      </c>
      <c r="BI1369" s="240">
        <f>IF(N1369="nulová",J1369,0)</f>
        <v>0</v>
      </c>
      <c r="BJ1369" s="18" t="s">
        <v>86</v>
      </c>
      <c r="BK1369" s="240">
        <f>ROUND(I1369*H1369,2)</f>
        <v>0</v>
      </c>
      <c r="BL1369" s="18" t="s">
        <v>290</v>
      </c>
      <c r="BM1369" s="239" t="s">
        <v>6028</v>
      </c>
    </row>
    <row r="1370" s="13" customFormat="1">
      <c r="A1370" s="13"/>
      <c r="B1370" s="241"/>
      <c r="C1370" s="242"/>
      <c r="D1370" s="243" t="s">
        <v>230</v>
      </c>
      <c r="E1370" s="244" t="s">
        <v>1</v>
      </c>
      <c r="F1370" s="245" t="s">
        <v>6029</v>
      </c>
      <c r="G1370" s="242"/>
      <c r="H1370" s="246">
        <v>4.0999999999999996</v>
      </c>
      <c r="I1370" s="247"/>
      <c r="J1370" s="242"/>
      <c r="K1370" s="242"/>
      <c r="L1370" s="248"/>
      <c r="M1370" s="249"/>
      <c r="N1370" s="250"/>
      <c r="O1370" s="250"/>
      <c r="P1370" s="250"/>
      <c r="Q1370" s="250"/>
      <c r="R1370" s="250"/>
      <c r="S1370" s="250"/>
      <c r="T1370" s="251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52" t="s">
        <v>230</v>
      </c>
      <c r="AU1370" s="252" t="s">
        <v>88</v>
      </c>
      <c r="AV1370" s="13" t="s">
        <v>88</v>
      </c>
      <c r="AW1370" s="13" t="s">
        <v>34</v>
      </c>
      <c r="AX1370" s="13" t="s">
        <v>86</v>
      </c>
      <c r="AY1370" s="252" t="s">
        <v>216</v>
      </c>
    </row>
    <row r="1371" s="2" customFormat="1" ht="16.5" customHeight="1">
      <c r="A1371" s="39"/>
      <c r="B1371" s="40"/>
      <c r="C1371" s="228" t="s">
        <v>2251</v>
      </c>
      <c r="D1371" s="228" t="s">
        <v>218</v>
      </c>
      <c r="E1371" s="229" t="s">
        <v>6030</v>
      </c>
      <c r="F1371" s="230" t="s">
        <v>6031</v>
      </c>
      <c r="G1371" s="231" t="s">
        <v>221</v>
      </c>
      <c r="H1371" s="232">
        <v>3</v>
      </c>
      <c r="I1371" s="233"/>
      <c r="J1371" s="234">
        <f>ROUND(I1371*H1371,2)</f>
        <v>0</v>
      </c>
      <c r="K1371" s="230" t="s">
        <v>222</v>
      </c>
      <c r="L1371" s="45"/>
      <c r="M1371" s="235" t="s">
        <v>1</v>
      </c>
      <c r="N1371" s="236" t="s">
        <v>44</v>
      </c>
      <c r="O1371" s="92"/>
      <c r="P1371" s="237">
        <f>O1371*H1371</f>
        <v>0</v>
      </c>
      <c r="Q1371" s="237">
        <v>3.0000000000000001E-05</v>
      </c>
      <c r="R1371" s="237">
        <f>Q1371*H1371</f>
        <v>9.0000000000000006E-05</v>
      </c>
      <c r="S1371" s="237">
        <v>0</v>
      </c>
      <c r="T1371" s="238">
        <f>S1371*H1371</f>
        <v>0</v>
      </c>
      <c r="U1371" s="39"/>
      <c r="V1371" s="39"/>
      <c r="W1371" s="39"/>
      <c r="X1371" s="39"/>
      <c r="Y1371" s="39"/>
      <c r="Z1371" s="39"/>
      <c r="AA1371" s="39"/>
      <c r="AB1371" s="39"/>
      <c r="AC1371" s="39"/>
      <c r="AD1371" s="39"/>
      <c r="AE1371" s="39"/>
      <c r="AR1371" s="239" t="s">
        <v>290</v>
      </c>
      <c r="AT1371" s="239" t="s">
        <v>218</v>
      </c>
      <c r="AU1371" s="239" t="s">
        <v>88</v>
      </c>
      <c r="AY1371" s="18" t="s">
        <v>216</v>
      </c>
      <c r="BE1371" s="240">
        <f>IF(N1371="základní",J1371,0)</f>
        <v>0</v>
      </c>
      <c r="BF1371" s="240">
        <f>IF(N1371="snížená",J1371,0)</f>
        <v>0</v>
      </c>
      <c r="BG1371" s="240">
        <f>IF(N1371="zákl. přenesená",J1371,0)</f>
        <v>0</v>
      </c>
      <c r="BH1371" s="240">
        <f>IF(N1371="sníž. přenesená",J1371,0)</f>
        <v>0</v>
      </c>
      <c r="BI1371" s="240">
        <f>IF(N1371="nulová",J1371,0)</f>
        <v>0</v>
      </c>
      <c r="BJ1371" s="18" t="s">
        <v>86</v>
      </c>
      <c r="BK1371" s="240">
        <f>ROUND(I1371*H1371,2)</f>
        <v>0</v>
      </c>
      <c r="BL1371" s="18" t="s">
        <v>290</v>
      </c>
      <c r="BM1371" s="239" t="s">
        <v>6032</v>
      </c>
    </row>
    <row r="1372" s="13" customFormat="1">
      <c r="A1372" s="13"/>
      <c r="B1372" s="241"/>
      <c r="C1372" s="242"/>
      <c r="D1372" s="243" t="s">
        <v>230</v>
      </c>
      <c r="E1372" s="244" t="s">
        <v>1</v>
      </c>
      <c r="F1372" s="245" t="s">
        <v>6033</v>
      </c>
      <c r="G1372" s="242"/>
      <c r="H1372" s="246">
        <v>3</v>
      </c>
      <c r="I1372" s="247"/>
      <c r="J1372" s="242"/>
      <c r="K1372" s="242"/>
      <c r="L1372" s="248"/>
      <c r="M1372" s="249"/>
      <c r="N1372" s="250"/>
      <c r="O1372" s="250"/>
      <c r="P1372" s="250"/>
      <c r="Q1372" s="250"/>
      <c r="R1372" s="250"/>
      <c r="S1372" s="250"/>
      <c r="T1372" s="251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T1372" s="252" t="s">
        <v>230</v>
      </c>
      <c r="AU1372" s="252" t="s">
        <v>88</v>
      </c>
      <c r="AV1372" s="13" t="s">
        <v>88</v>
      </c>
      <c r="AW1372" s="13" t="s">
        <v>34</v>
      </c>
      <c r="AX1372" s="13" t="s">
        <v>86</v>
      </c>
      <c r="AY1372" s="252" t="s">
        <v>216</v>
      </c>
    </row>
    <row r="1373" s="2" customFormat="1" ht="16.5" customHeight="1">
      <c r="A1373" s="39"/>
      <c r="B1373" s="40"/>
      <c r="C1373" s="264" t="s">
        <v>2256</v>
      </c>
      <c r="D1373" s="264" t="s">
        <v>372</v>
      </c>
      <c r="E1373" s="265" t="s">
        <v>6034</v>
      </c>
      <c r="F1373" s="266" t="s">
        <v>6035</v>
      </c>
      <c r="G1373" s="267" t="s">
        <v>221</v>
      </c>
      <c r="H1373" s="268">
        <v>3</v>
      </c>
      <c r="I1373" s="269"/>
      <c r="J1373" s="270">
        <f>ROUND(I1373*H1373,2)</f>
        <v>0</v>
      </c>
      <c r="K1373" s="266" t="s">
        <v>1</v>
      </c>
      <c r="L1373" s="271"/>
      <c r="M1373" s="272" t="s">
        <v>1</v>
      </c>
      <c r="N1373" s="273" t="s">
        <v>44</v>
      </c>
      <c r="O1373" s="92"/>
      <c r="P1373" s="237">
        <f>O1373*H1373</f>
        <v>0</v>
      </c>
      <c r="Q1373" s="237">
        <v>0.0041999999999999997</v>
      </c>
      <c r="R1373" s="237">
        <f>Q1373*H1373</f>
        <v>0.0126</v>
      </c>
      <c r="S1373" s="237">
        <v>0</v>
      </c>
      <c r="T1373" s="238">
        <f>S1373*H1373</f>
        <v>0</v>
      </c>
      <c r="U1373" s="39"/>
      <c r="V1373" s="39"/>
      <c r="W1373" s="39"/>
      <c r="X1373" s="39"/>
      <c r="Y1373" s="39"/>
      <c r="Z1373" s="39"/>
      <c r="AA1373" s="39"/>
      <c r="AB1373" s="39"/>
      <c r="AC1373" s="39"/>
      <c r="AD1373" s="39"/>
      <c r="AE1373" s="39"/>
      <c r="AR1373" s="239" t="s">
        <v>371</v>
      </c>
      <c r="AT1373" s="239" t="s">
        <v>372</v>
      </c>
      <c r="AU1373" s="239" t="s">
        <v>88</v>
      </c>
      <c r="AY1373" s="18" t="s">
        <v>216</v>
      </c>
      <c r="BE1373" s="240">
        <f>IF(N1373="základní",J1373,0)</f>
        <v>0</v>
      </c>
      <c r="BF1373" s="240">
        <f>IF(N1373="snížená",J1373,0)</f>
        <v>0</v>
      </c>
      <c r="BG1373" s="240">
        <f>IF(N1373="zákl. přenesená",J1373,0)</f>
        <v>0</v>
      </c>
      <c r="BH1373" s="240">
        <f>IF(N1373="sníž. přenesená",J1373,0)</f>
        <v>0</v>
      </c>
      <c r="BI1373" s="240">
        <f>IF(N1373="nulová",J1373,0)</f>
        <v>0</v>
      </c>
      <c r="BJ1373" s="18" t="s">
        <v>86</v>
      </c>
      <c r="BK1373" s="240">
        <f>ROUND(I1373*H1373,2)</f>
        <v>0</v>
      </c>
      <c r="BL1373" s="18" t="s">
        <v>290</v>
      </c>
      <c r="BM1373" s="239" t="s">
        <v>6036</v>
      </c>
    </row>
    <row r="1374" s="2" customFormat="1" ht="16.5" customHeight="1">
      <c r="A1374" s="39"/>
      <c r="B1374" s="40"/>
      <c r="C1374" s="228" t="s">
        <v>2262</v>
      </c>
      <c r="D1374" s="228" t="s">
        <v>218</v>
      </c>
      <c r="E1374" s="229" t="s">
        <v>6037</v>
      </c>
      <c r="F1374" s="230" t="s">
        <v>6038</v>
      </c>
      <c r="G1374" s="231" t="s">
        <v>221</v>
      </c>
      <c r="H1374" s="232">
        <v>3</v>
      </c>
      <c r="I1374" s="233"/>
      <c r="J1374" s="234">
        <f>ROUND(I1374*H1374,2)</f>
        <v>0</v>
      </c>
      <c r="K1374" s="230" t="s">
        <v>222</v>
      </c>
      <c r="L1374" s="45"/>
      <c r="M1374" s="235" t="s">
        <v>1</v>
      </c>
      <c r="N1374" s="236" t="s">
        <v>44</v>
      </c>
      <c r="O1374" s="92"/>
      <c r="P1374" s="237">
        <f>O1374*H1374</f>
        <v>0</v>
      </c>
      <c r="Q1374" s="237">
        <v>0</v>
      </c>
      <c r="R1374" s="237">
        <f>Q1374*H1374</f>
        <v>0</v>
      </c>
      <c r="S1374" s="237">
        <v>0.016899999999999998</v>
      </c>
      <c r="T1374" s="238">
        <f>S1374*H1374</f>
        <v>0.050699999999999995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39" t="s">
        <v>290</v>
      </c>
      <c r="AT1374" s="239" t="s">
        <v>218</v>
      </c>
      <c r="AU1374" s="239" t="s">
        <v>88</v>
      </c>
      <c r="AY1374" s="18" t="s">
        <v>216</v>
      </c>
      <c r="BE1374" s="240">
        <f>IF(N1374="základní",J1374,0)</f>
        <v>0</v>
      </c>
      <c r="BF1374" s="240">
        <f>IF(N1374="snížená",J1374,0)</f>
        <v>0</v>
      </c>
      <c r="BG1374" s="240">
        <f>IF(N1374="zákl. přenesená",J1374,0)</f>
        <v>0</v>
      </c>
      <c r="BH1374" s="240">
        <f>IF(N1374="sníž. přenesená",J1374,0)</f>
        <v>0</v>
      </c>
      <c r="BI1374" s="240">
        <f>IF(N1374="nulová",J1374,0)</f>
        <v>0</v>
      </c>
      <c r="BJ1374" s="18" t="s">
        <v>86</v>
      </c>
      <c r="BK1374" s="240">
        <f>ROUND(I1374*H1374,2)</f>
        <v>0</v>
      </c>
      <c r="BL1374" s="18" t="s">
        <v>290</v>
      </c>
      <c r="BM1374" s="239" t="s">
        <v>6039</v>
      </c>
    </row>
    <row r="1375" s="13" customFormat="1">
      <c r="A1375" s="13"/>
      <c r="B1375" s="241"/>
      <c r="C1375" s="242"/>
      <c r="D1375" s="243" t="s">
        <v>230</v>
      </c>
      <c r="E1375" s="244" t="s">
        <v>1</v>
      </c>
      <c r="F1375" s="245" t="s">
        <v>6040</v>
      </c>
      <c r="G1375" s="242"/>
      <c r="H1375" s="246">
        <v>1</v>
      </c>
      <c r="I1375" s="247"/>
      <c r="J1375" s="242"/>
      <c r="K1375" s="242"/>
      <c r="L1375" s="248"/>
      <c r="M1375" s="249"/>
      <c r="N1375" s="250"/>
      <c r="O1375" s="250"/>
      <c r="P1375" s="250"/>
      <c r="Q1375" s="250"/>
      <c r="R1375" s="250"/>
      <c r="S1375" s="250"/>
      <c r="T1375" s="25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2" t="s">
        <v>230</v>
      </c>
      <c r="AU1375" s="252" t="s">
        <v>88</v>
      </c>
      <c r="AV1375" s="13" t="s">
        <v>88</v>
      </c>
      <c r="AW1375" s="13" t="s">
        <v>34</v>
      </c>
      <c r="AX1375" s="13" t="s">
        <v>79</v>
      </c>
      <c r="AY1375" s="252" t="s">
        <v>216</v>
      </c>
    </row>
    <row r="1376" s="13" customFormat="1">
      <c r="A1376" s="13"/>
      <c r="B1376" s="241"/>
      <c r="C1376" s="242"/>
      <c r="D1376" s="243" t="s">
        <v>230</v>
      </c>
      <c r="E1376" s="244" t="s">
        <v>1</v>
      </c>
      <c r="F1376" s="245" t="s">
        <v>6041</v>
      </c>
      <c r="G1376" s="242"/>
      <c r="H1376" s="246">
        <v>1</v>
      </c>
      <c r="I1376" s="247"/>
      <c r="J1376" s="242"/>
      <c r="K1376" s="242"/>
      <c r="L1376" s="248"/>
      <c r="M1376" s="249"/>
      <c r="N1376" s="250"/>
      <c r="O1376" s="250"/>
      <c r="P1376" s="250"/>
      <c r="Q1376" s="250"/>
      <c r="R1376" s="250"/>
      <c r="S1376" s="250"/>
      <c r="T1376" s="251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2" t="s">
        <v>230</v>
      </c>
      <c r="AU1376" s="252" t="s">
        <v>88</v>
      </c>
      <c r="AV1376" s="13" t="s">
        <v>88</v>
      </c>
      <c r="AW1376" s="13" t="s">
        <v>34</v>
      </c>
      <c r="AX1376" s="13" t="s">
        <v>79</v>
      </c>
      <c r="AY1376" s="252" t="s">
        <v>216</v>
      </c>
    </row>
    <row r="1377" s="13" customFormat="1">
      <c r="A1377" s="13"/>
      <c r="B1377" s="241"/>
      <c r="C1377" s="242"/>
      <c r="D1377" s="243" t="s">
        <v>230</v>
      </c>
      <c r="E1377" s="244" t="s">
        <v>1</v>
      </c>
      <c r="F1377" s="245" t="s">
        <v>6042</v>
      </c>
      <c r="G1377" s="242"/>
      <c r="H1377" s="246">
        <v>1</v>
      </c>
      <c r="I1377" s="247"/>
      <c r="J1377" s="242"/>
      <c r="K1377" s="242"/>
      <c r="L1377" s="248"/>
      <c r="M1377" s="249"/>
      <c r="N1377" s="250"/>
      <c r="O1377" s="250"/>
      <c r="P1377" s="250"/>
      <c r="Q1377" s="250"/>
      <c r="R1377" s="250"/>
      <c r="S1377" s="250"/>
      <c r="T1377" s="251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52" t="s">
        <v>230</v>
      </c>
      <c r="AU1377" s="252" t="s">
        <v>88</v>
      </c>
      <c r="AV1377" s="13" t="s">
        <v>88</v>
      </c>
      <c r="AW1377" s="13" t="s">
        <v>34</v>
      </c>
      <c r="AX1377" s="13" t="s">
        <v>79</v>
      </c>
      <c r="AY1377" s="252" t="s">
        <v>216</v>
      </c>
    </row>
    <row r="1378" s="14" customFormat="1">
      <c r="A1378" s="14"/>
      <c r="B1378" s="253"/>
      <c r="C1378" s="254"/>
      <c r="D1378" s="243" t="s">
        <v>230</v>
      </c>
      <c r="E1378" s="255" t="s">
        <v>1</v>
      </c>
      <c r="F1378" s="256" t="s">
        <v>285</v>
      </c>
      <c r="G1378" s="254"/>
      <c r="H1378" s="257">
        <v>3</v>
      </c>
      <c r="I1378" s="258"/>
      <c r="J1378" s="254"/>
      <c r="K1378" s="254"/>
      <c r="L1378" s="259"/>
      <c r="M1378" s="260"/>
      <c r="N1378" s="261"/>
      <c r="O1378" s="261"/>
      <c r="P1378" s="261"/>
      <c r="Q1378" s="261"/>
      <c r="R1378" s="261"/>
      <c r="S1378" s="261"/>
      <c r="T1378" s="262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63" t="s">
        <v>230</v>
      </c>
      <c r="AU1378" s="263" t="s">
        <v>88</v>
      </c>
      <c r="AV1378" s="14" t="s">
        <v>121</v>
      </c>
      <c r="AW1378" s="14" t="s">
        <v>34</v>
      </c>
      <c r="AX1378" s="14" t="s">
        <v>86</v>
      </c>
      <c r="AY1378" s="263" t="s">
        <v>216</v>
      </c>
    </row>
    <row r="1379" s="2" customFormat="1" ht="16.5" customHeight="1">
      <c r="A1379" s="39"/>
      <c r="B1379" s="40"/>
      <c r="C1379" s="228" t="s">
        <v>2267</v>
      </c>
      <c r="D1379" s="228" t="s">
        <v>218</v>
      </c>
      <c r="E1379" s="229" t="s">
        <v>2526</v>
      </c>
      <c r="F1379" s="230" t="s">
        <v>2527</v>
      </c>
      <c r="G1379" s="231" t="s">
        <v>359</v>
      </c>
      <c r="H1379" s="232">
        <v>7.5679999999999996</v>
      </c>
      <c r="I1379" s="233"/>
      <c r="J1379" s="234">
        <f>ROUND(I1379*H1379,2)</f>
        <v>0</v>
      </c>
      <c r="K1379" s="230" t="s">
        <v>222</v>
      </c>
      <c r="L1379" s="45"/>
      <c r="M1379" s="235" t="s">
        <v>1</v>
      </c>
      <c r="N1379" s="236" t="s">
        <v>44</v>
      </c>
      <c r="O1379" s="92"/>
      <c r="P1379" s="237">
        <f>O1379*H1379</f>
        <v>0</v>
      </c>
      <c r="Q1379" s="237">
        <v>0</v>
      </c>
      <c r="R1379" s="237">
        <f>Q1379*H1379</f>
        <v>0</v>
      </c>
      <c r="S1379" s="237">
        <v>0</v>
      </c>
      <c r="T1379" s="238">
        <f>S1379*H1379</f>
        <v>0</v>
      </c>
      <c r="U1379" s="39"/>
      <c r="V1379" s="39"/>
      <c r="W1379" s="39"/>
      <c r="X1379" s="39"/>
      <c r="Y1379" s="39"/>
      <c r="Z1379" s="39"/>
      <c r="AA1379" s="39"/>
      <c r="AB1379" s="39"/>
      <c r="AC1379" s="39"/>
      <c r="AD1379" s="39"/>
      <c r="AE1379" s="39"/>
      <c r="AR1379" s="239" t="s">
        <v>290</v>
      </c>
      <c r="AT1379" s="239" t="s">
        <v>218</v>
      </c>
      <c r="AU1379" s="239" t="s">
        <v>88</v>
      </c>
      <c r="AY1379" s="18" t="s">
        <v>216</v>
      </c>
      <c r="BE1379" s="240">
        <f>IF(N1379="základní",J1379,0)</f>
        <v>0</v>
      </c>
      <c r="BF1379" s="240">
        <f>IF(N1379="snížená",J1379,0)</f>
        <v>0</v>
      </c>
      <c r="BG1379" s="240">
        <f>IF(N1379="zákl. přenesená",J1379,0)</f>
        <v>0</v>
      </c>
      <c r="BH1379" s="240">
        <f>IF(N1379="sníž. přenesená",J1379,0)</f>
        <v>0</v>
      </c>
      <c r="BI1379" s="240">
        <f>IF(N1379="nulová",J1379,0)</f>
        <v>0</v>
      </c>
      <c r="BJ1379" s="18" t="s">
        <v>86</v>
      </c>
      <c r="BK1379" s="240">
        <f>ROUND(I1379*H1379,2)</f>
        <v>0</v>
      </c>
      <c r="BL1379" s="18" t="s">
        <v>290</v>
      </c>
      <c r="BM1379" s="239" t="s">
        <v>2528</v>
      </c>
    </row>
    <row r="1380" s="2" customFormat="1" ht="16.5" customHeight="1">
      <c r="A1380" s="39"/>
      <c r="B1380" s="40"/>
      <c r="C1380" s="228" t="s">
        <v>2274</v>
      </c>
      <c r="D1380" s="228" t="s">
        <v>218</v>
      </c>
      <c r="E1380" s="229" t="s">
        <v>2530</v>
      </c>
      <c r="F1380" s="230" t="s">
        <v>2531</v>
      </c>
      <c r="G1380" s="231" t="s">
        <v>359</v>
      </c>
      <c r="H1380" s="232">
        <v>7.5679999999999996</v>
      </c>
      <c r="I1380" s="233"/>
      <c r="J1380" s="234">
        <f>ROUND(I1380*H1380,2)</f>
        <v>0</v>
      </c>
      <c r="K1380" s="230" t="s">
        <v>222</v>
      </c>
      <c r="L1380" s="45"/>
      <c r="M1380" s="235" t="s">
        <v>1</v>
      </c>
      <c r="N1380" s="236" t="s">
        <v>44</v>
      </c>
      <c r="O1380" s="92"/>
      <c r="P1380" s="237">
        <f>O1380*H1380</f>
        <v>0</v>
      </c>
      <c r="Q1380" s="237">
        <v>0</v>
      </c>
      <c r="R1380" s="237">
        <f>Q1380*H1380</f>
        <v>0</v>
      </c>
      <c r="S1380" s="237">
        <v>0</v>
      </c>
      <c r="T1380" s="238">
        <f>S1380*H1380</f>
        <v>0</v>
      </c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R1380" s="239" t="s">
        <v>290</v>
      </c>
      <c r="AT1380" s="239" t="s">
        <v>218</v>
      </c>
      <c r="AU1380" s="239" t="s">
        <v>88</v>
      </c>
      <c r="AY1380" s="18" t="s">
        <v>216</v>
      </c>
      <c r="BE1380" s="240">
        <f>IF(N1380="základní",J1380,0)</f>
        <v>0</v>
      </c>
      <c r="BF1380" s="240">
        <f>IF(N1380="snížená",J1380,0)</f>
        <v>0</v>
      </c>
      <c r="BG1380" s="240">
        <f>IF(N1380="zákl. přenesená",J1380,0)</f>
        <v>0</v>
      </c>
      <c r="BH1380" s="240">
        <f>IF(N1380="sníž. přenesená",J1380,0)</f>
        <v>0</v>
      </c>
      <c r="BI1380" s="240">
        <f>IF(N1380="nulová",J1380,0)</f>
        <v>0</v>
      </c>
      <c r="BJ1380" s="18" t="s">
        <v>86</v>
      </c>
      <c r="BK1380" s="240">
        <f>ROUND(I1380*H1380,2)</f>
        <v>0</v>
      </c>
      <c r="BL1380" s="18" t="s">
        <v>290</v>
      </c>
      <c r="BM1380" s="239" t="s">
        <v>2532</v>
      </c>
    </row>
    <row r="1381" s="12" customFormat="1" ht="22.8" customHeight="1">
      <c r="A1381" s="12"/>
      <c r="B1381" s="212"/>
      <c r="C1381" s="213"/>
      <c r="D1381" s="214" t="s">
        <v>78</v>
      </c>
      <c r="E1381" s="226" t="s">
        <v>2533</v>
      </c>
      <c r="F1381" s="226" t="s">
        <v>2534</v>
      </c>
      <c r="G1381" s="213"/>
      <c r="H1381" s="213"/>
      <c r="I1381" s="216"/>
      <c r="J1381" s="227">
        <f>BK1381</f>
        <v>0</v>
      </c>
      <c r="K1381" s="213"/>
      <c r="L1381" s="218"/>
      <c r="M1381" s="219"/>
      <c r="N1381" s="220"/>
      <c r="O1381" s="220"/>
      <c r="P1381" s="221">
        <f>SUM(P1382:P1394)</f>
        <v>0</v>
      </c>
      <c r="Q1381" s="220"/>
      <c r="R1381" s="221">
        <f>SUM(R1382:R1394)</f>
        <v>0.71211100000000005</v>
      </c>
      <c r="S1381" s="220"/>
      <c r="T1381" s="222">
        <f>SUM(T1382:T1394)</f>
        <v>0.72495260000000006</v>
      </c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R1381" s="223" t="s">
        <v>88</v>
      </c>
      <c r="AT1381" s="224" t="s">
        <v>78</v>
      </c>
      <c r="AU1381" s="224" t="s">
        <v>86</v>
      </c>
      <c r="AY1381" s="223" t="s">
        <v>216</v>
      </c>
      <c r="BK1381" s="225">
        <f>SUM(BK1382:BK1394)</f>
        <v>0</v>
      </c>
    </row>
    <row r="1382" s="2" customFormat="1" ht="16.5" customHeight="1">
      <c r="A1382" s="39"/>
      <c r="B1382" s="40"/>
      <c r="C1382" s="228" t="s">
        <v>2277</v>
      </c>
      <c r="D1382" s="228" t="s">
        <v>218</v>
      </c>
      <c r="E1382" s="229" t="s">
        <v>6043</v>
      </c>
      <c r="F1382" s="230" t="s">
        <v>6044</v>
      </c>
      <c r="G1382" s="231" t="s">
        <v>221</v>
      </c>
      <c r="H1382" s="232">
        <v>1</v>
      </c>
      <c r="I1382" s="233"/>
      <c r="J1382" s="234">
        <f>ROUND(I1382*H1382,2)</f>
        <v>0</v>
      </c>
      <c r="K1382" s="230" t="s">
        <v>222</v>
      </c>
      <c r="L1382" s="45"/>
      <c r="M1382" s="235" t="s">
        <v>1</v>
      </c>
      <c r="N1382" s="236" t="s">
        <v>44</v>
      </c>
      <c r="O1382" s="92"/>
      <c r="P1382" s="237">
        <f>O1382*H1382</f>
        <v>0</v>
      </c>
      <c r="Q1382" s="237">
        <v>0</v>
      </c>
      <c r="R1382" s="237">
        <f>Q1382*H1382</f>
        <v>0</v>
      </c>
      <c r="S1382" s="237">
        <v>0.0090600000000000003</v>
      </c>
      <c r="T1382" s="238">
        <f>S1382*H1382</f>
        <v>0.0090600000000000003</v>
      </c>
      <c r="U1382" s="39"/>
      <c r="V1382" s="39"/>
      <c r="W1382" s="39"/>
      <c r="X1382" s="39"/>
      <c r="Y1382" s="39"/>
      <c r="Z1382" s="39"/>
      <c r="AA1382" s="39"/>
      <c r="AB1382" s="39"/>
      <c r="AC1382" s="39"/>
      <c r="AD1382" s="39"/>
      <c r="AE1382" s="39"/>
      <c r="AR1382" s="239" t="s">
        <v>290</v>
      </c>
      <c r="AT1382" s="239" t="s">
        <v>218</v>
      </c>
      <c r="AU1382" s="239" t="s">
        <v>88</v>
      </c>
      <c r="AY1382" s="18" t="s">
        <v>216</v>
      </c>
      <c r="BE1382" s="240">
        <f>IF(N1382="základní",J1382,0)</f>
        <v>0</v>
      </c>
      <c r="BF1382" s="240">
        <f>IF(N1382="snížená",J1382,0)</f>
        <v>0</v>
      </c>
      <c r="BG1382" s="240">
        <f>IF(N1382="zákl. přenesená",J1382,0)</f>
        <v>0</v>
      </c>
      <c r="BH1382" s="240">
        <f>IF(N1382="sníž. přenesená",J1382,0)</f>
        <v>0</v>
      </c>
      <c r="BI1382" s="240">
        <f>IF(N1382="nulová",J1382,0)</f>
        <v>0</v>
      </c>
      <c r="BJ1382" s="18" t="s">
        <v>86</v>
      </c>
      <c r="BK1382" s="240">
        <f>ROUND(I1382*H1382,2)</f>
        <v>0</v>
      </c>
      <c r="BL1382" s="18" t="s">
        <v>290</v>
      </c>
      <c r="BM1382" s="239" t="s">
        <v>6045</v>
      </c>
    </row>
    <row r="1383" s="2" customFormat="1" ht="16.5" customHeight="1">
      <c r="A1383" s="39"/>
      <c r="B1383" s="40"/>
      <c r="C1383" s="228" t="s">
        <v>2282</v>
      </c>
      <c r="D1383" s="228" t="s">
        <v>218</v>
      </c>
      <c r="E1383" s="229" t="s">
        <v>6046</v>
      </c>
      <c r="F1383" s="230" t="s">
        <v>6047</v>
      </c>
      <c r="G1383" s="231" t="s">
        <v>293</v>
      </c>
      <c r="H1383" s="232">
        <v>120.59999999999999</v>
      </c>
      <c r="I1383" s="233"/>
      <c r="J1383" s="234">
        <f>ROUND(I1383*H1383,2)</f>
        <v>0</v>
      </c>
      <c r="K1383" s="230" t="s">
        <v>222</v>
      </c>
      <c r="L1383" s="45"/>
      <c r="M1383" s="235" t="s">
        <v>1</v>
      </c>
      <c r="N1383" s="236" t="s">
        <v>44</v>
      </c>
      <c r="O1383" s="92"/>
      <c r="P1383" s="237">
        <f>O1383*H1383</f>
        <v>0</v>
      </c>
      <c r="Q1383" s="237">
        <v>0</v>
      </c>
      <c r="R1383" s="237">
        <f>Q1383*H1383</f>
        <v>0</v>
      </c>
      <c r="S1383" s="237">
        <v>0.00191</v>
      </c>
      <c r="T1383" s="238">
        <f>S1383*H1383</f>
        <v>0.230346</v>
      </c>
      <c r="U1383" s="39"/>
      <c r="V1383" s="39"/>
      <c r="W1383" s="39"/>
      <c r="X1383" s="39"/>
      <c r="Y1383" s="39"/>
      <c r="Z1383" s="39"/>
      <c r="AA1383" s="39"/>
      <c r="AB1383" s="39"/>
      <c r="AC1383" s="39"/>
      <c r="AD1383" s="39"/>
      <c r="AE1383" s="39"/>
      <c r="AR1383" s="239" t="s">
        <v>290</v>
      </c>
      <c r="AT1383" s="239" t="s">
        <v>218</v>
      </c>
      <c r="AU1383" s="239" t="s">
        <v>88</v>
      </c>
      <c r="AY1383" s="18" t="s">
        <v>216</v>
      </c>
      <c r="BE1383" s="240">
        <f>IF(N1383="základní",J1383,0)</f>
        <v>0</v>
      </c>
      <c r="BF1383" s="240">
        <f>IF(N1383="snížená",J1383,0)</f>
        <v>0</v>
      </c>
      <c r="BG1383" s="240">
        <f>IF(N1383="zákl. přenesená",J1383,0)</f>
        <v>0</v>
      </c>
      <c r="BH1383" s="240">
        <f>IF(N1383="sníž. přenesená",J1383,0)</f>
        <v>0</v>
      </c>
      <c r="BI1383" s="240">
        <f>IF(N1383="nulová",J1383,0)</f>
        <v>0</v>
      </c>
      <c r="BJ1383" s="18" t="s">
        <v>86</v>
      </c>
      <c r="BK1383" s="240">
        <f>ROUND(I1383*H1383,2)</f>
        <v>0</v>
      </c>
      <c r="BL1383" s="18" t="s">
        <v>290</v>
      </c>
      <c r="BM1383" s="239" t="s">
        <v>6048</v>
      </c>
    </row>
    <row r="1384" s="13" customFormat="1">
      <c r="A1384" s="13"/>
      <c r="B1384" s="241"/>
      <c r="C1384" s="242"/>
      <c r="D1384" s="243" t="s">
        <v>230</v>
      </c>
      <c r="E1384" s="244" t="s">
        <v>1</v>
      </c>
      <c r="F1384" s="245" t="s">
        <v>6049</v>
      </c>
      <c r="G1384" s="242"/>
      <c r="H1384" s="246">
        <v>120.59999999999999</v>
      </c>
      <c r="I1384" s="247"/>
      <c r="J1384" s="242"/>
      <c r="K1384" s="242"/>
      <c r="L1384" s="248"/>
      <c r="M1384" s="249"/>
      <c r="N1384" s="250"/>
      <c r="O1384" s="250"/>
      <c r="P1384" s="250"/>
      <c r="Q1384" s="250"/>
      <c r="R1384" s="250"/>
      <c r="S1384" s="250"/>
      <c r="T1384" s="251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52" t="s">
        <v>230</v>
      </c>
      <c r="AU1384" s="252" t="s">
        <v>88</v>
      </c>
      <c r="AV1384" s="13" t="s">
        <v>88</v>
      </c>
      <c r="AW1384" s="13" t="s">
        <v>34</v>
      </c>
      <c r="AX1384" s="13" t="s">
        <v>86</v>
      </c>
      <c r="AY1384" s="252" t="s">
        <v>216</v>
      </c>
    </row>
    <row r="1385" s="2" customFormat="1" ht="16.5" customHeight="1">
      <c r="A1385" s="39"/>
      <c r="B1385" s="40"/>
      <c r="C1385" s="228" t="s">
        <v>2285</v>
      </c>
      <c r="D1385" s="228" t="s">
        <v>218</v>
      </c>
      <c r="E1385" s="229" t="s">
        <v>2536</v>
      </c>
      <c r="F1385" s="230" t="s">
        <v>2537</v>
      </c>
      <c r="G1385" s="231" t="s">
        <v>293</v>
      </c>
      <c r="H1385" s="232">
        <v>132.55000000000001</v>
      </c>
      <c r="I1385" s="233"/>
      <c r="J1385" s="234">
        <f>ROUND(I1385*H1385,2)</f>
        <v>0</v>
      </c>
      <c r="K1385" s="230" t="s">
        <v>222</v>
      </c>
      <c r="L1385" s="45"/>
      <c r="M1385" s="235" t="s">
        <v>1</v>
      </c>
      <c r="N1385" s="236" t="s">
        <v>44</v>
      </c>
      <c r="O1385" s="92"/>
      <c r="P1385" s="237">
        <f>O1385*H1385</f>
        <v>0</v>
      </c>
      <c r="Q1385" s="237">
        <v>0</v>
      </c>
      <c r="R1385" s="237">
        <f>Q1385*H1385</f>
        <v>0</v>
      </c>
      <c r="S1385" s="237">
        <v>0.00167</v>
      </c>
      <c r="T1385" s="238">
        <f>S1385*H1385</f>
        <v>0.22135850000000001</v>
      </c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R1385" s="239" t="s">
        <v>290</v>
      </c>
      <c r="AT1385" s="239" t="s">
        <v>218</v>
      </c>
      <c r="AU1385" s="239" t="s">
        <v>88</v>
      </c>
      <c r="AY1385" s="18" t="s">
        <v>216</v>
      </c>
      <c r="BE1385" s="240">
        <f>IF(N1385="základní",J1385,0)</f>
        <v>0</v>
      </c>
      <c r="BF1385" s="240">
        <f>IF(N1385="snížená",J1385,0)</f>
        <v>0</v>
      </c>
      <c r="BG1385" s="240">
        <f>IF(N1385="zákl. přenesená",J1385,0)</f>
        <v>0</v>
      </c>
      <c r="BH1385" s="240">
        <f>IF(N1385="sníž. přenesená",J1385,0)</f>
        <v>0</v>
      </c>
      <c r="BI1385" s="240">
        <f>IF(N1385="nulová",J1385,0)</f>
        <v>0</v>
      </c>
      <c r="BJ1385" s="18" t="s">
        <v>86</v>
      </c>
      <c r="BK1385" s="240">
        <f>ROUND(I1385*H1385,2)</f>
        <v>0</v>
      </c>
      <c r="BL1385" s="18" t="s">
        <v>290</v>
      </c>
      <c r="BM1385" s="239" t="s">
        <v>6050</v>
      </c>
    </row>
    <row r="1386" s="13" customFormat="1">
      <c r="A1386" s="13"/>
      <c r="B1386" s="241"/>
      <c r="C1386" s="242"/>
      <c r="D1386" s="243" t="s">
        <v>230</v>
      </c>
      <c r="E1386" s="244" t="s">
        <v>1</v>
      </c>
      <c r="F1386" s="245" t="s">
        <v>6051</v>
      </c>
      <c r="G1386" s="242"/>
      <c r="H1386" s="246">
        <v>132.55000000000001</v>
      </c>
      <c r="I1386" s="247"/>
      <c r="J1386" s="242"/>
      <c r="K1386" s="242"/>
      <c r="L1386" s="248"/>
      <c r="M1386" s="249"/>
      <c r="N1386" s="250"/>
      <c r="O1386" s="250"/>
      <c r="P1386" s="250"/>
      <c r="Q1386" s="250"/>
      <c r="R1386" s="250"/>
      <c r="S1386" s="250"/>
      <c r="T1386" s="25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2" t="s">
        <v>230</v>
      </c>
      <c r="AU1386" s="252" t="s">
        <v>88</v>
      </c>
      <c r="AV1386" s="13" t="s">
        <v>88</v>
      </c>
      <c r="AW1386" s="13" t="s">
        <v>34</v>
      </c>
      <c r="AX1386" s="13" t="s">
        <v>86</v>
      </c>
      <c r="AY1386" s="252" t="s">
        <v>216</v>
      </c>
    </row>
    <row r="1387" s="2" customFormat="1" ht="16.5" customHeight="1">
      <c r="A1387" s="39"/>
      <c r="B1387" s="40"/>
      <c r="C1387" s="228" t="s">
        <v>2289</v>
      </c>
      <c r="D1387" s="228" t="s">
        <v>218</v>
      </c>
      <c r="E1387" s="229" t="s">
        <v>6052</v>
      </c>
      <c r="F1387" s="230" t="s">
        <v>6053</v>
      </c>
      <c r="G1387" s="231" t="s">
        <v>293</v>
      </c>
      <c r="H1387" s="232">
        <v>118.47</v>
      </c>
      <c r="I1387" s="233"/>
      <c r="J1387" s="234">
        <f>ROUND(I1387*H1387,2)</f>
        <v>0</v>
      </c>
      <c r="K1387" s="230" t="s">
        <v>222</v>
      </c>
      <c r="L1387" s="45"/>
      <c r="M1387" s="235" t="s">
        <v>1</v>
      </c>
      <c r="N1387" s="236" t="s">
        <v>44</v>
      </c>
      <c r="O1387" s="92"/>
      <c r="P1387" s="237">
        <f>O1387*H1387</f>
        <v>0</v>
      </c>
      <c r="Q1387" s="237">
        <v>0</v>
      </c>
      <c r="R1387" s="237">
        <f>Q1387*H1387</f>
        <v>0</v>
      </c>
      <c r="S1387" s="237">
        <v>0.0022300000000000002</v>
      </c>
      <c r="T1387" s="238">
        <f>S1387*H1387</f>
        <v>0.26418810000000004</v>
      </c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R1387" s="239" t="s">
        <v>290</v>
      </c>
      <c r="AT1387" s="239" t="s">
        <v>218</v>
      </c>
      <c r="AU1387" s="239" t="s">
        <v>88</v>
      </c>
      <c r="AY1387" s="18" t="s">
        <v>216</v>
      </c>
      <c r="BE1387" s="240">
        <f>IF(N1387="základní",J1387,0)</f>
        <v>0</v>
      </c>
      <c r="BF1387" s="240">
        <f>IF(N1387="snížená",J1387,0)</f>
        <v>0</v>
      </c>
      <c r="BG1387" s="240">
        <f>IF(N1387="zákl. přenesená",J1387,0)</f>
        <v>0</v>
      </c>
      <c r="BH1387" s="240">
        <f>IF(N1387="sníž. přenesená",J1387,0)</f>
        <v>0</v>
      </c>
      <c r="BI1387" s="240">
        <f>IF(N1387="nulová",J1387,0)</f>
        <v>0</v>
      </c>
      <c r="BJ1387" s="18" t="s">
        <v>86</v>
      </c>
      <c r="BK1387" s="240">
        <f>ROUND(I1387*H1387,2)</f>
        <v>0</v>
      </c>
      <c r="BL1387" s="18" t="s">
        <v>290</v>
      </c>
      <c r="BM1387" s="239" t="s">
        <v>6054</v>
      </c>
    </row>
    <row r="1388" s="13" customFormat="1">
      <c r="A1388" s="13"/>
      <c r="B1388" s="241"/>
      <c r="C1388" s="242"/>
      <c r="D1388" s="243" t="s">
        <v>230</v>
      </c>
      <c r="E1388" s="244" t="s">
        <v>1</v>
      </c>
      <c r="F1388" s="245" t="s">
        <v>6055</v>
      </c>
      <c r="G1388" s="242"/>
      <c r="H1388" s="246">
        <v>118.47</v>
      </c>
      <c r="I1388" s="247"/>
      <c r="J1388" s="242"/>
      <c r="K1388" s="242"/>
      <c r="L1388" s="248"/>
      <c r="M1388" s="249"/>
      <c r="N1388" s="250"/>
      <c r="O1388" s="250"/>
      <c r="P1388" s="250"/>
      <c r="Q1388" s="250"/>
      <c r="R1388" s="250"/>
      <c r="S1388" s="250"/>
      <c r="T1388" s="25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2" t="s">
        <v>230</v>
      </c>
      <c r="AU1388" s="252" t="s">
        <v>88</v>
      </c>
      <c r="AV1388" s="13" t="s">
        <v>88</v>
      </c>
      <c r="AW1388" s="13" t="s">
        <v>34</v>
      </c>
      <c r="AX1388" s="13" t="s">
        <v>86</v>
      </c>
      <c r="AY1388" s="252" t="s">
        <v>216</v>
      </c>
    </row>
    <row r="1389" s="2" customFormat="1" ht="16.5" customHeight="1">
      <c r="A1389" s="39"/>
      <c r="B1389" s="40"/>
      <c r="C1389" s="228" t="s">
        <v>2295</v>
      </c>
      <c r="D1389" s="228" t="s">
        <v>218</v>
      </c>
      <c r="E1389" s="229" t="s">
        <v>6056</v>
      </c>
      <c r="F1389" s="230" t="s">
        <v>6057</v>
      </c>
      <c r="G1389" s="231" t="s">
        <v>293</v>
      </c>
      <c r="H1389" s="232">
        <v>120.59999999999999</v>
      </c>
      <c r="I1389" s="233"/>
      <c r="J1389" s="234">
        <f>ROUND(I1389*H1389,2)</f>
        <v>0</v>
      </c>
      <c r="K1389" s="230" t="s">
        <v>222</v>
      </c>
      <c r="L1389" s="45"/>
      <c r="M1389" s="235" t="s">
        <v>1</v>
      </c>
      <c r="N1389" s="236" t="s">
        <v>44</v>
      </c>
      <c r="O1389" s="92"/>
      <c r="P1389" s="237">
        <f>O1389*H1389</f>
        <v>0</v>
      </c>
      <c r="Q1389" s="237">
        <v>0.00197</v>
      </c>
      <c r="R1389" s="237">
        <f>Q1389*H1389</f>
        <v>0.23758199999999999</v>
      </c>
      <c r="S1389" s="237">
        <v>0</v>
      </c>
      <c r="T1389" s="238">
        <f>S1389*H1389</f>
        <v>0</v>
      </c>
      <c r="U1389" s="39"/>
      <c r="V1389" s="39"/>
      <c r="W1389" s="39"/>
      <c r="X1389" s="39"/>
      <c r="Y1389" s="39"/>
      <c r="Z1389" s="39"/>
      <c r="AA1389" s="39"/>
      <c r="AB1389" s="39"/>
      <c r="AC1389" s="39"/>
      <c r="AD1389" s="39"/>
      <c r="AE1389" s="39"/>
      <c r="AR1389" s="239" t="s">
        <v>290</v>
      </c>
      <c r="AT1389" s="239" t="s">
        <v>218</v>
      </c>
      <c r="AU1389" s="239" t="s">
        <v>88</v>
      </c>
      <c r="AY1389" s="18" t="s">
        <v>216</v>
      </c>
      <c r="BE1389" s="240">
        <f>IF(N1389="základní",J1389,0)</f>
        <v>0</v>
      </c>
      <c r="BF1389" s="240">
        <f>IF(N1389="snížená",J1389,0)</f>
        <v>0</v>
      </c>
      <c r="BG1389" s="240">
        <f>IF(N1389="zákl. přenesená",J1389,0)</f>
        <v>0</v>
      </c>
      <c r="BH1389" s="240">
        <f>IF(N1389="sníž. přenesená",J1389,0)</f>
        <v>0</v>
      </c>
      <c r="BI1389" s="240">
        <f>IF(N1389="nulová",J1389,0)</f>
        <v>0</v>
      </c>
      <c r="BJ1389" s="18" t="s">
        <v>86</v>
      </c>
      <c r="BK1389" s="240">
        <f>ROUND(I1389*H1389,2)</f>
        <v>0</v>
      </c>
      <c r="BL1389" s="18" t="s">
        <v>290</v>
      </c>
      <c r="BM1389" s="239" t="s">
        <v>6058</v>
      </c>
    </row>
    <row r="1390" s="13" customFormat="1">
      <c r="A1390" s="13"/>
      <c r="B1390" s="241"/>
      <c r="C1390" s="242"/>
      <c r="D1390" s="243" t="s">
        <v>230</v>
      </c>
      <c r="E1390" s="244" t="s">
        <v>1</v>
      </c>
      <c r="F1390" s="245" t="s">
        <v>6059</v>
      </c>
      <c r="G1390" s="242"/>
      <c r="H1390" s="246">
        <v>120.59999999999999</v>
      </c>
      <c r="I1390" s="247"/>
      <c r="J1390" s="242"/>
      <c r="K1390" s="242"/>
      <c r="L1390" s="248"/>
      <c r="M1390" s="249"/>
      <c r="N1390" s="250"/>
      <c r="O1390" s="250"/>
      <c r="P1390" s="250"/>
      <c r="Q1390" s="250"/>
      <c r="R1390" s="250"/>
      <c r="S1390" s="250"/>
      <c r="T1390" s="251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52" t="s">
        <v>230</v>
      </c>
      <c r="AU1390" s="252" t="s">
        <v>88</v>
      </c>
      <c r="AV1390" s="13" t="s">
        <v>88</v>
      </c>
      <c r="AW1390" s="13" t="s">
        <v>34</v>
      </c>
      <c r="AX1390" s="13" t="s">
        <v>86</v>
      </c>
      <c r="AY1390" s="252" t="s">
        <v>216</v>
      </c>
    </row>
    <row r="1391" s="2" customFormat="1" ht="16.5" customHeight="1">
      <c r="A1391" s="39"/>
      <c r="B1391" s="40"/>
      <c r="C1391" s="228" t="s">
        <v>2300</v>
      </c>
      <c r="D1391" s="228" t="s">
        <v>218</v>
      </c>
      <c r="E1391" s="229" t="s">
        <v>2541</v>
      </c>
      <c r="F1391" s="230" t="s">
        <v>6060</v>
      </c>
      <c r="G1391" s="231" t="s">
        <v>293</v>
      </c>
      <c r="H1391" s="232">
        <v>132.55000000000001</v>
      </c>
      <c r="I1391" s="233"/>
      <c r="J1391" s="234">
        <f>ROUND(I1391*H1391,2)</f>
        <v>0</v>
      </c>
      <c r="K1391" s="230" t="s">
        <v>222</v>
      </c>
      <c r="L1391" s="45"/>
      <c r="M1391" s="235" t="s">
        <v>1</v>
      </c>
      <c r="N1391" s="236" t="s">
        <v>44</v>
      </c>
      <c r="O1391" s="92"/>
      <c r="P1391" s="237">
        <f>O1391*H1391</f>
        <v>0</v>
      </c>
      <c r="Q1391" s="237">
        <v>0.0035799999999999998</v>
      </c>
      <c r="R1391" s="237">
        <f>Q1391*H1391</f>
        <v>0.47452900000000003</v>
      </c>
      <c r="S1391" s="237">
        <v>0</v>
      </c>
      <c r="T1391" s="238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39" t="s">
        <v>290</v>
      </c>
      <c r="AT1391" s="239" t="s">
        <v>218</v>
      </c>
      <c r="AU1391" s="239" t="s">
        <v>88</v>
      </c>
      <c r="AY1391" s="18" t="s">
        <v>216</v>
      </c>
      <c r="BE1391" s="240">
        <f>IF(N1391="základní",J1391,0)</f>
        <v>0</v>
      </c>
      <c r="BF1391" s="240">
        <f>IF(N1391="snížená",J1391,0)</f>
        <v>0</v>
      </c>
      <c r="BG1391" s="240">
        <f>IF(N1391="zákl. přenesená",J1391,0)</f>
        <v>0</v>
      </c>
      <c r="BH1391" s="240">
        <f>IF(N1391="sníž. přenesená",J1391,0)</f>
        <v>0</v>
      </c>
      <c r="BI1391" s="240">
        <f>IF(N1391="nulová",J1391,0)</f>
        <v>0</v>
      </c>
      <c r="BJ1391" s="18" t="s">
        <v>86</v>
      </c>
      <c r="BK1391" s="240">
        <f>ROUND(I1391*H1391,2)</f>
        <v>0</v>
      </c>
      <c r="BL1391" s="18" t="s">
        <v>290</v>
      </c>
      <c r="BM1391" s="239" t="s">
        <v>6061</v>
      </c>
    </row>
    <row r="1392" s="13" customFormat="1">
      <c r="A1392" s="13"/>
      <c r="B1392" s="241"/>
      <c r="C1392" s="242"/>
      <c r="D1392" s="243" t="s">
        <v>230</v>
      </c>
      <c r="E1392" s="244" t="s">
        <v>1</v>
      </c>
      <c r="F1392" s="245" t="s">
        <v>5155</v>
      </c>
      <c r="G1392" s="242"/>
      <c r="H1392" s="246">
        <v>132.55000000000001</v>
      </c>
      <c r="I1392" s="247"/>
      <c r="J1392" s="242"/>
      <c r="K1392" s="242"/>
      <c r="L1392" s="248"/>
      <c r="M1392" s="249"/>
      <c r="N1392" s="250"/>
      <c r="O1392" s="250"/>
      <c r="P1392" s="250"/>
      <c r="Q1392" s="250"/>
      <c r="R1392" s="250"/>
      <c r="S1392" s="250"/>
      <c r="T1392" s="251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2" t="s">
        <v>230</v>
      </c>
      <c r="AU1392" s="252" t="s">
        <v>88</v>
      </c>
      <c r="AV1392" s="13" t="s">
        <v>88</v>
      </c>
      <c r="AW1392" s="13" t="s">
        <v>34</v>
      </c>
      <c r="AX1392" s="13" t="s">
        <v>86</v>
      </c>
      <c r="AY1392" s="252" t="s">
        <v>216</v>
      </c>
    </row>
    <row r="1393" s="2" customFormat="1" ht="16.5" customHeight="1">
      <c r="A1393" s="39"/>
      <c r="B1393" s="40"/>
      <c r="C1393" s="228" t="s">
        <v>2305</v>
      </c>
      <c r="D1393" s="228" t="s">
        <v>218</v>
      </c>
      <c r="E1393" s="229" t="s">
        <v>2582</v>
      </c>
      <c r="F1393" s="230" t="s">
        <v>2583</v>
      </c>
      <c r="G1393" s="231" t="s">
        <v>359</v>
      </c>
      <c r="H1393" s="232">
        <v>0.71199999999999997</v>
      </c>
      <c r="I1393" s="233"/>
      <c r="J1393" s="234">
        <f>ROUND(I1393*H1393,2)</f>
        <v>0</v>
      </c>
      <c r="K1393" s="230" t="s">
        <v>222</v>
      </c>
      <c r="L1393" s="45"/>
      <c r="M1393" s="235" t="s">
        <v>1</v>
      </c>
      <c r="N1393" s="236" t="s">
        <v>44</v>
      </c>
      <c r="O1393" s="92"/>
      <c r="P1393" s="237">
        <f>O1393*H1393</f>
        <v>0</v>
      </c>
      <c r="Q1393" s="237">
        <v>0</v>
      </c>
      <c r="R1393" s="237">
        <f>Q1393*H1393</f>
        <v>0</v>
      </c>
      <c r="S1393" s="237">
        <v>0</v>
      </c>
      <c r="T1393" s="238">
        <f>S1393*H1393</f>
        <v>0</v>
      </c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R1393" s="239" t="s">
        <v>290</v>
      </c>
      <c r="AT1393" s="239" t="s">
        <v>218</v>
      </c>
      <c r="AU1393" s="239" t="s">
        <v>88</v>
      </c>
      <c r="AY1393" s="18" t="s">
        <v>216</v>
      </c>
      <c r="BE1393" s="240">
        <f>IF(N1393="základní",J1393,0)</f>
        <v>0</v>
      </c>
      <c r="BF1393" s="240">
        <f>IF(N1393="snížená",J1393,0)</f>
        <v>0</v>
      </c>
      <c r="BG1393" s="240">
        <f>IF(N1393="zákl. přenesená",J1393,0)</f>
        <v>0</v>
      </c>
      <c r="BH1393" s="240">
        <f>IF(N1393="sníž. přenesená",J1393,0)</f>
        <v>0</v>
      </c>
      <c r="BI1393" s="240">
        <f>IF(N1393="nulová",J1393,0)</f>
        <v>0</v>
      </c>
      <c r="BJ1393" s="18" t="s">
        <v>86</v>
      </c>
      <c r="BK1393" s="240">
        <f>ROUND(I1393*H1393,2)</f>
        <v>0</v>
      </c>
      <c r="BL1393" s="18" t="s">
        <v>290</v>
      </c>
      <c r="BM1393" s="239" t="s">
        <v>6062</v>
      </c>
    </row>
    <row r="1394" s="2" customFormat="1" ht="16.5" customHeight="1">
      <c r="A1394" s="39"/>
      <c r="B1394" s="40"/>
      <c r="C1394" s="228" t="s">
        <v>2310</v>
      </c>
      <c r="D1394" s="228" t="s">
        <v>218</v>
      </c>
      <c r="E1394" s="229" t="s">
        <v>2586</v>
      </c>
      <c r="F1394" s="230" t="s">
        <v>2587</v>
      </c>
      <c r="G1394" s="231" t="s">
        <v>359</v>
      </c>
      <c r="H1394" s="232">
        <v>0.71199999999999997</v>
      </c>
      <c r="I1394" s="233"/>
      <c r="J1394" s="234">
        <f>ROUND(I1394*H1394,2)</f>
        <v>0</v>
      </c>
      <c r="K1394" s="230" t="s">
        <v>222</v>
      </c>
      <c r="L1394" s="45"/>
      <c r="M1394" s="235" t="s">
        <v>1</v>
      </c>
      <c r="N1394" s="236" t="s">
        <v>44</v>
      </c>
      <c r="O1394" s="92"/>
      <c r="P1394" s="237">
        <f>O1394*H1394</f>
        <v>0</v>
      </c>
      <c r="Q1394" s="237">
        <v>0</v>
      </c>
      <c r="R1394" s="237">
        <f>Q1394*H1394</f>
        <v>0</v>
      </c>
      <c r="S1394" s="237">
        <v>0</v>
      </c>
      <c r="T1394" s="238">
        <f>S1394*H1394</f>
        <v>0</v>
      </c>
      <c r="U1394" s="39"/>
      <c r="V1394" s="39"/>
      <c r="W1394" s="39"/>
      <c r="X1394" s="39"/>
      <c r="Y1394" s="39"/>
      <c r="Z1394" s="39"/>
      <c r="AA1394" s="39"/>
      <c r="AB1394" s="39"/>
      <c r="AC1394" s="39"/>
      <c r="AD1394" s="39"/>
      <c r="AE1394" s="39"/>
      <c r="AR1394" s="239" t="s">
        <v>290</v>
      </c>
      <c r="AT1394" s="239" t="s">
        <v>218</v>
      </c>
      <c r="AU1394" s="239" t="s">
        <v>88</v>
      </c>
      <c r="AY1394" s="18" t="s">
        <v>216</v>
      </c>
      <c r="BE1394" s="240">
        <f>IF(N1394="základní",J1394,0)</f>
        <v>0</v>
      </c>
      <c r="BF1394" s="240">
        <f>IF(N1394="snížená",J1394,0)</f>
        <v>0</v>
      </c>
      <c r="BG1394" s="240">
        <f>IF(N1394="zákl. přenesená",J1394,0)</f>
        <v>0</v>
      </c>
      <c r="BH1394" s="240">
        <f>IF(N1394="sníž. přenesená",J1394,0)</f>
        <v>0</v>
      </c>
      <c r="BI1394" s="240">
        <f>IF(N1394="nulová",J1394,0)</f>
        <v>0</v>
      </c>
      <c r="BJ1394" s="18" t="s">
        <v>86</v>
      </c>
      <c r="BK1394" s="240">
        <f>ROUND(I1394*H1394,2)</f>
        <v>0</v>
      </c>
      <c r="BL1394" s="18" t="s">
        <v>290</v>
      </c>
      <c r="BM1394" s="239" t="s">
        <v>6063</v>
      </c>
    </row>
    <row r="1395" s="12" customFormat="1" ht="22.8" customHeight="1">
      <c r="A1395" s="12"/>
      <c r="B1395" s="212"/>
      <c r="C1395" s="213"/>
      <c r="D1395" s="214" t="s">
        <v>78</v>
      </c>
      <c r="E1395" s="226" t="s">
        <v>2627</v>
      </c>
      <c r="F1395" s="226" t="s">
        <v>2628</v>
      </c>
      <c r="G1395" s="213"/>
      <c r="H1395" s="213"/>
      <c r="I1395" s="216"/>
      <c r="J1395" s="227">
        <f>BK1395</f>
        <v>0</v>
      </c>
      <c r="K1395" s="213"/>
      <c r="L1395" s="218"/>
      <c r="M1395" s="219"/>
      <c r="N1395" s="220"/>
      <c r="O1395" s="220"/>
      <c r="P1395" s="221">
        <f>SUM(P1396:P1550)</f>
        <v>0</v>
      </c>
      <c r="Q1395" s="220"/>
      <c r="R1395" s="221">
        <f>SUM(R1396:R1550)</f>
        <v>4.8023604600000001</v>
      </c>
      <c r="S1395" s="220"/>
      <c r="T1395" s="222">
        <f>SUM(T1396:T1550)</f>
        <v>2.7972015000000003</v>
      </c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R1395" s="223" t="s">
        <v>88</v>
      </c>
      <c r="AT1395" s="224" t="s">
        <v>78</v>
      </c>
      <c r="AU1395" s="224" t="s">
        <v>86</v>
      </c>
      <c r="AY1395" s="223" t="s">
        <v>216</v>
      </c>
      <c r="BK1395" s="225">
        <f>SUM(BK1396:BK1550)</f>
        <v>0</v>
      </c>
    </row>
    <row r="1396" s="2" customFormat="1" ht="16.5" customHeight="1">
      <c r="A1396" s="39"/>
      <c r="B1396" s="40"/>
      <c r="C1396" s="228" t="s">
        <v>2314</v>
      </c>
      <c r="D1396" s="228" t="s">
        <v>218</v>
      </c>
      <c r="E1396" s="229" t="s">
        <v>6064</v>
      </c>
      <c r="F1396" s="230" t="s">
        <v>6065</v>
      </c>
      <c r="G1396" s="231" t="s">
        <v>293</v>
      </c>
      <c r="H1396" s="232">
        <v>90.25</v>
      </c>
      <c r="I1396" s="233"/>
      <c r="J1396" s="234">
        <f>ROUND(I1396*H1396,2)</f>
        <v>0</v>
      </c>
      <c r="K1396" s="230" t="s">
        <v>6066</v>
      </c>
      <c r="L1396" s="45"/>
      <c r="M1396" s="235" t="s">
        <v>1</v>
      </c>
      <c r="N1396" s="236" t="s">
        <v>44</v>
      </c>
      <c r="O1396" s="92"/>
      <c r="P1396" s="237">
        <f>O1396*H1396</f>
        <v>0</v>
      </c>
      <c r="Q1396" s="237">
        <v>0</v>
      </c>
      <c r="R1396" s="237">
        <f>Q1396*H1396</f>
        <v>0</v>
      </c>
      <c r="S1396" s="237">
        <v>0</v>
      </c>
      <c r="T1396" s="238">
        <f>S1396*H1396</f>
        <v>0</v>
      </c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R1396" s="239" t="s">
        <v>290</v>
      </c>
      <c r="AT1396" s="239" t="s">
        <v>218</v>
      </c>
      <c r="AU1396" s="239" t="s">
        <v>88</v>
      </c>
      <c r="AY1396" s="18" t="s">
        <v>216</v>
      </c>
      <c r="BE1396" s="240">
        <f>IF(N1396="základní",J1396,0)</f>
        <v>0</v>
      </c>
      <c r="BF1396" s="240">
        <f>IF(N1396="snížená",J1396,0)</f>
        <v>0</v>
      </c>
      <c r="BG1396" s="240">
        <f>IF(N1396="zákl. přenesená",J1396,0)</f>
        <v>0</v>
      </c>
      <c r="BH1396" s="240">
        <f>IF(N1396="sníž. přenesená",J1396,0)</f>
        <v>0</v>
      </c>
      <c r="BI1396" s="240">
        <f>IF(N1396="nulová",J1396,0)</f>
        <v>0</v>
      </c>
      <c r="BJ1396" s="18" t="s">
        <v>86</v>
      </c>
      <c r="BK1396" s="240">
        <f>ROUND(I1396*H1396,2)</f>
        <v>0</v>
      </c>
      <c r="BL1396" s="18" t="s">
        <v>290</v>
      </c>
      <c r="BM1396" s="239" t="s">
        <v>6067</v>
      </c>
    </row>
    <row r="1397" s="13" customFormat="1">
      <c r="A1397" s="13"/>
      <c r="B1397" s="241"/>
      <c r="C1397" s="242"/>
      <c r="D1397" s="243" t="s">
        <v>230</v>
      </c>
      <c r="E1397" s="244" t="s">
        <v>1</v>
      </c>
      <c r="F1397" s="245" t="s">
        <v>6068</v>
      </c>
      <c r="G1397" s="242"/>
      <c r="H1397" s="246">
        <v>39.600000000000001</v>
      </c>
      <c r="I1397" s="247"/>
      <c r="J1397" s="242"/>
      <c r="K1397" s="242"/>
      <c r="L1397" s="248"/>
      <c r="M1397" s="249"/>
      <c r="N1397" s="250"/>
      <c r="O1397" s="250"/>
      <c r="P1397" s="250"/>
      <c r="Q1397" s="250"/>
      <c r="R1397" s="250"/>
      <c r="S1397" s="250"/>
      <c r="T1397" s="251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2" t="s">
        <v>230</v>
      </c>
      <c r="AU1397" s="252" t="s">
        <v>88</v>
      </c>
      <c r="AV1397" s="13" t="s">
        <v>88</v>
      </c>
      <c r="AW1397" s="13" t="s">
        <v>34</v>
      </c>
      <c r="AX1397" s="13" t="s">
        <v>79</v>
      </c>
      <c r="AY1397" s="252" t="s">
        <v>216</v>
      </c>
    </row>
    <row r="1398" s="13" customFormat="1">
      <c r="A1398" s="13"/>
      <c r="B1398" s="241"/>
      <c r="C1398" s="242"/>
      <c r="D1398" s="243" t="s">
        <v>230</v>
      </c>
      <c r="E1398" s="244" t="s">
        <v>1</v>
      </c>
      <c r="F1398" s="245" t="s">
        <v>6069</v>
      </c>
      <c r="G1398" s="242"/>
      <c r="H1398" s="246">
        <v>39.600000000000001</v>
      </c>
      <c r="I1398" s="247"/>
      <c r="J1398" s="242"/>
      <c r="K1398" s="242"/>
      <c r="L1398" s="248"/>
      <c r="M1398" s="249"/>
      <c r="N1398" s="250"/>
      <c r="O1398" s="250"/>
      <c r="P1398" s="250"/>
      <c r="Q1398" s="250"/>
      <c r="R1398" s="250"/>
      <c r="S1398" s="250"/>
      <c r="T1398" s="251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2" t="s">
        <v>230</v>
      </c>
      <c r="AU1398" s="252" t="s">
        <v>88</v>
      </c>
      <c r="AV1398" s="13" t="s">
        <v>88</v>
      </c>
      <c r="AW1398" s="13" t="s">
        <v>34</v>
      </c>
      <c r="AX1398" s="13" t="s">
        <v>79</v>
      </c>
      <c r="AY1398" s="252" t="s">
        <v>216</v>
      </c>
    </row>
    <row r="1399" s="13" customFormat="1">
      <c r="A1399" s="13"/>
      <c r="B1399" s="241"/>
      <c r="C1399" s="242"/>
      <c r="D1399" s="243" t="s">
        <v>230</v>
      </c>
      <c r="E1399" s="244" t="s">
        <v>1</v>
      </c>
      <c r="F1399" s="245" t="s">
        <v>6070</v>
      </c>
      <c r="G1399" s="242"/>
      <c r="H1399" s="246">
        <v>11.050000000000001</v>
      </c>
      <c r="I1399" s="247"/>
      <c r="J1399" s="242"/>
      <c r="K1399" s="242"/>
      <c r="L1399" s="248"/>
      <c r="M1399" s="249"/>
      <c r="N1399" s="250"/>
      <c r="O1399" s="250"/>
      <c r="P1399" s="250"/>
      <c r="Q1399" s="250"/>
      <c r="R1399" s="250"/>
      <c r="S1399" s="250"/>
      <c r="T1399" s="251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52" t="s">
        <v>230</v>
      </c>
      <c r="AU1399" s="252" t="s">
        <v>88</v>
      </c>
      <c r="AV1399" s="13" t="s">
        <v>88</v>
      </c>
      <c r="AW1399" s="13" t="s">
        <v>34</v>
      </c>
      <c r="AX1399" s="13" t="s">
        <v>79</v>
      </c>
      <c r="AY1399" s="252" t="s">
        <v>216</v>
      </c>
    </row>
    <row r="1400" s="14" customFormat="1">
      <c r="A1400" s="14"/>
      <c r="B1400" s="253"/>
      <c r="C1400" s="254"/>
      <c r="D1400" s="243" t="s">
        <v>230</v>
      </c>
      <c r="E1400" s="255" t="s">
        <v>1</v>
      </c>
      <c r="F1400" s="256" t="s">
        <v>285</v>
      </c>
      <c r="G1400" s="254"/>
      <c r="H1400" s="257">
        <v>90.25</v>
      </c>
      <c r="I1400" s="258"/>
      <c r="J1400" s="254"/>
      <c r="K1400" s="254"/>
      <c r="L1400" s="259"/>
      <c r="M1400" s="260"/>
      <c r="N1400" s="261"/>
      <c r="O1400" s="261"/>
      <c r="P1400" s="261"/>
      <c r="Q1400" s="261"/>
      <c r="R1400" s="261"/>
      <c r="S1400" s="261"/>
      <c r="T1400" s="262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63" t="s">
        <v>230</v>
      </c>
      <c r="AU1400" s="263" t="s">
        <v>88</v>
      </c>
      <c r="AV1400" s="14" t="s">
        <v>121</v>
      </c>
      <c r="AW1400" s="14" t="s">
        <v>34</v>
      </c>
      <c r="AX1400" s="14" t="s">
        <v>86</v>
      </c>
      <c r="AY1400" s="263" t="s">
        <v>216</v>
      </c>
    </row>
    <row r="1401" s="2" customFormat="1" ht="16.5" customHeight="1">
      <c r="A1401" s="39"/>
      <c r="B1401" s="40"/>
      <c r="C1401" s="264" t="s">
        <v>2318</v>
      </c>
      <c r="D1401" s="264" t="s">
        <v>372</v>
      </c>
      <c r="E1401" s="265" t="s">
        <v>6071</v>
      </c>
      <c r="F1401" s="266" t="s">
        <v>6072</v>
      </c>
      <c r="G1401" s="267" t="s">
        <v>293</v>
      </c>
      <c r="H1401" s="268">
        <v>99.275000000000006</v>
      </c>
      <c r="I1401" s="269"/>
      <c r="J1401" s="270">
        <f>ROUND(I1401*H1401,2)</f>
        <v>0</v>
      </c>
      <c r="K1401" s="266" t="s">
        <v>1</v>
      </c>
      <c r="L1401" s="271"/>
      <c r="M1401" s="272" t="s">
        <v>1</v>
      </c>
      <c r="N1401" s="273" t="s">
        <v>44</v>
      </c>
      <c r="O1401" s="92"/>
      <c r="P1401" s="237">
        <f>O1401*H1401</f>
        <v>0</v>
      </c>
      <c r="Q1401" s="237">
        <v>0</v>
      </c>
      <c r="R1401" s="237">
        <f>Q1401*H1401</f>
        <v>0</v>
      </c>
      <c r="S1401" s="237">
        <v>0</v>
      </c>
      <c r="T1401" s="238">
        <f>S1401*H1401</f>
        <v>0</v>
      </c>
      <c r="U1401" s="39"/>
      <c r="V1401" s="39"/>
      <c r="W1401" s="39"/>
      <c r="X1401" s="39"/>
      <c r="Y1401" s="39"/>
      <c r="Z1401" s="39"/>
      <c r="AA1401" s="39"/>
      <c r="AB1401" s="39"/>
      <c r="AC1401" s="39"/>
      <c r="AD1401" s="39"/>
      <c r="AE1401" s="39"/>
      <c r="AR1401" s="239" t="s">
        <v>371</v>
      </c>
      <c r="AT1401" s="239" t="s">
        <v>372</v>
      </c>
      <c r="AU1401" s="239" t="s">
        <v>88</v>
      </c>
      <c r="AY1401" s="18" t="s">
        <v>216</v>
      </c>
      <c r="BE1401" s="240">
        <f>IF(N1401="základní",J1401,0)</f>
        <v>0</v>
      </c>
      <c r="BF1401" s="240">
        <f>IF(N1401="snížená",J1401,0)</f>
        <v>0</v>
      </c>
      <c r="BG1401" s="240">
        <f>IF(N1401="zákl. přenesená",J1401,0)</f>
        <v>0</v>
      </c>
      <c r="BH1401" s="240">
        <f>IF(N1401="sníž. přenesená",J1401,0)</f>
        <v>0</v>
      </c>
      <c r="BI1401" s="240">
        <f>IF(N1401="nulová",J1401,0)</f>
        <v>0</v>
      </c>
      <c r="BJ1401" s="18" t="s">
        <v>86</v>
      </c>
      <c r="BK1401" s="240">
        <f>ROUND(I1401*H1401,2)</f>
        <v>0</v>
      </c>
      <c r="BL1401" s="18" t="s">
        <v>290</v>
      </c>
      <c r="BM1401" s="239" t="s">
        <v>6073</v>
      </c>
    </row>
    <row r="1402" s="13" customFormat="1">
      <c r="A1402" s="13"/>
      <c r="B1402" s="241"/>
      <c r="C1402" s="242"/>
      <c r="D1402" s="243" t="s">
        <v>230</v>
      </c>
      <c r="E1402" s="242"/>
      <c r="F1402" s="245" t="s">
        <v>6074</v>
      </c>
      <c r="G1402" s="242"/>
      <c r="H1402" s="246">
        <v>99.275000000000006</v>
      </c>
      <c r="I1402" s="247"/>
      <c r="J1402" s="242"/>
      <c r="K1402" s="242"/>
      <c r="L1402" s="248"/>
      <c r="M1402" s="249"/>
      <c r="N1402" s="250"/>
      <c r="O1402" s="250"/>
      <c r="P1402" s="250"/>
      <c r="Q1402" s="250"/>
      <c r="R1402" s="250"/>
      <c r="S1402" s="250"/>
      <c r="T1402" s="251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52" t="s">
        <v>230</v>
      </c>
      <c r="AU1402" s="252" t="s">
        <v>88</v>
      </c>
      <c r="AV1402" s="13" t="s">
        <v>88</v>
      </c>
      <c r="AW1402" s="13" t="s">
        <v>4</v>
      </c>
      <c r="AX1402" s="13" t="s">
        <v>86</v>
      </c>
      <c r="AY1402" s="252" t="s">
        <v>216</v>
      </c>
    </row>
    <row r="1403" s="2" customFormat="1" ht="16.5" customHeight="1">
      <c r="A1403" s="39"/>
      <c r="B1403" s="40"/>
      <c r="C1403" s="228" t="s">
        <v>2324</v>
      </c>
      <c r="D1403" s="228" t="s">
        <v>218</v>
      </c>
      <c r="E1403" s="229" t="s">
        <v>6075</v>
      </c>
      <c r="F1403" s="230" t="s">
        <v>6076</v>
      </c>
      <c r="G1403" s="231" t="s">
        <v>293</v>
      </c>
      <c r="H1403" s="232">
        <v>31.050000000000001</v>
      </c>
      <c r="I1403" s="233"/>
      <c r="J1403" s="234">
        <f>ROUND(I1403*H1403,2)</f>
        <v>0</v>
      </c>
      <c r="K1403" s="230" t="s">
        <v>222</v>
      </c>
      <c r="L1403" s="45"/>
      <c r="M1403" s="235" t="s">
        <v>1</v>
      </c>
      <c r="N1403" s="236" t="s">
        <v>44</v>
      </c>
      <c r="O1403" s="92"/>
      <c r="P1403" s="237">
        <f>O1403*H1403</f>
        <v>0</v>
      </c>
      <c r="Q1403" s="237">
        <v>0</v>
      </c>
      <c r="R1403" s="237">
        <f>Q1403*H1403</f>
        <v>0</v>
      </c>
      <c r="S1403" s="237">
        <v>0.019650000000000001</v>
      </c>
      <c r="T1403" s="238">
        <f>S1403*H1403</f>
        <v>0.61013250000000008</v>
      </c>
      <c r="U1403" s="39"/>
      <c r="V1403" s="39"/>
      <c r="W1403" s="39"/>
      <c r="X1403" s="39"/>
      <c r="Y1403" s="39"/>
      <c r="Z1403" s="39"/>
      <c r="AA1403" s="39"/>
      <c r="AB1403" s="39"/>
      <c r="AC1403" s="39"/>
      <c r="AD1403" s="39"/>
      <c r="AE1403" s="39"/>
      <c r="AR1403" s="239" t="s">
        <v>290</v>
      </c>
      <c r="AT1403" s="239" t="s">
        <v>218</v>
      </c>
      <c r="AU1403" s="239" t="s">
        <v>88</v>
      </c>
      <c r="AY1403" s="18" t="s">
        <v>216</v>
      </c>
      <c r="BE1403" s="240">
        <f>IF(N1403="základní",J1403,0)</f>
        <v>0</v>
      </c>
      <c r="BF1403" s="240">
        <f>IF(N1403="snížená",J1403,0)</f>
        <v>0</v>
      </c>
      <c r="BG1403" s="240">
        <f>IF(N1403="zákl. přenesená",J1403,0)</f>
        <v>0</v>
      </c>
      <c r="BH1403" s="240">
        <f>IF(N1403="sníž. přenesená",J1403,0)</f>
        <v>0</v>
      </c>
      <c r="BI1403" s="240">
        <f>IF(N1403="nulová",J1403,0)</f>
        <v>0</v>
      </c>
      <c r="BJ1403" s="18" t="s">
        <v>86</v>
      </c>
      <c r="BK1403" s="240">
        <f>ROUND(I1403*H1403,2)</f>
        <v>0</v>
      </c>
      <c r="BL1403" s="18" t="s">
        <v>290</v>
      </c>
      <c r="BM1403" s="239" t="s">
        <v>6077</v>
      </c>
    </row>
    <row r="1404" s="13" customFormat="1">
      <c r="A1404" s="13"/>
      <c r="B1404" s="241"/>
      <c r="C1404" s="242"/>
      <c r="D1404" s="243" t="s">
        <v>230</v>
      </c>
      <c r="E1404" s="244" t="s">
        <v>1</v>
      </c>
      <c r="F1404" s="245" t="s">
        <v>6078</v>
      </c>
      <c r="G1404" s="242"/>
      <c r="H1404" s="246">
        <v>10</v>
      </c>
      <c r="I1404" s="247"/>
      <c r="J1404" s="242"/>
      <c r="K1404" s="242"/>
      <c r="L1404" s="248"/>
      <c r="M1404" s="249"/>
      <c r="N1404" s="250"/>
      <c r="O1404" s="250"/>
      <c r="P1404" s="250"/>
      <c r="Q1404" s="250"/>
      <c r="R1404" s="250"/>
      <c r="S1404" s="250"/>
      <c r="T1404" s="251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52" t="s">
        <v>230</v>
      </c>
      <c r="AU1404" s="252" t="s">
        <v>88</v>
      </c>
      <c r="AV1404" s="13" t="s">
        <v>88</v>
      </c>
      <c r="AW1404" s="13" t="s">
        <v>34</v>
      </c>
      <c r="AX1404" s="13" t="s">
        <v>79</v>
      </c>
      <c r="AY1404" s="252" t="s">
        <v>216</v>
      </c>
    </row>
    <row r="1405" s="13" customFormat="1">
      <c r="A1405" s="13"/>
      <c r="B1405" s="241"/>
      <c r="C1405" s="242"/>
      <c r="D1405" s="243" t="s">
        <v>230</v>
      </c>
      <c r="E1405" s="244" t="s">
        <v>1</v>
      </c>
      <c r="F1405" s="245" t="s">
        <v>6079</v>
      </c>
      <c r="G1405" s="242"/>
      <c r="H1405" s="246">
        <v>10</v>
      </c>
      <c r="I1405" s="247"/>
      <c r="J1405" s="242"/>
      <c r="K1405" s="242"/>
      <c r="L1405" s="248"/>
      <c r="M1405" s="249"/>
      <c r="N1405" s="250"/>
      <c r="O1405" s="250"/>
      <c r="P1405" s="250"/>
      <c r="Q1405" s="250"/>
      <c r="R1405" s="250"/>
      <c r="S1405" s="250"/>
      <c r="T1405" s="251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2" t="s">
        <v>230</v>
      </c>
      <c r="AU1405" s="252" t="s">
        <v>88</v>
      </c>
      <c r="AV1405" s="13" t="s">
        <v>88</v>
      </c>
      <c r="AW1405" s="13" t="s">
        <v>34</v>
      </c>
      <c r="AX1405" s="13" t="s">
        <v>79</v>
      </c>
      <c r="AY1405" s="252" t="s">
        <v>216</v>
      </c>
    </row>
    <row r="1406" s="13" customFormat="1">
      <c r="A1406" s="13"/>
      <c r="B1406" s="241"/>
      <c r="C1406" s="242"/>
      <c r="D1406" s="243" t="s">
        <v>230</v>
      </c>
      <c r="E1406" s="244" t="s">
        <v>1</v>
      </c>
      <c r="F1406" s="245" t="s">
        <v>6070</v>
      </c>
      <c r="G1406" s="242"/>
      <c r="H1406" s="246">
        <v>11.050000000000001</v>
      </c>
      <c r="I1406" s="247"/>
      <c r="J1406" s="242"/>
      <c r="K1406" s="242"/>
      <c r="L1406" s="248"/>
      <c r="M1406" s="249"/>
      <c r="N1406" s="250"/>
      <c r="O1406" s="250"/>
      <c r="P1406" s="250"/>
      <c r="Q1406" s="250"/>
      <c r="R1406" s="250"/>
      <c r="S1406" s="250"/>
      <c r="T1406" s="251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52" t="s">
        <v>230</v>
      </c>
      <c r="AU1406" s="252" t="s">
        <v>88</v>
      </c>
      <c r="AV1406" s="13" t="s">
        <v>88</v>
      </c>
      <c r="AW1406" s="13" t="s">
        <v>34</v>
      </c>
      <c r="AX1406" s="13" t="s">
        <v>79</v>
      </c>
      <c r="AY1406" s="252" t="s">
        <v>216</v>
      </c>
    </row>
    <row r="1407" s="14" customFormat="1">
      <c r="A1407" s="14"/>
      <c r="B1407" s="253"/>
      <c r="C1407" s="254"/>
      <c r="D1407" s="243" t="s">
        <v>230</v>
      </c>
      <c r="E1407" s="255" t="s">
        <v>1</v>
      </c>
      <c r="F1407" s="256" t="s">
        <v>285</v>
      </c>
      <c r="G1407" s="254"/>
      <c r="H1407" s="257">
        <v>31.050000000000001</v>
      </c>
      <c r="I1407" s="258"/>
      <c r="J1407" s="254"/>
      <c r="K1407" s="254"/>
      <c r="L1407" s="259"/>
      <c r="M1407" s="260"/>
      <c r="N1407" s="261"/>
      <c r="O1407" s="261"/>
      <c r="P1407" s="261"/>
      <c r="Q1407" s="261"/>
      <c r="R1407" s="261"/>
      <c r="S1407" s="261"/>
      <c r="T1407" s="262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T1407" s="263" t="s">
        <v>230</v>
      </c>
      <c r="AU1407" s="263" t="s">
        <v>88</v>
      </c>
      <c r="AV1407" s="14" t="s">
        <v>121</v>
      </c>
      <c r="AW1407" s="14" t="s">
        <v>34</v>
      </c>
      <c r="AX1407" s="14" t="s">
        <v>86</v>
      </c>
      <c r="AY1407" s="263" t="s">
        <v>216</v>
      </c>
    </row>
    <row r="1408" s="2" customFormat="1" ht="16.5" customHeight="1">
      <c r="A1408" s="39"/>
      <c r="B1408" s="40"/>
      <c r="C1408" s="228" t="s">
        <v>2328</v>
      </c>
      <c r="D1408" s="228" t="s">
        <v>218</v>
      </c>
      <c r="E1408" s="229" t="s">
        <v>6080</v>
      </c>
      <c r="F1408" s="230" t="s">
        <v>6081</v>
      </c>
      <c r="G1408" s="231" t="s">
        <v>277</v>
      </c>
      <c r="H1408" s="232">
        <v>4.0499999999999998</v>
      </c>
      <c r="I1408" s="233"/>
      <c r="J1408" s="234">
        <f>ROUND(I1408*H1408,2)</f>
        <v>0</v>
      </c>
      <c r="K1408" s="230" t="s">
        <v>222</v>
      </c>
      <c r="L1408" s="45"/>
      <c r="M1408" s="235" t="s">
        <v>1</v>
      </c>
      <c r="N1408" s="236" t="s">
        <v>44</v>
      </c>
      <c r="O1408" s="92"/>
      <c r="P1408" s="237">
        <f>O1408*H1408</f>
        <v>0</v>
      </c>
      <c r="Q1408" s="237">
        <v>0</v>
      </c>
      <c r="R1408" s="237">
        <f>Q1408*H1408</f>
        <v>0</v>
      </c>
      <c r="S1408" s="237">
        <v>0.01098</v>
      </c>
      <c r="T1408" s="238">
        <f>S1408*H1408</f>
        <v>0.044469000000000002</v>
      </c>
      <c r="U1408" s="39"/>
      <c r="V1408" s="39"/>
      <c r="W1408" s="39"/>
      <c r="X1408" s="39"/>
      <c r="Y1408" s="39"/>
      <c r="Z1408" s="39"/>
      <c r="AA1408" s="39"/>
      <c r="AB1408" s="39"/>
      <c r="AC1408" s="39"/>
      <c r="AD1408" s="39"/>
      <c r="AE1408" s="39"/>
      <c r="AR1408" s="239" t="s">
        <v>290</v>
      </c>
      <c r="AT1408" s="239" t="s">
        <v>218</v>
      </c>
      <c r="AU1408" s="239" t="s">
        <v>88</v>
      </c>
      <c r="AY1408" s="18" t="s">
        <v>216</v>
      </c>
      <c r="BE1408" s="240">
        <f>IF(N1408="základní",J1408,0)</f>
        <v>0</v>
      </c>
      <c r="BF1408" s="240">
        <f>IF(N1408="snížená",J1408,0)</f>
        <v>0</v>
      </c>
      <c r="BG1408" s="240">
        <f>IF(N1408="zákl. přenesená",J1408,0)</f>
        <v>0</v>
      </c>
      <c r="BH1408" s="240">
        <f>IF(N1408="sníž. přenesená",J1408,0)</f>
        <v>0</v>
      </c>
      <c r="BI1408" s="240">
        <f>IF(N1408="nulová",J1408,0)</f>
        <v>0</v>
      </c>
      <c r="BJ1408" s="18" t="s">
        <v>86</v>
      </c>
      <c r="BK1408" s="240">
        <f>ROUND(I1408*H1408,2)</f>
        <v>0</v>
      </c>
      <c r="BL1408" s="18" t="s">
        <v>290</v>
      </c>
      <c r="BM1408" s="239" t="s">
        <v>6082</v>
      </c>
    </row>
    <row r="1409" s="13" customFormat="1">
      <c r="A1409" s="13"/>
      <c r="B1409" s="241"/>
      <c r="C1409" s="242"/>
      <c r="D1409" s="243" t="s">
        <v>230</v>
      </c>
      <c r="E1409" s="244" t="s">
        <v>1</v>
      </c>
      <c r="F1409" s="245" t="s">
        <v>6083</v>
      </c>
      <c r="G1409" s="242"/>
      <c r="H1409" s="246">
        <v>4.0499999999999998</v>
      </c>
      <c r="I1409" s="247"/>
      <c r="J1409" s="242"/>
      <c r="K1409" s="242"/>
      <c r="L1409" s="248"/>
      <c r="M1409" s="249"/>
      <c r="N1409" s="250"/>
      <c r="O1409" s="250"/>
      <c r="P1409" s="250"/>
      <c r="Q1409" s="250"/>
      <c r="R1409" s="250"/>
      <c r="S1409" s="250"/>
      <c r="T1409" s="251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52" t="s">
        <v>230</v>
      </c>
      <c r="AU1409" s="252" t="s">
        <v>88</v>
      </c>
      <c r="AV1409" s="13" t="s">
        <v>88</v>
      </c>
      <c r="AW1409" s="13" t="s">
        <v>34</v>
      </c>
      <c r="AX1409" s="13" t="s">
        <v>86</v>
      </c>
      <c r="AY1409" s="252" t="s">
        <v>216</v>
      </c>
    </row>
    <row r="1410" s="2" customFormat="1" ht="16.5" customHeight="1">
      <c r="A1410" s="39"/>
      <c r="B1410" s="40"/>
      <c r="C1410" s="228" t="s">
        <v>2334</v>
      </c>
      <c r="D1410" s="228" t="s">
        <v>218</v>
      </c>
      <c r="E1410" s="229" t="s">
        <v>6084</v>
      </c>
      <c r="F1410" s="230" t="s">
        <v>6085</v>
      </c>
      <c r="G1410" s="231" t="s">
        <v>277</v>
      </c>
      <c r="H1410" s="232">
        <v>4.0499999999999998</v>
      </c>
      <c r="I1410" s="233"/>
      <c r="J1410" s="234">
        <f>ROUND(I1410*H1410,2)</f>
        <v>0</v>
      </c>
      <c r="K1410" s="230" t="s">
        <v>222</v>
      </c>
      <c r="L1410" s="45"/>
      <c r="M1410" s="235" t="s">
        <v>1</v>
      </c>
      <c r="N1410" s="236" t="s">
        <v>44</v>
      </c>
      <c r="O1410" s="92"/>
      <c r="P1410" s="237">
        <f>O1410*H1410</f>
        <v>0</v>
      </c>
      <c r="Q1410" s="237">
        <v>0</v>
      </c>
      <c r="R1410" s="237">
        <f>Q1410*H1410</f>
        <v>0</v>
      </c>
      <c r="S1410" s="237">
        <v>0.0080000000000000002</v>
      </c>
      <c r="T1410" s="238">
        <f>S1410*H1410</f>
        <v>0.032399999999999998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39" t="s">
        <v>290</v>
      </c>
      <c r="AT1410" s="239" t="s">
        <v>218</v>
      </c>
      <c r="AU1410" s="239" t="s">
        <v>88</v>
      </c>
      <c r="AY1410" s="18" t="s">
        <v>216</v>
      </c>
      <c r="BE1410" s="240">
        <f>IF(N1410="základní",J1410,0)</f>
        <v>0</v>
      </c>
      <c r="BF1410" s="240">
        <f>IF(N1410="snížená",J1410,0)</f>
        <v>0</v>
      </c>
      <c r="BG1410" s="240">
        <f>IF(N1410="zákl. přenesená",J1410,0)</f>
        <v>0</v>
      </c>
      <c r="BH1410" s="240">
        <f>IF(N1410="sníž. přenesená",J1410,0)</f>
        <v>0</v>
      </c>
      <c r="BI1410" s="240">
        <f>IF(N1410="nulová",J1410,0)</f>
        <v>0</v>
      </c>
      <c r="BJ1410" s="18" t="s">
        <v>86</v>
      </c>
      <c r="BK1410" s="240">
        <f>ROUND(I1410*H1410,2)</f>
        <v>0</v>
      </c>
      <c r="BL1410" s="18" t="s">
        <v>290</v>
      </c>
      <c r="BM1410" s="239" t="s">
        <v>6086</v>
      </c>
    </row>
    <row r="1411" s="2" customFormat="1" ht="16.5" customHeight="1">
      <c r="A1411" s="39"/>
      <c r="B1411" s="40"/>
      <c r="C1411" s="228" t="s">
        <v>2339</v>
      </c>
      <c r="D1411" s="228" t="s">
        <v>218</v>
      </c>
      <c r="E1411" s="229" t="s">
        <v>2630</v>
      </c>
      <c r="F1411" s="230" t="s">
        <v>2631</v>
      </c>
      <c r="G1411" s="231" t="s">
        <v>221</v>
      </c>
      <c r="H1411" s="232">
        <v>66</v>
      </c>
      <c r="I1411" s="233"/>
      <c r="J1411" s="234">
        <f>ROUND(I1411*H1411,2)</f>
        <v>0</v>
      </c>
      <c r="K1411" s="230" t="s">
        <v>222</v>
      </c>
      <c r="L1411" s="45"/>
      <c r="M1411" s="235" t="s">
        <v>1</v>
      </c>
      <c r="N1411" s="236" t="s">
        <v>44</v>
      </c>
      <c r="O1411" s="92"/>
      <c r="P1411" s="237">
        <f>O1411*H1411</f>
        <v>0</v>
      </c>
      <c r="Q1411" s="237">
        <v>0</v>
      </c>
      <c r="R1411" s="237">
        <f>Q1411*H1411</f>
        <v>0</v>
      </c>
      <c r="S1411" s="237">
        <v>0.0050000000000000001</v>
      </c>
      <c r="T1411" s="238">
        <f>S1411*H1411</f>
        <v>0.33000000000000002</v>
      </c>
      <c r="U1411" s="39"/>
      <c r="V1411" s="39"/>
      <c r="W1411" s="39"/>
      <c r="X1411" s="39"/>
      <c r="Y1411" s="39"/>
      <c r="Z1411" s="39"/>
      <c r="AA1411" s="39"/>
      <c r="AB1411" s="39"/>
      <c r="AC1411" s="39"/>
      <c r="AD1411" s="39"/>
      <c r="AE1411" s="39"/>
      <c r="AR1411" s="239" t="s">
        <v>290</v>
      </c>
      <c r="AT1411" s="239" t="s">
        <v>218</v>
      </c>
      <c r="AU1411" s="239" t="s">
        <v>88</v>
      </c>
      <c r="AY1411" s="18" t="s">
        <v>216</v>
      </c>
      <c r="BE1411" s="240">
        <f>IF(N1411="základní",J1411,0)</f>
        <v>0</v>
      </c>
      <c r="BF1411" s="240">
        <f>IF(N1411="snížená",J1411,0)</f>
        <v>0</v>
      </c>
      <c r="BG1411" s="240">
        <f>IF(N1411="zákl. přenesená",J1411,0)</f>
        <v>0</v>
      </c>
      <c r="BH1411" s="240">
        <f>IF(N1411="sníž. přenesená",J1411,0)</f>
        <v>0</v>
      </c>
      <c r="BI1411" s="240">
        <f>IF(N1411="nulová",J1411,0)</f>
        <v>0</v>
      </c>
      <c r="BJ1411" s="18" t="s">
        <v>86</v>
      </c>
      <c r="BK1411" s="240">
        <f>ROUND(I1411*H1411,2)</f>
        <v>0</v>
      </c>
      <c r="BL1411" s="18" t="s">
        <v>290</v>
      </c>
      <c r="BM1411" s="239" t="s">
        <v>6087</v>
      </c>
    </row>
    <row r="1412" s="13" customFormat="1">
      <c r="A1412" s="13"/>
      <c r="B1412" s="241"/>
      <c r="C1412" s="242"/>
      <c r="D1412" s="243" t="s">
        <v>230</v>
      </c>
      <c r="E1412" s="244" t="s">
        <v>1</v>
      </c>
      <c r="F1412" s="245" t="s">
        <v>6088</v>
      </c>
      <c r="G1412" s="242"/>
      <c r="H1412" s="246">
        <v>30</v>
      </c>
      <c r="I1412" s="247"/>
      <c r="J1412" s="242"/>
      <c r="K1412" s="242"/>
      <c r="L1412" s="248"/>
      <c r="M1412" s="249"/>
      <c r="N1412" s="250"/>
      <c r="O1412" s="250"/>
      <c r="P1412" s="250"/>
      <c r="Q1412" s="250"/>
      <c r="R1412" s="250"/>
      <c r="S1412" s="250"/>
      <c r="T1412" s="251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2" t="s">
        <v>230</v>
      </c>
      <c r="AU1412" s="252" t="s">
        <v>88</v>
      </c>
      <c r="AV1412" s="13" t="s">
        <v>88</v>
      </c>
      <c r="AW1412" s="13" t="s">
        <v>34</v>
      </c>
      <c r="AX1412" s="13" t="s">
        <v>79</v>
      </c>
      <c r="AY1412" s="252" t="s">
        <v>216</v>
      </c>
    </row>
    <row r="1413" s="13" customFormat="1">
      <c r="A1413" s="13"/>
      <c r="B1413" s="241"/>
      <c r="C1413" s="242"/>
      <c r="D1413" s="243" t="s">
        <v>230</v>
      </c>
      <c r="E1413" s="244" t="s">
        <v>1</v>
      </c>
      <c r="F1413" s="245" t="s">
        <v>6089</v>
      </c>
      <c r="G1413" s="242"/>
      <c r="H1413" s="246">
        <v>36</v>
      </c>
      <c r="I1413" s="247"/>
      <c r="J1413" s="242"/>
      <c r="K1413" s="242"/>
      <c r="L1413" s="248"/>
      <c r="M1413" s="249"/>
      <c r="N1413" s="250"/>
      <c r="O1413" s="250"/>
      <c r="P1413" s="250"/>
      <c r="Q1413" s="250"/>
      <c r="R1413" s="250"/>
      <c r="S1413" s="250"/>
      <c r="T1413" s="251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52" t="s">
        <v>230</v>
      </c>
      <c r="AU1413" s="252" t="s">
        <v>88</v>
      </c>
      <c r="AV1413" s="13" t="s">
        <v>88</v>
      </c>
      <c r="AW1413" s="13" t="s">
        <v>34</v>
      </c>
      <c r="AX1413" s="13" t="s">
        <v>79</v>
      </c>
      <c r="AY1413" s="252" t="s">
        <v>216</v>
      </c>
    </row>
    <row r="1414" s="14" customFormat="1">
      <c r="A1414" s="14"/>
      <c r="B1414" s="253"/>
      <c r="C1414" s="254"/>
      <c r="D1414" s="243" t="s">
        <v>230</v>
      </c>
      <c r="E1414" s="255" t="s">
        <v>1</v>
      </c>
      <c r="F1414" s="256" t="s">
        <v>285</v>
      </c>
      <c r="G1414" s="254"/>
      <c r="H1414" s="257">
        <v>66</v>
      </c>
      <c r="I1414" s="258"/>
      <c r="J1414" s="254"/>
      <c r="K1414" s="254"/>
      <c r="L1414" s="259"/>
      <c r="M1414" s="260"/>
      <c r="N1414" s="261"/>
      <c r="O1414" s="261"/>
      <c r="P1414" s="261"/>
      <c r="Q1414" s="261"/>
      <c r="R1414" s="261"/>
      <c r="S1414" s="261"/>
      <c r="T1414" s="262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63" t="s">
        <v>230</v>
      </c>
      <c r="AU1414" s="263" t="s">
        <v>88</v>
      </c>
      <c r="AV1414" s="14" t="s">
        <v>121</v>
      </c>
      <c r="AW1414" s="14" t="s">
        <v>34</v>
      </c>
      <c r="AX1414" s="14" t="s">
        <v>86</v>
      </c>
      <c r="AY1414" s="263" t="s">
        <v>216</v>
      </c>
    </row>
    <row r="1415" s="2" customFormat="1" ht="16.5" customHeight="1">
      <c r="A1415" s="39"/>
      <c r="B1415" s="40"/>
      <c r="C1415" s="228" t="s">
        <v>2345</v>
      </c>
      <c r="D1415" s="228" t="s">
        <v>218</v>
      </c>
      <c r="E1415" s="229" t="s">
        <v>6090</v>
      </c>
      <c r="F1415" s="230" t="s">
        <v>6091</v>
      </c>
      <c r="G1415" s="231" t="s">
        <v>277</v>
      </c>
      <c r="H1415" s="232">
        <v>113.184</v>
      </c>
      <c r="I1415" s="233"/>
      <c r="J1415" s="234">
        <f>ROUND(I1415*H1415,2)</f>
        <v>0</v>
      </c>
      <c r="K1415" s="230" t="s">
        <v>222</v>
      </c>
      <c r="L1415" s="45"/>
      <c r="M1415" s="235" t="s">
        <v>1</v>
      </c>
      <c r="N1415" s="236" t="s">
        <v>44</v>
      </c>
      <c r="O1415" s="92"/>
      <c r="P1415" s="237">
        <f>O1415*H1415</f>
        <v>0</v>
      </c>
      <c r="Q1415" s="237">
        <v>0.00027</v>
      </c>
      <c r="R1415" s="237">
        <f>Q1415*H1415</f>
        <v>0.030559679999999999</v>
      </c>
      <c r="S1415" s="237">
        <v>0</v>
      </c>
      <c r="T1415" s="238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39" t="s">
        <v>290</v>
      </c>
      <c r="AT1415" s="239" t="s">
        <v>218</v>
      </c>
      <c r="AU1415" s="239" t="s">
        <v>88</v>
      </c>
      <c r="AY1415" s="18" t="s">
        <v>216</v>
      </c>
      <c r="BE1415" s="240">
        <f>IF(N1415="základní",J1415,0)</f>
        <v>0</v>
      </c>
      <c r="BF1415" s="240">
        <f>IF(N1415="snížená",J1415,0)</f>
        <v>0</v>
      </c>
      <c r="BG1415" s="240">
        <f>IF(N1415="zákl. přenesená",J1415,0)</f>
        <v>0</v>
      </c>
      <c r="BH1415" s="240">
        <f>IF(N1415="sníž. přenesená",J1415,0)</f>
        <v>0</v>
      </c>
      <c r="BI1415" s="240">
        <f>IF(N1415="nulová",J1415,0)</f>
        <v>0</v>
      </c>
      <c r="BJ1415" s="18" t="s">
        <v>86</v>
      </c>
      <c r="BK1415" s="240">
        <f>ROUND(I1415*H1415,2)</f>
        <v>0</v>
      </c>
      <c r="BL1415" s="18" t="s">
        <v>290</v>
      </c>
      <c r="BM1415" s="239" t="s">
        <v>6092</v>
      </c>
    </row>
    <row r="1416" s="13" customFormat="1">
      <c r="A1416" s="13"/>
      <c r="B1416" s="241"/>
      <c r="C1416" s="242"/>
      <c r="D1416" s="243" t="s">
        <v>230</v>
      </c>
      <c r="E1416" s="244" t="s">
        <v>1</v>
      </c>
      <c r="F1416" s="245" t="s">
        <v>6093</v>
      </c>
      <c r="G1416" s="242"/>
      <c r="H1416" s="246">
        <v>15.552</v>
      </c>
      <c r="I1416" s="247"/>
      <c r="J1416" s="242"/>
      <c r="K1416" s="242"/>
      <c r="L1416" s="248"/>
      <c r="M1416" s="249"/>
      <c r="N1416" s="250"/>
      <c r="O1416" s="250"/>
      <c r="P1416" s="250"/>
      <c r="Q1416" s="250"/>
      <c r="R1416" s="250"/>
      <c r="S1416" s="250"/>
      <c r="T1416" s="251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2" t="s">
        <v>230</v>
      </c>
      <c r="AU1416" s="252" t="s">
        <v>88</v>
      </c>
      <c r="AV1416" s="13" t="s">
        <v>88</v>
      </c>
      <c r="AW1416" s="13" t="s">
        <v>34</v>
      </c>
      <c r="AX1416" s="13" t="s">
        <v>79</v>
      </c>
      <c r="AY1416" s="252" t="s">
        <v>216</v>
      </c>
    </row>
    <row r="1417" s="13" customFormat="1">
      <c r="A1417" s="13"/>
      <c r="B1417" s="241"/>
      <c r="C1417" s="242"/>
      <c r="D1417" s="243" t="s">
        <v>230</v>
      </c>
      <c r="E1417" s="244" t="s">
        <v>1</v>
      </c>
      <c r="F1417" s="245" t="s">
        <v>6094</v>
      </c>
      <c r="G1417" s="242"/>
      <c r="H1417" s="246">
        <v>20.736000000000001</v>
      </c>
      <c r="I1417" s="247"/>
      <c r="J1417" s="242"/>
      <c r="K1417" s="242"/>
      <c r="L1417" s="248"/>
      <c r="M1417" s="249"/>
      <c r="N1417" s="250"/>
      <c r="O1417" s="250"/>
      <c r="P1417" s="250"/>
      <c r="Q1417" s="250"/>
      <c r="R1417" s="250"/>
      <c r="S1417" s="250"/>
      <c r="T1417" s="251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2" t="s">
        <v>230</v>
      </c>
      <c r="AU1417" s="252" t="s">
        <v>88</v>
      </c>
      <c r="AV1417" s="13" t="s">
        <v>88</v>
      </c>
      <c r="AW1417" s="13" t="s">
        <v>34</v>
      </c>
      <c r="AX1417" s="13" t="s">
        <v>79</v>
      </c>
      <c r="AY1417" s="252" t="s">
        <v>216</v>
      </c>
    </row>
    <row r="1418" s="13" customFormat="1">
      <c r="A1418" s="13"/>
      <c r="B1418" s="241"/>
      <c r="C1418" s="242"/>
      <c r="D1418" s="243" t="s">
        <v>230</v>
      </c>
      <c r="E1418" s="244" t="s">
        <v>1</v>
      </c>
      <c r="F1418" s="245" t="s">
        <v>6095</v>
      </c>
      <c r="G1418" s="242"/>
      <c r="H1418" s="246">
        <v>19.007999999999999</v>
      </c>
      <c r="I1418" s="247"/>
      <c r="J1418" s="242"/>
      <c r="K1418" s="242"/>
      <c r="L1418" s="248"/>
      <c r="M1418" s="249"/>
      <c r="N1418" s="250"/>
      <c r="O1418" s="250"/>
      <c r="P1418" s="250"/>
      <c r="Q1418" s="250"/>
      <c r="R1418" s="250"/>
      <c r="S1418" s="250"/>
      <c r="T1418" s="25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2" t="s">
        <v>230</v>
      </c>
      <c r="AU1418" s="252" t="s">
        <v>88</v>
      </c>
      <c r="AV1418" s="13" t="s">
        <v>88</v>
      </c>
      <c r="AW1418" s="13" t="s">
        <v>34</v>
      </c>
      <c r="AX1418" s="13" t="s">
        <v>79</v>
      </c>
      <c r="AY1418" s="252" t="s">
        <v>216</v>
      </c>
    </row>
    <row r="1419" s="13" customFormat="1">
      <c r="A1419" s="13"/>
      <c r="B1419" s="241"/>
      <c r="C1419" s="242"/>
      <c r="D1419" s="243" t="s">
        <v>230</v>
      </c>
      <c r="E1419" s="244" t="s">
        <v>1</v>
      </c>
      <c r="F1419" s="245" t="s">
        <v>6096</v>
      </c>
      <c r="G1419" s="242"/>
      <c r="H1419" s="246">
        <v>19.007999999999999</v>
      </c>
      <c r="I1419" s="247"/>
      <c r="J1419" s="242"/>
      <c r="K1419" s="242"/>
      <c r="L1419" s="248"/>
      <c r="M1419" s="249"/>
      <c r="N1419" s="250"/>
      <c r="O1419" s="250"/>
      <c r="P1419" s="250"/>
      <c r="Q1419" s="250"/>
      <c r="R1419" s="250"/>
      <c r="S1419" s="250"/>
      <c r="T1419" s="251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52" t="s">
        <v>230</v>
      </c>
      <c r="AU1419" s="252" t="s">
        <v>88</v>
      </c>
      <c r="AV1419" s="13" t="s">
        <v>88</v>
      </c>
      <c r="AW1419" s="13" t="s">
        <v>34</v>
      </c>
      <c r="AX1419" s="13" t="s">
        <v>79</v>
      </c>
      <c r="AY1419" s="252" t="s">
        <v>216</v>
      </c>
    </row>
    <row r="1420" s="13" customFormat="1">
      <c r="A1420" s="13"/>
      <c r="B1420" s="241"/>
      <c r="C1420" s="242"/>
      <c r="D1420" s="243" t="s">
        <v>230</v>
      </c>
      <c r="E1420" s="244" t="s">
        <v>1</v>
      </c>
      <c r="F1420" s="245" t="s">
        <v>6097</v>
      </c>
      <c r="G1420" s="242"/>
      <c r="H1420" s="246">
        <v>12.960000000000001</v>
      </c>
      <c r="I1420" s="247"/>
      <c r="J1420" s="242"/>
      <c r="K1420" s="242"/>
      <c r="L1420" s="248"/>
      <c r="M1420" s="249"/>
      <c r="N1420" s="250"/>
      <c r="O1420" s="250"/>
      <c r="P1420" s="250"/>
      <c r="Q1420" s="250"/>
      <c r="R1420" s="250"/>
      <c r="S1420" s="250"/>
      <c r="T1420" s="251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52" t="s">
        <v>230</v>
      </c>
      <c r="AU1420" s="252" t="s">
        <v>88</v>
      </c>
      <c r="AV1420" s="13" t="s">
        <v>88</v>
      </c>
      <c r="AW1420" s="13" t="s">
        <v>34</v>
      </c>
      <c r="AX1420" s="13" t="s">
        <v>79</v>
      </c>
      <c r="AY1420" s="252" t="s">
        <v>216</v>
      </c>
    </row>
    <row r="1421" s="13" customFormat="1">
      <c r="A1421" s="13"/>
      <c r="B1421" s="241"/>
      <c r="C1421" s="242"/>
      <c r="D1421" s="243" t="s">
        <v>230</v>
      </c>
      <c r="E1421" s="244" t="s">
        <v>1</v>
      </c>
      <c r="F1421" s="245" t="s">
        <v>6098</v>
      </c>
      <c r="G1421" s="242"/>
      <c r="H1421" s="246">
        <v>25.920000000000002</v>
      </c>
      <c r="I1421" s="247"/>
      <c r="J1421" s="242"/>
      <c r="K1421" s="242"/>
      <c r="L1421" s="248"/>
      <c r="M1421" s="249"/>
      <c r="N1421" s="250"/>
      <c r="O1421" s="250"/>
      <c r="P1421" s="250"/>
      <c r="Q1421" s="250"/>
      <c r="R1421" s="250"/>
      <c r="S1421" s="250"/>
      <c r="T1421" s="251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2" t="s">
        <v>230</v>
      </c>
      <c r="AU1421" s="252" t="s">
        <v>88</v>
      </c>
      <c r="AV1421" s="13" t="s">
        <v>88</v>
      </c>
      <c r="AW1421" s="13" t="s">
        <v>34</v>
      </c>
      <c r="AX1421" s="13" t="s">
        <v>79</v>
      </c>
      <c r="AY1421" s="252" t="s">
        <v>216</v>
      </c>
    </row>
    <row r="1422" s="14" customFormat="1">
      <c r="A1422" s="14"/>
      <c r="B1422" s="253"/>
      <c r="C1422" s="254"/>
      <c r="D1422" s="243" t="s">
        <v>230</v>
      </c>
      <c r="E1422" s="255" t="s">
        <v>1</v>
      </c>
      <c r="F1422" s="256" t="s">
        <v>285</v>
      </c>
      <c r="G1422" s="254"/>
      <c r="H1422" s="257">
        <v>113.18399999999998</v>
      </c>
      <c r="I1422" s="258"/>
      <c r="J1422" s="254"/>
      <c r="K1422" s="254"/>
      <c r="L1422" s="259"/>
      <c r="M1422" s="260"/>
      <c r="N1422" s="261"/>
      <c r="O1422" s="261"/>
      <c r="P1422" s="261"/>
      <c r="Q1422" s="261"/>
      <c r="R1422" s="261"/>
      <c r="S1422" s="261"/>
      <c r="T1422" s="262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63" t="s">
        <v>230</v>
      </c>
      <c r="AU1422" s="263" t="s">
        <v>88</v>
      </c>
      <c r="AV1422" s="14" t="s">
        <v>121</v>
      </c>
      <c r="AW1422" s="14" t="s">
        <v>34</v>
      </c>
      <c r="AX1422" s="14" t="s">
        <v>86</v>
      </c>
      <c r="AY1422" s="263" t="s">
        <v>216</v>
      </c>
    </row>
    <row r="1423" s="2" customFormat="1" ht="16.5" customHeight="1">
      <c r="A1423" s="39"/>
      <c r="B1423" s="40"/>
      <c r="C1423" s="264" t="s">
        <v>2350</v>
      </c>
      <c r="D1423" s="264" t="s">
        <v>372</v>
      </c>
      <c r="E1423" s="265" t="s">
        <v>6099</v>
      </c>
      <c r="F1423" s="266" t="s">
        <v>6100</v>
      </c>
      <c r="G1423" s="267" t="s">
        <v>2043</v>
      </c>
      <c r="H1423" s="268">
        <v>9</v>
      </c>
      <c r="I1423" s="269"/>
      <c r="J1423" s="270">
        <f>ROUND(I1423*H1423,2)</f>
        <v>0</v>
      </c>
      <c r="K1423" s="266" t="s">
        <v>1</v>
      </c>
      <c r="L1423" s="271"/>
      <c r="M1423" s="272" t="s">
        <v>1</v>
      </c>
      <c r="N1423" s="273" t="s">
        <v>44</v>
      </c>
      <c r="O1423" s="92"/>
      <c r="P1423" s="237">
        <f>O1423*H1423</f>
        <v>0</v>
      </c>
      <c r="Q1423" s="237">
        <v>0.036810000000000002</v>
      </c>
      <c r="R1423" s="237">
        <f>Q1423*H1423</f>
        <v>0.33129000000000003</v>
      </c>
      <c r="S1423" s="237">
        <v>0</v>
      </c>
      <c r="T1423" s="238">
        <f>S1423*H1423</f>
        <v>0</v>
      </c>
      <c r="U1423" s="39"/>
      <c r="V1423" s="39"/>
      <c r="W1423" s="39"/>
      <c r="X1423" s="39"/>
      <c r="Y1423" s="39"/>
      <c r="Z1423" s="39"/>
      <c r="AA1423" s="39"/>
      <c r="AB1423" s="39"/>
      <c r="AC1423" s="39"/>
      <c r="AD1423" s="39"/>
      <c r="AE1423" s="39"/>
      <c r="AR1423" s="239" t="s">
        <v>371</v>
      </c>
      <c r="AT1423" s="239" t="s">
        <v>372</v>
      </c>
      <c r="AU1423" s="239" t="s">
        <v>88</v>
      </c>
      <c r="AY1423" s="18" t="s">
        <v>216</v>
      </c>
      <c r="BE1423" s="240">
        <f>IF(N1423="základní",J1423,0)</f>
        <v>0</v>
      </c>
      <c r="BF1423" s="240">
        <f>IF(N1423="snížená",J1423,0)</f>
        <v>0</v>
      </c>
      <c r="BG1423" s="240">
        <f>IF(N1423="zákl. přenesená",J1423,0)</f>
        <v>0</v>
      </c>
      <c r="BH1423" s="240">
        <f>IF(N1423="sníž. přenesená",J1423,0)</f>
        <v>0</v>
      </c>
      <c r="BI1423" s="240">
        <f>IF(N1423="nulová",J1423,0)</f>
        <v>0</v>
      </c>
      <c r="BJ1423" s="18" t="s">
        <v>86</v>
      </c>
      <c r="BK1423" s="240">
        <f>ROUND(I1423*H1423,2)</f>
        <v>0</v>
      </c>
      <c r="BL1423" s="18" t="s">
        <v>290</v>
      </c>
      <c r="BM1423" s="239" t="s">
        <v>6101</v>
      </c>
    </row>
    <row r="1424" s="2" customFormat="1" ht="16.5" customHeight="1">
      <c r="A1424" s="39"/>
      <c r="B1424" s="40"/>
      <c r="C1424" s="264" t="s">
        <v>2355</v>
      </c>
      <c r="D1424" s="264" t="s">
        <v>372</v>
      </c>
      <c r="E1424" s="265" t="s">
        <v>6102</v>
      </c>
      <c r="F1424" s="266" t="s">
        <v>6103</v>
      </c>
      <c r="G1424" s="267" t="s">
        <v>2043</v>
      </c>
      <c r="H1424" s="268">
        <v>12</v>
      </c>
      <c r="I1424" s="269"/>
      <c r="J1424" s="270">
        <f>ROUND(I1424*H1424,2)</f>
        <v>0</v>
      </c>
      <c r="K1424" s="266" t="s">
        <v>1</v>
      </c>
      <c r="L1424" s="271"/>
      <c r="M1424" s="272" t="s">
        <v>1</v>
      </c>
      <c r="N1424" s="273" t="s">
        <v>44</v>
      </c>
      <c r="O1424" s="92"/>
      <c r="P1424" s="237">
        <f>O1424*H1424</f>
        <v>0</v>
      </c>
      <c r="Q1424" s="237">
        <v>0.036810000000000002</v>
      </c>
      <c r="R1424" s="237">
        <f>Q1424*H1424</f>
        <v>0.44172</v>
      </c>
      <c r="S1424" s="237">
        <v>0</v>
      </c>
      <c r="T1424" s="238">
        <f>S1424*H1424</f>
        <v>0</v>
      </c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R1424" s="239" t="s">
        <v>371</v>
      </c>
      <c r="AT1424" s="239" t="s">
        <v>372</v>
      </c>
      <c r="AU1424" s="239" t="s">
        <v>88</v>
      </c>
      <c r="AY1424" s="18" t="s">
        <v>216</v>
      </c>
      <c r="BE1424" s="240">
        <f>IF(N1424="základní",J1424,0)</f>
        <v>0</v>
      </c>
      <c r="BF1424" s="240">
        <f>IF(N1424="snížená",J1424,0)</f>
        <v>0</v>
      </c>
      <c r="BG1424" s="240">
        <f>IF(N1424="zákl. přenesená",J1424,0)</f>
        <v>0</v>
      </c>
      <c r="BH1424" s="240">
        <f>IF(N1424="sníž. přenesená",J1424,0)</f>
        <v>0</v>
      </c>
      <c r="BI1424" s="240">
        <f>IF(N1424="nulová",J1424,0)</f>
        <v>0</v>
      </c>
      <c r="BJ1424" s="18" t="s">
        <v>86</v>
      </c>
      <c r="BK1424" s="240">
        <f>ROUND(I1424*H1424,2)</f>
        <v>0</v>
      </c>
      <c r="BL1424" s="18" t="s">
        <v>290</v>
      </c>
      <c r="BM1424" s="239" t="s">
        <v>6104</v>
      </c>
    </row>
    <row r="1425" s="2" customFormat="1" ht="16.5" customHeight="1">
      <c r="A1425" s="39"/>
      <c r="B1425" s="40"/>
      <c r="C1425" s="264" t="s">
        <v>2364</v>
      </c>
      <c r="D1425" s="264" t="s">
        <v>372</v>
      </c>
      <c r="E1425" s="265" t="s">
        <v>6105</v>
      </c>
      <c r="F1425" s="266" t="s">
        <v>6106</v>
      </c>
      <c r="G1425" s="267" t="s">
        <v>2043</v>
      </c>
      <c r="H1425" s="268">
        <v>11</v>
      </c>
      <c r="I1425" s="269"/>
      <c r="J1425" s="270">
        <f>ROUND(I1425*H1425,2)</f>
        <v>0</v>
      </c>
      <c r="K1425" s="266" t="s">
        <v>1</v>
      </c>
      <c r="L1425" s="271"/>
      <c r="M1425" s="272" t="s">
        <v>1</v>
      </c>
      <c r="N1425" s="273" t="s">
        <v>44</v>
      </c>
      <c r="O1425" s="92"/>
      <c r="P1425" s="237">
        <f>O1425*H1425</f>
        <v>0</v>
      </c>
      <c r="Q1425" s="237">
        <v>0.036810000000000002</v>
      </c>
      <c r="R1425" s="237">
        <f>Q1425*H1425</f>
        <v>0.40491000000000005</v>
      </c>
      <c r="S1425" s="237">
        <v>0</v>
      </c>
      <c r="T1425" s="238">
        <f>S1425*H1425</f>
        <v>0</v>
      </c>
      <c r="U1425" s="39"/>
      <c r="V1425" s="39"/>
      <c r="W1425" s="39"/>
      <c r="X1425" s="39"/>
      <c r="Y1425" s="39"/>
      <c r="Z1425" s="39"/>
      <c r="AA1425" s="39"/>
      <c r="AB1425" s="39"/>
      <c r="AC1425" s="39"/>
      <c r="AD1425" s="39"/>
      <c r="AE1425" s="39"/>
      <c r="AR1425" s="239" t="s">
        <v>371</v>
      </c>
      <c r="AT1425" s="239" t="s">
        <v>372</v>
      </c>
      <c r="AU1425" s="239" t="s">
        <v>88</v>
      </c>
      <c r="AY1425" s="18" t="s">
        <v>216</v>
      </c>
      <c r="BE1425" s="240">
        <f>IF(N1425="základní",J1425,0)</f>
        <v>0</v>
      </c>
      <c r="BF1425" s="240">
        <f>IF(N1425="snížená",J1425,0)</f>
        <v>0</v>
      </c>
      <c r="BG1425" s="240">
        <f>IF(N1425="zákl. přenesená",J1425,0)</f>
        <v>0</v>
      </c>
      <c r="BH1425" s="240">
        <f>IF(N1425="sníž. přenesená",J1425,0)</f>
        <v>0</v>
      </c>
      <c r="BI1425" s="240">
        <f>IF(N1425="nulová",J1425,0)</f>
        <v>0</v>
      </c>
      <c r="BJ1425" s="18" t="s">
        <v>86</v>
      </c>
      <c r="BK1425" s="240">
        <f>ROUND(I1425*H1425,2)</f>
        <v>0</v>
      </c>
      <c r="BL1425" s="18" t="s">
        <v>290</v>
      </c>
      <c r="BM1425" s="239" t="s">
        <v>6107</v>
      </c>
    </row>
    <row r="1426" s="2" customFormat="1" ht="16.5" customHeight="1">
      <c r="A1426" s="39"/>
      <c r="B1426" s="40"/>
      <c r="C1426" s="264" t="s">
        <v>2369</v>
      </c>
      <c r="D1426" s="264" t="s">
        <v>372</v>
      </c>
      <c r="E1426" s="265" t="s">
        <v>6108</v>
      </c>
      <c r="F1426" s="266" t="s">
        <v>6109</v>
      </c>
      <c r="G1426" s="267" t="s">
        <v>2043</v>
      </c>
      <c r="H1426" s="268">
        <v>11</v>
      </c>
      <c r="I1426" s="269"/>
      <c r="J1426" s="270">
        <f>ROUND(I1426*H1426,2)</f>
        <v>0</v>
      </c>
      <c r="K1426" s="266" t="s">
        <v>1</v>
      </c>
      <c r="L1426" s="271"/>
      <c r="M1426" s="272" t="s">
        <v>1</v>
      </c>
      <c r="N1426" s="273" t="s">
        <v>44</v>
      </c>
      <c r="O1426" s="92"/>
      <c r="P1426" s="237">
        <f>O1426*H1426</f>
        <v>0</v>
      </c>
      <c r="Q1426" s="237">
        <v>0.036810000000000002</v>
      </c>
      <c r="R1426" s="237">
        <f>Q1426*H1426</f>
        <v>0.40491000000000005</v>
      </c>
      <c r="S1426" s="237">
        <v>0</v>
      </c>
      <c r="T1426" s="238">
        <f>S1426*H1426</f>
        <v>0</v>
      </c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R1426" s="239" t="s">
        <v>371</v>
      </c>
      <c r="AT1426" s="239" t="s">
        <v>372</v>
      </c>
      <c r="AU1426" s="239" t="s">
        <v>88</v>
      </c>
      <c r="AY1426" s="18" t="s">
        <v>216</v>
      </c>
      <c r="BE1426" s="240">
        <f>IF(N1426="základní",J1426,0)</f>
        <v>0</v>
      </c>
      <c r="BF1426" s="240">
        <f>IF(N1426="snížená",J1426,0)</f>
        <v>0</v>
      </c>
      <c r="BG1426" s="240">
        <f>IF(N1426="zákl. přenesená",J1426,0)</f>
        <v>0</v>
      </c>
      <c r="BH1426" s="240">
        <f>IF(N1426="sníž. přenesená",J1426,0)</f>
        <v>0</v>
      </c>
      <c r="BI1426" s="240">
        <f>IF(N1426="nulová",J1426,0)</f>
        <v>0</v>
      </c>
      <c r="BJ1426" s="18" t="s">
        <v>86</v>
      </c>
      <c r="BK1426" s="240">
        <f>ROUND(I1426*H1426,2)</f>
        <v>0</v>
      </c>
      <c r="BL1426" s="18" t="s">
        <v>290</v>
      </c>
      <c r="BM1426" s="239" t="s">
        <v>6110</v>
      </c>
    </row>
    <row r="1427" s="2" customFormat="1" ht="16.5" customHeight="1">
      <c r="A1427" s="39"/>
      <c r="B1427" s="40"/>
      <c r="C1427" s="264" t="s">
        <v>2373</v>
      </c>
      <c r="D1427" s="264" t="s">
        <v>372</v>
      </c>
      <c r="E1427" s="265" t="s">
        <v>6111</v>
      </c>
      <c r="F1427" s="266" t="s">
        <v>6112</v>
      </c>
      <c r="G1427" s="267" t="s">
        <v>2043</v>
      </c>
      <c r="H1427" s="268">
        <v>3</v>
      </c>
      <c r="I1427" s="269"/>
      <c r="J1427" s="270">
        <f>ROUND(I1427*H1427,2)</f>
        <v>0</v>
      </c>
      <c r="K1427" s="266" t="s">
        <v>1</v>
      </c>
      <c r="L1427" s="271"/>
      <c r="M1427" s="272" t="s">
        <v>1</v>
      </c>
      <c r="N1427" s="273" t="s">
        <v>44</v>
      </c>
      <c r="O1427" s="92"/>
      <c r="P1427" s="237">
        <f>O1427*H1427</f>
        <v>0</v>
      </c>
      <c r="Q1427" s="237">
        <v>0.036810000000000002</v>
      </c>
      <c r="R1427" s="237">
        <f>Q1427*H1427</f>
        <v>0.11043</v>
      </c>
      <c r="S1427" s="237">
        <v>0</v>
      </c>
      <c r="T1427" s="238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239" t="s">
        <v>371</v>
      </c>
      <c r="AT1427" s="239" t="s">
        <v>372</v>
      </c>
      <c r="AU1427" s="239" t="s">
        <v>88</v>
      </c>
      <c r="AY1427" s="18" t="s">
        <v>216</v>
      </c>
      <c r="BE1427" s="240">
        <f>IF(N1427="základní",J1427,0)</f>
        <v>0</v>
      </c>
      <c r="BF1427" s="240">
        <f>IF(N1427="snížená",J1427,0)</f>
        <v>0</v>
      </c>
      <c r="BG1427" s="240">
        <f>IF(N1427="zákl. přenesená",J1427,0)</f>
        <v>0</v>
      </c>
      <c r="BH1427" s="240">
        <f>IF(N1427="sníž. přenesená",J1427,0)</f>
        <v>0</v>
      </c>
      <c r="BI1427" s="240">
        <f>IF(N1427="nulová",J1427,0)</f>
        <v>0</v>
      </c>
      <c r="BJ1427" s="18" t="s">
        <v>86</v>
      </c>
      <c r="BK1427" s="240">
        <f>ROUND(I1427*H1427,2)</f>
        <v>0</v>
      </c>
      <c r="BL1427" s="18" t="s">
        <v>290</v>
      </c>
      <c r="BM1427" s="239" t="s">
        <v>6113</v>
      </c>
    </row>
    <row r="1428" s="2" customFormat="1" ht="16.5" customHeight="1">
      <c r="A1428" s="39"/>
      <c r="B1428" s="40"/>
      <c r="C1428" s="264" t="s">
        <v>2378</v>
      </c>
      <c r="D1428" s="264" t="s">
        <v>372</v>
      </c>
      <c r="E1428" s="265" t="s">
        <v>6114</v>
      </c>
      <c r="F1428" s="266" t="s">
        <v>6115</v>
      </c>
      <c r="G1428" s="267" t="s">
        <v>2043</v>
      </c>
      <c r="H1428" s="268">
        <v>6</v>
      </c>
      <c r="I1428" s="269"/>
      <c r="J1428" s="270">
        <f>ROUND(I1428*H1428,2)</f>
        <v>0</v>
      </c>
      <c r="K1428" s="266" t="s">
        <v>1</v>
      </c>
      <c r="L1428" s="271"/>
      <c r="M1428" s="272" t="s">
        <v>1</v>
      </c>
      <c r="N1428" s="273" t="s">
        <v>44</v>
      </c>
      <c r="O1428" s="92"/>
      <c r="P1428" s="237">
        <f>O1428*H1428</f>
        <v>0</v>
      </c>
      <c r="Q1428" s="237">
        <v>0.036810000000000002</v>
      </c>
      <c r="R1428" s="237">
        <f>Q1428*H1428</f>
        <v>0.22086</v>
      </c>
      <c r="S1428" s="237">
        <v>0</v>
      </c>
      <c r="T1428" s="238">
        <f>S1428*H1428</f>
        <v>0</v>
      </c>
      <c r="U1428" s="39"/>
      <c r="V1428" s="39"/>
      <c r="W1428" s="39"/>
      <c r="X1428" s="39"/>
      <c r="Y1428" s="39"/>
      <c r="Z1428" s="39"/>
      <c r="AA1428" s="39"/>
      <c r="AB1428" s="39"/>
      <c r="AC1428" s="39"/>
      <c r="AD1428" s="39"/>
      <c r="AE1428" s="39"/>
      <c r="AR1428" s="239" t="s">
        <v>371</v>
      </c>
      <c r="AT1428" s="239" t="s">
        <v>372</v>
      </c>
      <c r="AU1428" s="239" t="s">
        <v>88</v>
      </c>
      <c r="AY1428" s="18" t="s">
        <v>216</v>
      </c>
      <c r="BE1428" s="240">
        <f>IF(N1428="základní",J1428,0)</f>
        <v>0</v>
      </c>
      <c r="BF1428" s="240">
        <f>IF(N1428="snížená",J1428,0)</f>
        <v>0</v>
      </c>
      <c r="BG1428" s="240">
        <f>IF(N1428="zákl. přenesená",J1428,0)</f>
        <v>0</v>
      </c>
      <c r="BH1428" s="240">
        <f>IF(N1428="sníž. přenesená",J1428,0)</f>
        <v>0</v>
      </c>
      <c r="BI1428" s="240">
        <f>IF(N1428="nulová",J1428,0)</f>
        <v>0</v>
      </c>
      <c r="BJ1428" s="18" t="s">
        <v>86</v>
      </c>
      <c r="BK1428" s="240">
        <f>ROUND(I1428*H1428,2)</f>
        <v>0</v>
      </c>
      <c r="BL1428" s="18" t="s">
        <v>290</v>
      </c>
      <c r="BM1428" s="239" t="s">
        <v>6116</v>
      </c>
    </row>
    <row r="1429" s="2" customFormat="1" ht="16.5" customHeight="1">
      <c r="A1429" s="39"/>
      <c r="B1429" s="40"/>
      <c r="C1429" s="228" t="s">
        <v>2385</v>
      </c>
      <c r="D1429" s="228" t="s">
        <v>218</v>
      </c>
      <c r="E1429" s="229" t="s">
        <v>6117</v>
      </c>
      <c r="F1429" s="230" t="s">
        <v>6118</v>
      </c>
      <c r="G1429" s="231" t="s">
        <v>277</v>
      </c>
      <c r="H1429" s="232">
        <v>52.188000000000002</v>
      </c>
      <c r="I1429" s="233"/>
      <c r="J1429" s="234">
        <f>ROUND(I1429*H1429,2)</f>
        <v>0</v>
      </c>
      <c r="K1429" s="230" t="s">
        <v>222</v>
      </c>
      <c r="L1429" s="45"/>
      <c r="M1429" s="235" t="s">
        <v>1</v>
      </c>
      <c r="N1429" s="236" t="s">
        <v>44</v>
      </c>
      <c r="O1429" s="92"/>
      <c r="P1429" s="237">
        <f>O1429*H1429</f>
        <v>0</v>
      </c>
      <c r="Q1429" s="237">
        <v>0.00025999999999999998</v>
      </c>
      <c r="R1429" s="237">
        <f>Q1429*H1429</f>
        <v>0.01356888</v>
      </c>
      <c r="S1429" s="237">
        <v>0</v>
      </c>
      <c r="T1429" s="238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39" t="s">
        <v>290</v>
      </c>
      <c r="AT1429" s="239" t="s">
        <v>218</v>
      </c>
      <c r="AU1429" s="239" t="s">
        <v>88</v>
      </c>
      <c r="AY1429" s="18" t="s">
        <v>216</v>
      </c>
      <c r="BE1429" s="240">
        <f>IF(N1429="základní",J1429,0)</f>
        <v>0</v>
      </c>
      <c r="BF1429" s="240">
        <f>IF(N1429="snížená",J1429,0)</f>
        <v>0</v>
      </c>
      <c r="BG1429" s="240">
        <f>IF(N1429="zákl. přenesená",J1429,0)</f>
        <v>0</v>
      </c>
      <c r="BH1429" s="240">
        <f>IF(N1429="sníž. přenesená",J1429,0)</f>
        <v>0</v>
      </c>
      <c r="BI1429" s="240">
        <f>IF(N1429="nulová",J1429,0)</f>
        <v>0</v>
      </c>
      <c r="BJ1429" s="18" t="s">
        <v>86</v>
      </c>
      <c r="BK1429" s="240">
        <f>ROUND(I1429*H1429,2)</f>
        <v>0</v>
      </c>
      <c r="BL1429" s="18" t="s">
        <v>290</v>
      </c>
      <c r="BM1429" s="239" t="s">
        <v>6119</v>
      </c>
    </row>
    <row r="1430" s="13" customFormat="1">
      <c r="A1430" s="13"/>
      <c r="B1430" s="241"/>
      <c r="C1430" s="242"/>
      <c r="D1430" s="243" t="s">
        <v>230</v>
      </c>
      <c r="E1430" s="244" t="s">
        <v>1</v>
      </c>
      <c r="F1430" s="245" t="s">
        <v>6120</v>
      </c>
      <c r="G1430" s="242"/>
      <c r="H1430" s="246">
        <v>26.431999999999999</v>
      </c>
      <c r="I1430" s="247"/>
      <c r="J1430" s="242"/>
      <c r="K1430" s="242"/>
      <c r="L1430" s="248"/>
      <c r="M1430" s="249"/>
      <c r="N1430" s="250"/>
      <c r="O1430" s="250"/>
      <c r="P1430" s="250"/>
      <c r="Q1430" s="250"/>
      <c r="R1430" s="250"/>
      <c r="S1430" s="250"/>
      <c r="T1430" s="251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2" t="s">
        <v>230</v>
      </c>
      <c r="AU1430" s="252" t="s">
        <v>88</v>
      </c>
      <c r="AV1430" s="13" t="s">
        <v>88</v>
      </c>
      <c r="AW1430" s="13" t="s">
        <v>34</v>
      </c>
      <c r="AX1430" s="13" t="s">
        <v>79</v>
      </c>
      <c r="AY1430" s="252" t="s">
        <v>216</v>
      </c>
    </row>
    <row r="1431" s="13" customFormat="1">
      <c r="A1431" s="13"/>
      <c r="B1431" s="241"/>
      <c r="C1431" s="242"/>
      <c r="D1431" s="243" t="s">
        <v>230</v>
      </c>
      <c r="E1431" s="244" t="s">
        <v>1</v>
      </c>
      <c r="F1431" s="245" t="s">
        <v>6121</v>
      </c>
      <c r="G1431" s="242"/>
      <c r="H1431" s="246">
        <v>13.047000000000001</v>
      </c>
      <c r="I1431" s="247"/>
      <c r="J1431" s="242"/>
      <c r="K1431" s="242"/>
      <c r="L1431" s="248"/>
      <c r="M1431" s="249"/>
      <c r="N1431" s="250"/>
      <c r="O1431" s="250"/>
      <c r="P1431" s="250"/>
      <c r="Q1431" s="250"/>
      <c r="R1431" s="250"/>
      <c r="S1431" s="250"/>
      <c r="T1431" s="251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52" t="s">
        <v>230</v>
      </c>
      <c r="AU1431" s="252" t="s">
        <v>88</v>
      </c>
      <c r="AV1431" s="13" t="s">
        <v>88</v>
      </c>
      <c r="AW1431" s="13" t="s">
        <v>34</v>
      </c>
      <c r="AX1431" s="13" t="s">
        <v>79</v>
      </c>
      <c r="AY1431" s="252" t="s">
        <v>216</v>
      </c>
    </row>
    <row r="1432" s="13" customFormat="1">
      <c r="A1432" s="13"/>
      <c r="B1432" s="241"/>
      <c r="C1432" s="242"/>
      <c r="D1432" s="243" t="s">
        <v>230</v>
      </c>
      <c r="E1432" s="244" t="s">
        <v>1</v>
      </c>
      <c r="F1432" s="245" t="s">
        <v>6122</v>
      </c>
      <c r="G1432" s="242"/>
      <c r="H1432" s="246">
        <v>12.709</v>
      </c>
      <c r="I1432" s="247"/>
      <c r="J1432" s="242"/>
      <c r="K1432" s="242"/>
      <c r="L1432" s="248"/>
      <c r="M1432" s="249"/>
      <c r="N1432" s="250"/>
      <c r="O1432" s="250"/>
      <c r="P1432" s="250"/>
      <c r="Q1432" s="250"/>
      <c r="R1432" s="250"/>
      <c r="S1432" s="250"/>
      <c r="T1432" s="251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2" t="s">
        <v>230</v>
      </c>
      <c r="AU1432" s="252" t="s">
        <v>88</v>
      </c>
      <c r="AV1432" s="13" t="s">
        <v>88</v>
      </c>
      <c r="AW1432" s="13" t="s">
        <v>34</v>
      </c>
      <c r="AX1432" s="13" t="s">
        <v>79</v>
      </c>
      <c r="AY1432" s="252" t="s">
        <v>216</v>
      </c>
    </row>
    <row r="1433" s="14" customFormat="1">
      <c r="A1433" s="14"/>
      <c r="B1433" s="253"/>
      <c r="C1433" s="254"/>
      <c r="D1433" s="243" t="s">
        <v>230</v>
      </c>
      <c r="E1433" s="255" t="s">
        <v>1</v>
      </c>
      <c r="F1433" s="256" t="s">
        <v>285</v>
      </c>
      <c r="G1433" s="254"/>
      <c r="H1433" s="257">
        <v>52.188000000000002</v>
      </c>
      <c r="I1433" s="258"/>
      <c r="J1433" s="254"/>
      <c r="K1433" s="254"/>
      <c r="L1433" s="259"/>
      <c r="M1433" s="260"/>
      <c r="N1433" s="261"/>
      <c r="O1433" s="261"/>
      <c r="P1433" s="261"/>
      <c r="Q1433" s="261"/>
      <c r="R1433" s="261"/>
      <c r="S1433" s="261"/>
      <c r="T1433" s="262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63" t="s">
        <v>230</v>
      </c>
      <c r="AU1433" s="263" t="s">
        <v>88</v>
      </c>
      <c r="AV1433" s="14" t="s">
        <v>121</v>
      </c>
      <c r="AW1433" s="14" t="s">
        <v>34</v>
      </c>
      <c r="AX1433" s="14" t="s">
        <v>86</v>
      </c>
      <c r="AY1433" s="263" t="s">
        <v>216</v>
      </c>
    </row>
    <row r="1434" s="2" customFormat="1" ht="16.5" customHeight="1">
      <c r="A1434" s="39"/>
      <c r="B1434" s="40"/>
      <c r="C1434" s="264" t="s">
        <v>2392</v>
      </c>
      <c r="D1434" s="264" t="s">
        <v>372</v>
      </c>
      <c r="E1434" s="265" t="s">
        <v>6123</v>
      </c>
      <c r="F1434" s="266" t="s">
        <v>6124</v>
      </c>
      <c r="G1434" s="267" t="s">
        <v>2043</v>
      </c>
      <c r="H1434" s="268">
        <v>4</v>
      </c>
      <c r="I1434" s="269"/>
      <c r="J1434" s="270">
        <f>ROUND(I1434*H1434,2)</f>
        <v>0</v>
      </c>
      <c r="K1434" s="266" t="s">
        <v>1</v>
      </c>
      <c r="L1434" s="271"/>
      <c r="M1434" s="272" t="s">
        <v>1</v>
      </c>
      <c r="N1434" s="273" t="s">
        <v>44</v>
      </c>
      <c r="O1434" s="92"/>
      <c r="P1434" s="237">
        <f>O1434*H1434</f>
        <v>0</v>
      </c>
      <c r="Q1434" s="237">
        <v>0.036110000000000003</v>
      </c>
      <c r="R1434" s="237">
        <f>Q1434*H1434</f>
        <v>0.14444000000000001</v>
      </c>
      <c r="S1434" s="237">
        <v>0</v>
      </c>
      <c r="T1434" s="238">
        <f>S1434*H1434</f>
        <v>0</v>
      </c>
      <c r="U1434" s="39"/>
      <c r="V1434" s="39"/>
      <c r="W1434" s="39"/>
      <c r="X1434" s="39"/>
      <c r="Y1434" s="39"/>
      <c r="Z1434" s="39"/>
      <c r="AA1434" s="39"/>
      <c r="AB1434" s="39"/>
      <c r="AC1434" s="39"/>
      <c r="AD1434" s="39"/>
      <c r="AE1434" s="39"/>
      <c r="AR1434" s="239" t="s">
        <v>371</v>
      </c>
      <c r="AT1434" s="239" t="s">
        <v>372</v>
      </c>
      <c r="AU1434" s="239" t="s">
        <v>88</v>
      </c>
      <c r="AY1434" s="18" t="s">
        <v>216</v>
      </c>
      <c r="BE1434" s="240">
        <f>IF(N1434="základní",J1434,0)</f>
        <v>0</v>
      </c>
      <c r="BF1434" s="240">
        <f>IF(N1434="snížená",J1434,0)</f>
        <v>0</v>
      </c>
      <c r="BG1434" s="240">
        <f>IF(N1434="zákl. přenesená",J1434,0)</f>
        <v>0</v>
      </c>
      <c r="BH1434" s="240">
        <f>IF(N1434="sníž. přenesená",J1434,0)</f>
        <v>0</v>
      </c>
      <c r="BI1434" s="240">
        <f>IF(N1434="nulová",J1434,0)</f>
        <v>0</v>
      </c>
      <c r="BJ1434" s="18" t="s">
        <v>86</v>
      </c>
      <c r="BK1434" s="240">
        <f>ROUND(I1434*H1434,2)</f>
        <v>0</v>
      </c>
      <c r="BL1434" s="18" t="s">
        <v>290</v>
      </c>
      <c r="BM1434" s="239" t="s">
        <v>6125</v>
      </c>
    </row>
    <row r="1435" s="2" customFormat="1" ht="16.5" customHeight="1">
      <c r="A1435" s="39"/>
      <c r="B1435" s="40"/>
      <c r="C1435" s="264" t="s">
        <v>2396</v>
      </c>
      <c r="D1435" s="264" t="s">
        <v>372</v>
      </c>
      <c r="E1435" s="265" t="s">
        <v>6126</v>
      </c>
      <c r="F1435" s="266" t="s">
        <v>6127</v>
      </c>
      <c r="G1435" s="267" t="s">
        <v>2043</v>
      </c>
      <c r="H1435" s="268">
        <v>2</v>
      </c>
      <c r="I1435" s="269"/>
      <c r="J1435" s="270">
        <f>ROUND(I1435*H1435,2)</f>
        <v>0</v>
      </c>
      <c r="K1435" s="266" t="s">
        <v>1</v>
      </c>
      <c r="L1435" s="271"/>
      <c r="M1435" s="272" t="s">
        <v>1</v>
      </c>
      <c r="N1435" s="273" t="s">
        <v>44</v>
      </c>
      <c r="O1435" s="92"/>
      <c r="P1435" s="237">
        <f>O1435*H1435</f>
        <v>0</v>
      </c>
      <c r="Q1435" s="237">
        <v>0.036110000000000003</v>
      </c>
      <c r="R1435" s="237">
        <f>Q1435*H1435</f>
        <v>0.072220000000000006</v>
      </c>
      <c r="S1435" s="237">
        <v>0</v>
      </c>
      <c r="T1435" s="238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39" t="s">
        <v>371</v>
      </c>
      <c r="AT1435" s="239" t="s">
        <v>372</v>
      </c>
      <c r="AU1435" s="239" t="s">
        <v>88</v>
      </c>
      <c r="AY1435" s="18" t="s">
        <v>216</v>
      </c>
      <c r="BE1435" s="240">
        <f>IF(N1435="základní",J1435,0)</f>
        <v>0</v>
      </c>
      <c r="BF1435" s="240">
        <f>IF(N1435="snížená",J1435,0)</f>
        <v>0</v>
      </c>
      <c r="BG1435" s="240">
        <f>IF(N1435="zákl. přenesená",J1435,0)</f>
        <v>0</v>
      </c>
      <c r="BH1435" s="240">
        <f>IF(N1435="sníž. přenesená",J1435,0)</f>
        <v>0</v>
      </c>
      <c r="BI1435" s="240">
        <f>IF(N1435="nulová",J1435,0)</f>
        <v>0</v>
      </c>
      <c r="BJ1435" s="18" t="s">
        <v>86</v>
      </c>
      <c r="BK1435" s="240">
        <f>ROUND(I1435*H1435,2)</f>
        <v>0</v>
      </c>
      <c r="BL1435" s="18" t="s">
        <v>290</v>
      </c>
      <c r="BM1435" s="239" t="s">
        <v>6128</v>
      </c>
    </row>
    <row r="1436" s="2" customFormat="1" ht="16.5" customHeight="1">
      <c r="A1436" s="39"/>
      <c r="B1436" s="40"/>
      <c r="C1436" s="264" t="s">
        <v>2400</v>
      </c>
      <c r="D1436" s="264" t="s">
        <v>372</v>
      </c>
      <c r="E1436" s="265" t="s">
        <v>6129</v>
      </c>
      <c r="F1436" s="266" t="s">
        <v>6127</v>
      </c>
      <c r="G1436" s="267" t="s">
        <v>2043</v>
      </c>
      <c r="H1436" s="268">
        <v>2</v>
      </c>
      <c r="I1436" s="269"/>
      <c r="J1436" s="270">
        <f>ROUND(I1436*H1436,2)</f>
        <v>0</v>
      </c>
      <c r="K1436" s="266" t="s">
        <v>1</v>
      </c>
      <c r="L1436" s="271"/>
      <c r="M1436" s="272" t="s">
        <v>1</v>
      </c>
      <c r="N1436" s="273" t="s">
        <v>44</v>
      </c>
      <c r="O1436" s="92"/>
      <c r="P1436" s="237">
        <f>O1436*H1436</f>
        <v>0</v>
      </c>
      <c r="Q1436" s="237">
        <v>0.036110000000000003</v>
      </c>
      <c r="R1436" s="237">
        <f>Q1436*H1436</f>
        <v>0.072220000000000006</v>
      </c>
      <c r="S1436" s="237">
        <v>0</v>
      </c>
      <c r="T1436" s="238">
        <f>S1436*H1436</f>
        <v>0</v>
      </c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R1436" s="239" t="s">
        <v>371</v>
      </c>
      <c r="AT1436" s="239" t="s">
        <v>372</v>
      </c>
      <c r="AU1436" s="239" t="s">
        <v>88</v>
      </c>
      <c r="AY1436" s="18" t="s">
        <v>216</v>
      </c>
      <c r="BE1436" s="240">
        <f>IF(N1436="základní",J1436,0)</f>
        <v>0</v>
      </c>
      <c r="BF1436" s="240">
        <f>IF(N1436="snížená",J1436,0)</f>
        <v>0</v>
      </c>
      <c r="BG1436" s="240">
        <f>IF(N1436="zákl. přenesená",J1436,0)</f>
        <v>0</v>
      </c>
      <c r="BH1436" s="240">
        <f>IF(N1436="sníž. přenesená",J1436,0)</f>
        <v>0</v>
      </c>
      <c r="BI1436" s="240">
        <f>IF(N1436="nulová",J1436,0)</f>
        <v>0</v>
      </c>
      <c r="BJ1436" s="18" t="s">
        <v>86</v>
      </c>
      <c r="BK1436" s="240">
        <f>ROUND(I1436*H1436,2)</f>
        <v>0</v>
      </c>
      <c r="BL1436" s="18" t="s">
        <v>290</v>
      </c>
      <c r="BM1436" s="239" t="s">
        <v>6130</v>
      </c>
    </row>
    <row r="1437" s="2" customFormat="1" ht="16.5" customHeight="1">
      <c r="A1437" s="39"/>
      <c r="B1437" s="40"/>
      <c r="C1437" s="228" t="s">
        <v>2405</v>
      </c>
      <c r="D1437" s="228" t="s">
        <v>218</v>
      </c>
      <c r="E1437" s="229" t="s">
        <v>6131</v>
      </c>
      <c r="F1437" s="230" t="s">
        <v>6132</v>
      </c>
      <c r="G1437" s="231" t="s">
        <v>277</v>
      </c>
      <c r="H1437" s="232">
        <v>41.509999999999998</v>
      </c>
      <c r="I1437" s="233"/>
      <c r="J1437" s="234">
        <f>ROUND(I1437*H1437,2)</f>
        <v>0</v>
      </c>
      <c r="K1437" s="230" t="s">
        <v>222</v>
      </c>
      <c r="L1437" s="45"/>
      <c r="M1437" s="235" t="s">
        <v>1</v>
      </c>
      <c r="N1437" s="236" t="s">
        <v>44</v>
      </c>
      <c r="O1437" s="92"/>
      <c r="P1437" s="237">
        <f>O1437*H1437</f>
        <v>0</v>
      </c>
      <c r="Q1437" s="237">
        <v>0.00027</v>
      </c>
      <c r="R1437" s="237">
        <f>Q1437*H1437</f>
        <v>0.011207699999999999</v>
      </c>
      <c r="S1437" s="237">
        <v>0</v>
      </c>
      <c r="T1437" s="238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9" t="s">
        <v>290</v>
      </c>
      <c r="AT1437" s="239" t="s">
        <v>218</v>
      </c>
      <c r="AU1437" s="239" t="s">
        <v>88</v>
      </c>
      <c r="AY1437" s="18" t="s">
        <v>216</v>
      </c>
      <c r="BE1437" s="240">
        <f>IF(N1437="základní",J1437,0)</f>
        <v>0</v>
      </c>
      <c r="BF1437" s="240">
        <f>IF(N1437="snížená",J1437,0)</f>
        <v>0</v>
      </c>
      <c r="BG1437" s="240">
        <f>IF(N1437="zákl. přenesená",J1437,0)</f>
        <v>0</v>
      </c>
      <c r="BH1437" s="240">
        <f>IF(N1437="sníž. přenesená",J1437,0)</f>
        <v>0</v>
      </c>
      <c r="BI1437" s="240">
        <f>IF(N1437="nulová",J1437,0)</f>
        <v>0</v>
      </c>
      <c r="BJ1437" s="18" t="s">
        <v>86</v>
      </c>
      <c r="BK1437" s="240">
        <f>ROUND(I1437*H1437,2)</f>
        <v>0</v>
      </c>
      <c r="BL1437" s="18" t="s">
        <v>290</v>
      </c>
      <c r="BM1437" s="239" t="s">
        <v>6133</v>
      </c>
    </row>
    <row r="1438" s="13" customFormat="1">
      <c r="A1438" s="13"/>
      <c r="B1438" s="241"/>
      <c r="C1438" s="242"/>
      <c r="D1438" s="243" t="s">
        <v>230</v>
      </c>
      <c r="E1438" s="244" t="s">
        <v>1</v>
      </c>
      <c r="F1438" s="245" t="s">
        <v>6134</v>
      </c>
      <c r="G1438" s="242"/>
      <c r="H1438" s="246">
        <v>8.3019999999999996</v>
      </c>
      <c r="I1438" s="247"/>
      <c r="J1438" s="242"/>
      <c r="K1438" s="242"/>
      <c r="L1438" s="248"/>
      <c r="M1438" s="249"/>
      <c r="N1438" s="250"/>
      <c r="O1438" s="250"/>
      <c r="P1438" s="250"/>
      <c r="Q1438" s="250"/>
      <c r="R1438" s="250"/>
      <c r="S1438" s="250"/>
      <c r="T1438" s="251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52" t="s">
        <v>230</v>
      </c>
      <c r="AU1438" s="252" t="s">
        <v>88</v>
      </c>
      <c r="AV1438" s="13" t="s">
        <v>88</v>
      </c>
      <c r="AW1438" s="13" t="s">
        <v>34</v>
      </c>
      <c r="AX1438" s="13" t="s">
        <v>79</v>
      </c>
      <c r="AY1438" s="252" t="s">
        <v>216</v>
      </c>
    </row>
    <row r="1439" s="13" customFormat="1">
      <c r="A1439" s="13"/>
      <c r="B1439" s="241"/>
      <c r="C1439" s="242"/>
      <c r="D1439" s="243" t="s">
        <v>230</v>
      </c>
      <c r="E1439" s="244" t="s">
        <v>1</v>
      </c>
      <c r="F1439" s="245" t="s">
        <v>6135</v>
      </c>
      <c r="G1439" s="242"/>
      <c r="H1439" s="246">
        <v>8.3019999999999996</v>
      </c>
      <c r="I1439" s="247"/>
      <c r="J1439" s="242"/>
      <c r="K1439" s="242"/>
      <c r="L1439" s="248"/>
      <c r="M1439" s="249"/>
      <c r="N1439" s="250"/>
      <c r="O1439" s="250"/>
      <c r="P1439" s="250"/>
      <c r="Q1439" s="250"/>
      <c r="R1439" s="250"/>
      <c r="S1439" s="250"/>
      <c r="T1439" s="251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52" t="s">
        <v>230</v>
      </c>
      <c r="AU1439" s="252" t="s">
        <v>88</v>
      </c>
      <c r="AV1439" s="13" t="s">
        <v>88</v>
      </c>
      <c r="AW1439" s="13" t="s">
        <v>34</v>
      </c>
      <c r="AX1439" s="13" t="s">
        <v>79</v>
      </c>
      <c r="AY1439" s="252" t="s">
        <v>216</v>
      </c>
    </row>
    <row r="1440" s="13" customFormat="1">
      <c r="A1440" s="13"/>
      <c r="B1440" s="241"/>
      <c r="C1440" s="242"/>
      <c r="D1440" s="243" t="s">
        <v>230</v>
      </c>
      <c r="E1440" s="244" t="s">
        <v>1</v>
      </c>
      <c r="F1440" s="245" t="s">
        <v>6136</v>
      </c>
      <c r="G1440" s="242"/>
      <c r="H1440" s="246">
        <v>8.3019999999999996</v>
      </c>
      <c r="I1440" s="247"/>
      <c r="J1440" s="242"/>
      <c r="K1440" s="242"/>
      <c r="L1440" s="248"/>
      <c r="M1440" s="249"/>
      <c r="N1440" s="250"/>
      <c r="O1440" s="250"/>
      <c r="P1440" s="250"/>
      <c r="Q1440" s="250"/>
      <c r="R1440" s="250"/>
      <c r="S1440" s="250"/>
      <c r="T1440" s="25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2" t="s">
        <v>230</v>
      </c>
      <c r="AU1440" s="252" t="s">
        <v>88</v>
      </c>
      <c r="AV1440" s="13" t="s">
        <v>88</v>
      </c>
      <c r="AW1440" s="13" t="s">
        <v>34</v>
      </c>
      <c r="AX1440" s="13" t="s">
        <v>79</v>
      </c>
      <c r="AY1440" s="252" t="s">
        <v>216</v>
      </c>
    </row>
    <row r="1441" s="13" customFormat="1">
      <c r="A1441" s="13"/>
      <c r="B1441" s="241"/>
      <c r="C1441" s="242"/>
      <c r="D1441" s="243" t="s">
        <v>230</v>
      </c>
      <c r="E1441" s="244" t="s">
        <v>1</v>
      </c>
      <c r="F1441" s="245" t="s">
        <v>6137</v>
      </c>
      <c r="G1441" s="242"/>
      <c r="H1441" s="246">
        <v>8.3019999999999996</v>
      </c>
      <c r="I1441" s="247"/>
      <c r="J1441" s="242"/>
      <c r="K1441" s="242"/>
      <c r="L1441" s="248"/>
      <c r="M1441" s="249"/>
      <c r="N1441" s="250"/>
      <c r="O1441" s="250"/>
      <c r="P1441" s="250"/>
      <c r="Q1441" s="250"/>
      <c r="R1441" s="250"/>
      <c r="S1441" s="250"/>
      <c r="T1441" s="251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52" t="s">
        <v>230</v>
      </c>
      <c r="AU1441" s="252" t="s">
        <v>88</v>
      </c>
      <c r="AV1441" s="13" t="s">
        <v>88</v>
      </c>
      <c r="AW1441" s="13" t="s">
        <v>34</v>
      </c>
      <c r="AX1441" s="13" t="s">
        <v>79</v>
      </c>
      <c r="AY1441" s="252" t="s">
        <v>216</v>
      </c>
    </row>
    <row r="1442" s="13" customFormat="1">
      <c r="A1442" s="13"/>
      <c r="B1442" s="241"/>
      <c r="C1442" s="242"/>
      <c r="D1442" s="243" t="s">
        <v>230</v>
      </c>
      <c r="E1442" s="244" t="s">
        <v>1</v>
      </c>
      <c r="F1442" s="245" t="s">
        <v>6138</v>
      </c>
      <c r="G1442" s="242"/>
      <c r="H1442" s="246">
        <v>8.3019999999999996</v>
      </c>
      <c r="I1442" s="247"/>
      <c r="J1442" s="242"/>
      <c r="K1442" s="242"/>
      <c r="L1442" s="248"/>
      <c r="M1442" s="249"/>
      <c r="N1442" s="250"/>
      <c r="O1442" s="250"/>
      <c r="P1442" s="250"/>
      <c r="Q1442" s="250"/>
      <c r="R1442" s="250"/>
      <c r="S1442" s="250"/>
      <c r="T1442" s="251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52" t="s">
        <v>230</v>
      </c>
      <c r="AU1442" s="252" t="s">
        <v>88</v>
      </c>
      <c r="AV1442" s="13" t="s">
        <v>88</v>
      </c>
      <c r="AW1442" s="13" t="s">
        <v>34</v>
      </c>
      <c r="AX1442" s="13" t="s">
        <v>79</v>
      </c>
      <c r="AY1442" s="252" t="s">
        <v>216</v>
      </c>
    </row>
    <row r="1443" s="14" customFormat="1">
      <c r="A1443" s="14"/>
      <c r="B1443" s="253"/>
      <c r="C1443" s="254"/>
      <c r="D1443" s="243" t="s">
        <v>230</v>
      </c>
      <c r="E1443" s="255" t="s">
        <v>1</v>
      </c>
      <c r="F1443" s="256" t="s">
        <v>285</v>
      </c>
      <c r="G1443" s="254"/>
      <c r="H1443" s="257">
        <v>41.509999999999998</v>
      </c>
      <c r="I1443" s="258"/>
      <c r="J1443" s="254"/>
      <c r="K1443" s="254"/>
      <c r="L1443" s="259"/>
      <c r="M1443" s="260"/>
      <c r="N1443" s="261"/>
      <c r="O1443" s="261"/>
      <c r="P1443" s="261"/>
      <c r="Q1443" s="261"/>
      <c r="R1443" s="261"/>
      <c r="S1443" s="261"/>
      <c r="T1443" s="262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63" t="s">
        <v>230</v>
      </c>
      <c r="AU1443" s="263" t="s">
        <v>88</v>
      </c>
      <c r="AV1443" s="14" t="s">
        <v>121</v>
      </c>
      <c r="AW1443" s="14" t="s">
        <v>34</v>
      </c>
      <c r="AX1443" s="14" t="s">
        <v>86</v>
      </c>
      <c r="AY1443" s="263" t="s">
        <v>216</v>
      </c>
    </row>
    <row r="1444" s="2" customFormat="1" ht="16.5" customHeight="1">
      <c r="A1444" s="39"/>
      <c r="B1444" s="40"/>
      <c r="C1444" s="264" t="s">
        <v>2409</v>
      </c>
      <c r="D1444" s="264" t="s">
        <v>372</v>
      </c>
      <c r="E1444" s="265" t="s">
        <v>6139</v>
      </c>
      <c r="F1444" s="266" t="s">
        <v>6140</v>
      </c>
      <c r="G1444" s="267" t="s">
        <v>2043</v>
      </c>
      <c r="H1444" s="268">
        <v>1</v>
      </c>
      <c r="I1444" s="269"/>
      <c r="J1444" s="270">
        <f>ROUND(I1444*H1444,2)</f>
        <v>0</v>
      </c>
      <c r="K1444" s="266" t="s">
        <v>1</v>
      </c>
      <c r="L1444" s="271"/>
      <c r="M1444" s="272" t="s">
        <v>1</v>
      </c>
      <c r="N1444" s="273" t="s">
        <v>44</v>
      </c>
      <c r="O1444" s="92"/>
      <c r="P1444" s="237">
        <f>O1444*H1444</f>
        <v>0</v>
      </c>
      <c r="Q1444" s="237">
        <v>0.036420000000000001</v>
      </c>
      <c r="R1444" s="237">
        <f>Q1444*H1444</f>
        <v>0.036420000000000001</v>
      </c>
      <c r="S1444" s="237">
        <v>0</v>
      </c>
      <c r="T1444" s="238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39" t="s">
        <v>371</v>
      </c>
      <c r="AT1444" s="239" t="s">
        <v>372</v>
      </c>
      <c r="AU1444" s="239" t="s">
        <v>88</v>
      </c>
      <c r="AY1444" s="18" t="s">
        <v>216</v>
      </c>
      <c r="BE1444" s="240">
        <f>IF(N1444="základní",J1444,0)</f>
        <v>0</v>
      </c>
      <c r="BF1444" s="240">
        <f>IF(N1444="snížená",J1444,0)</f>
        <v>0</v>
      </c>
      <c r="BG1444" s="240">
        <f>IF(N1444="zákl. přenesená",J1444,0)</f>
        <v>0</v>
      </c>
      <c r="BH1444" s="240">
        <f>IF(N1444="sníž. přenesená",J1444,0)</f>
        <v>0</v>
      </c>
      <c r="BI1444" s="240">
        <f>IF(N1444="nulová",J1444,0)</f>
        <v>0</v>
      </c>
      <c r="BJ1444" s="18" t="s">
        <v>86</v>
      </c>
      <c r="BK1444" s="240">
        <f>ROUND(I1444*H1444,2)</f>
        <v>0</v>
      </c>
      <c r="BL1444" s="18" t="s">
        <v>290</v>
      </c>
      <c r="BM1444" s="239" t="s">
        <v>6141</v>
      </c>
    </row>
    <row r="1445" s="2" customFormat="1" ht="16.5" customHeight="1">
      <c r="A1445" s="39"/>
      <c r="B1445" s="40"/>
      <c r="C1445" s="264" t="s">
        <v>2414</v>
      </c>
      <c r="D1445" s="264" t="s">
        <v>372</v>
      </c>
      <c r="E1445" s="265" t="s">
        <v>6142</v>
      </c>
      <c r="F1445" s="266" t="s">
        <v>6143</v>
      </c>
      <c r="G1445" s="267" t="s">
        <v>2043</v>
      </c>
      <c r="H1445" s="268">
        <v>1</v>
      </c>
      <c r="I1445" s="269"/>
      <c r="J1445" s="270">
        <f>ROUND(I1445*H1445,2)</f>
        <v>0</v>
      </c>
      <c r="K1445" s="266" t="s">
        <v>1</v>
      </c>
      <c r="L1445" s="271"/>
      <c r="M1445" s="272" t="s">
        <v>1</v>
      </c>
      <c r="N1445" s="273" t="s">
        <v>44</v>
      </c>
      <c r="O1445" s="92"/>
      <c r="P1445" s="237">
        <f>O1445*H1445</f>
        <v>0</v>
      </c>
      <c r="Q1445" s="237">
        <v>0.036420000000000001</v>
      </c>
      <c r="R1445" s="237">
        <f>Q1445*H1445</f>
        <v>0.036420000000000001</v>
      </c>
      <c r="S1445" s="237">
        <v>0</v>
      </c>
      <c r="T1445" s="238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39" t="s">
        <v>371</v>
      </c>
      <c r="AT1445" s="239" t="s">
        <v>372</v>
      </c>
      <c r="AU1445" s="239" t="s">
        <v>88</v>
      </c>
      <c r="AY1445" s="18" t="s">
        <v>216</v>
      </c>
      <c r="BE1445" s="240">
        <f>IF(N1445="základní",J1445,0)</f>
        <v>0</v>
      </c>
      <c r="BF1445" s="240">
        <f>IF(N1445="snížená",J1445,0)</f>
        <v>0</v>
      </c>
      <c r="BG1445" s="240">
        <f>IF(N1445="zákl. přenesená",J1445,0)</f>
        <v>0</v>
      </c>
      <c r="BH1445" s="240">
        <f>IF(N1445="sníž. přenesená",J1445,0)</f>
        <v>0</v>
      </c>
      <c r="BI1445" s="240">
        <f>IF(N1445="nulová",J1445,0)</f>
        <v>0</v>
      </c>
      <c r="BJ1445" s="18" t="s">
        <v>86</v>
      </c>
      <c r="BK1445" s="240">
        <f>ROUND(I1445*H1445,2)</f>
        <v>0</v>
      </c>
      <c r="BL1445" s="18" t="s">
        <v>290</v>
      </c>
      <c r="BM1445" s="239" t="s">
        <v>6144</v>
      </c>
    </row>
    <row r="1446" s="2" customFormat="1" ht="16.5" customHeight="1">
      <c r="A1446" s="39"/>
      <c r="B1446" s="40"/>
      <c r="C1446" s="264" t="s">
        <v>2420</v>
      </c>
      <c r="D1446" s="264" t="s">
        <v>372</v>
      </c>
      <c r="E1446" s="265" t="s">
        <v>6145</v>
      </c>
      <c r="F1446" s="266" t="s">
        <v>6146</v>
      </c>
      <c r="G1446" s="267" t="s">
        <v>2043</v>
      </c>
      <c r="H1446" s="268">
        <v>1</v>
      </c>
      <c r="I1446" s="269"/>
      <c r="J1446" s="270">
        <f>ROUND(I1446*H1446,2)</f>
        <v>0</v>
      </c>
      <c r="K1446" s="266" t="s">
        <v>1</v>
      </c>
      <c r="L1446" s="271"/>
      <c r="M1446" s="272" t="s">
        <v>1</v>
      </c>
      <c r="N1446" s="273" t="s">
        <v>44</v>
      </c>
      <c r="O1446" s="92"/>
      <c r="P1446" s="237">
        <f>O1446*H1446</f>
        <v>0</v>
      </c>
      <c r="Q1446" s="237">
        <v>0.036420000000000001</v>
      </c>
      <c r="R1446" s="237">
        <f>Q1446*H1446</f>
        <v>0.036420000000000001</v>
      </c>
      <c r="S1446" s="237">
        <v>0</v>
      </c>
      <c r="T1446" s="238">
        <f>S1446*H1446</f>
        <v>0</v>
      </c>
      <c r="U1446" s="39"/>
      <c r="V1446" s="39"/>
      <c r="W1446" s="39"/>
      <c r="X1446" s="39"/>
      <c r="Y1446" s="39"/>
      <c r="Z1446" s="39"/>
      <c r="AA1446" s="39"/>
      <c r="AB1446" s="39"/>
      <c r="AC1446" s="39"/>
      <c r="AD1446" s="39"/>
      <c r="AE1446" s="39"/>
      <c r="AR1446" s="239" t="s">
        <v>371</v>
      </c>
      <c r="AT1446" s="239" t="s">
        <v>372</v>
      </c>
      <c r="AU1446" s="239" t="s">
        <v>88</v>
      </c>
      <c r="AY1446" s="18" t="s">
        <v>216</v>
      </c>
      <c r="BE1446" s="240">
        <f>IF(N1446="základní",J1446,0)</f>
        <v>0</v>
      </c>
      <c r="BF1446" s="240">
        <f>IF(N1446="snížená",J1446,0)</f>
        <v>0</v>
      </c>
      <c r="BG1446" s="240">
        <f>IF(N1446="zákl. přenesená",J1446,0)</f>
        <v>0</v>
      </c>
      <c r="BH1446" s="240">
        <f>IF(N1446="sníž. přenesená",J1446,0)</f>
        <v>0</v>
      </c>
      <c r="BI1446" s="240">
        <f>IF(N1446="nulová",J1446,0)</f>
        <v>0</v>
      </c>
      <c r="BJ1446" s="18" t="s">
        <v>86</v>
      </c>
      <c r="BK1446" s="240">
        <f>ROUND(I1446*H1446,2)</f>
        <v>0</v>
      </c>
      <c r="BL1446" s="18" t="s">
        <v>290</v>
      </c>
      <c r="BM1446" s="239" t="s">
        <v>6147</v>
      </c>
    </row>
    <row r="1447" s="2" customFormat="1" ht="16.5" customHeight="1">
      <c r="A1447" s="39"/>
      <c r="B1447" s="40"/>
      <c r="C1447" s="264" t="s">
        <v>2432</v>
      </c>
      <c r="D1447" s="264" t="s">
        <v>372</v>
      </c>
      <c r="E1447" s="265" t="s">
        <v>6148</v>
      </c>
      <c r="F1447" s="266" t="s">
        <v>6149</v>
      </c>
      <c r="G1447" s="267" t="s">
        <v>2043</v>
      </c>
      <c r="H1447" s="268">
        <v>1</v>
      </c>
      <c r="I1447" s="269"/>
      <c r="J1447" s="270">
        <f>ROUND(I1447*H1447,2)</f>
        <v>0</v>
      </c>
      <c r="K1447" s="266" t="s">
        <v>1</v>
      </c>
      <c r="L1447" s="271"/>
      <c r="M1447" s="272" t="s">
        <v>1</v>
      </c>
      <c r="N1447" s="273" t="s">
        <v>44</v>
      </c>
      <c r="O1447" s="92"/>
      <c r="P1447" s="237">
        <f>O1447*H1447</f>
        <v>0</v>
      </c>
      <c r="Q1447" s="237">
        <v>0.036420000000000001</v>
      </c>
      <c r="R1447" s="237">
        <f>Q1447*H1447</f>
        <v>0.036420000000000001</v>
      </c>
      <c r="S1447" s="237">
        <v>0</v>
      </c>
      <c r="T1447" s="238">
        <f>S1447*H1447</f>
        <v>0</v>
      </c>
      <c r="U1447" s="39"/>
      <c r="V1447" s="39"/>
      <c r="W1447" s="39"/>
      <c r="X1447" s="39"/>
      <c r="Y1447" s="39"/>
      <c r="Z1447" s="39"/>
      <c r="AA1447" s="39"/>
      <c r="AB1447" s="39"/>
      <c r="AC1447" s="39"/>
      <c r="AD1447" s="39"/>
      <c r="AE1447" s="39"/>
      <c r="AR1447" s="239" t="s">
        <v>371</v>
      </c>
      <c r="AT1447" s="239" t="s">
        <v>372</v>
      </c>
      <c r="AU1447" s="239" t="s">
        <v>88</v>
      </c>
      <c r="AY1447" s="18" t="s">
        <v>216</v>
      </c>
      <c r="BE1447" s="240">
        <f>IF(N1447="základní",J1447,0)</f>
        <v>0</v>
      </c>
      <c r="BF1447" s="240">
        <f>IF(N1447="snížená",J1447,0)</f>
        <v>0</v>
      </c>
      <c r="BG1447" s="240">
        <f>IF(N1447="zákl. přenesená",J1447,0)</f>
        <v>0</v>
      </c>
      <c r="BH1447" s="240">
        <f>IF(N1447="sníž. přenesená",J1447,0)</f>
        <v>0</v>
      </c>
      <c r="BI1447" s="240">
        <f>IF(N1447="nulová",J1447,0)</f>
        <v>0</v>
      </c>
      <c r="BJ1447" s="18" t="s">
        <v>86</v>
      </c>
      <c r="BK1447" s="240">
        <f>ROUND(I1447*H1447,2)</f>
        <v>0</v>
      </c>
      <c r="BL1447" s="18" t="s">
        <v>290</v>
      </c>
      <c r="BM1447" s="239" t="s">
        <v>6150</v>
      </c>
    </row>
    <row r="1448" s="2" customFormat="1" ht="16.5" customHeight="1">
      <c r="A1448" s="39"/>
      <c r="B1448" s="40"/>
      <c r="C1448" s="264" t="s">
        <v>2444</v>
      </c>
      <c r="D1448" s="264" t="s">
        <v>372</v>
      </c>
      <c r="E1448" s="265" t="s">
        <v>6151</v>
      </c>
      <c r="F1448" s="266" t="s">
        <v>6152</v>
      </c>
      <c r="G1448" s="267" t="s">
        <v>2043</v>
      </c>
      <c r="H1448" s="268">
        <v>1</v>
      </c>
      <c r="I1448" s="269"/>
      <c r="J1448" s="270">
        <f>ROUND(I1448*H1448,2)</f>
        <v>0</v>
      </c>
      <c r="K1448" s="266" t="s">
        <v>1</v>
      </c>
      <c r="L1448" s="271"/>
      <c r="M1448" s="272" t="s">
        <v>1</v>
      </c>
      <c r="N1448" s="273" t="s">
        <v>44</v>
      </c>
      <c r="O1448" s="92"/>
      <c r="P1448" s="237">
        <f>O1448*H1448</f>
        <v>0</v>
      </c>
      <c r="Q1448" s="237">
        <v>0.036420000000000001</v>
      </c>
      <c r="R1448" s="237">
        <f>Q1448*H1448</f>
        <v>0.036420000000000001</v>
      </c>
      <c r="S1448" s="237">
        <v>0</v>
      </c>
      <c r="T1448" s="238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39" t="s">
        <v>371</v>
      </c>
      <c r="AT1448" s="239" t="s">
        <v>372</v>
      </c>
      <c r="AU1448" s="239" t="s">
        <v>88</v>
      </c>
      <c r="AY1448" s="18" t="s">
        <v>216</v>
      </c>
      <c r="BE1448" s="240">
        <f>IF(N1448="základní",J1448,0)</f>
        <v>0</v>
      </c>
      <c r="BF1448" s="240">
        <f>IF(N1448="snížená",J1448,0)</f>
        <v>0</v>
      </c>
      <c r="BG1448" s="240">
        <f>IF(N1448="zákl. přenesená",J1448,0)</f>
        <v>0</v>
      </c>
      <c r="BH1448" s="240">
        <f>IF(N1448="sníž. přenesená",J1448,0)</f>
        <v>0</v>
      </c>
      <c r="BI1448" s="240">
        <f>IF(N1448="nulová",J1448,0)</f>
        <v>0</v>
      </c>
      <c r="BJ1448" s="18" t="s">
        <v>86</v>
      </c>
      <c r="BK1448" s="240">
        <f>ROUND(I1448*H1448,2)</f>
        <v>0</v>
      </c>
      <c r="BL1448" s="18" t="s">
        <v>290</v>
      </c>
      <c r="BM1448" s="239" t="s">
        <v>6153</v>
      </c>
    </row>
    <row r="1449" s="2" customFormat="1" ht="24.15" customHeight="1">
      <c r="A1449" s="39"/>
      <c r="B1449" s="40"/>
      <c r="C1449" s="228" t="s">
        <v>2452</v>
      </c>
      <c r="D1449" s="228" t="s">
        <v>218</v>
      </c>
      <c r="E1449" s="229" t="s">
        <v>2672</v>
      </c>
      <c r="F1449" s="230" t="s">
        <v>6154</v>
      </c>
      <c r="G1449" s="231" t="s">
        <v>293</v>
      </c>
      <c r="H1449" s="232">
        <v>468.77999999999997</v>
      </c>
      <c r="I1449" s="233"/>
      <c r="J1449" s="234">
        <f>ROUND(I1449*H1449,2)</f>
        <v>0</v>
      </c>
      <c r="K1449" s="230" t="s">
        <v>222</v>
      </c>
      <c r="L1449" s="45"/>
      <c r="M1449" s="235" t="s">
        <v>1</v>
      </c>
      <c r="N1449" s="236" t="s">
        <v>44</v>
      </c>
      <c r="O1449" s="92"/>
      <c r="P1449" s="237">
        <f>O1449*H1449</f>
        <v>0</v>
      </c>
      <c r="Q1449" s="237">
        <v>0.00027999999999999998</v>
      </c>
      <c r="R1449" s="237">
        <f>Q1449*H1449</f>
        <v>0.13125839999999997</v>
      </c>
      <c r="S1449" s="237">
        <v>0</v>
      </c>
      <c r="T1449" s="238">
        <f>S1449*H1449</f>
        <v>0</v>
      </c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R1449" s="239" t="s">
        <v>121</v>
      </c>
      <c r="AT1449" s="239" t="s">
        <v>218</v>
      </c>
      <c r="AU1449" s="239" t="s">
        <v>88</v>
      </c>
      <c r="AY1449" s="18" t="s">
        <v>216</v>
      </c>
      <c r="BE1449" s="240">
        <f>IF(N1449="základní",J1449,0)</f>
        <v>0</v>
      </c>
      <c r="BF1449" s="240">
        <f>IF(N1449="snížená",J1449,0)</f>
        <v>0</v>
      </c>
      <c r="BG1449" s="240">
        <f>IF(N1449="zákl. přenesená",J1449,0)</f>
        <v>0</v>
      </c>
      <c r="BH1449" s="240">
        <f>IF(N1449="sníž. přenesená",J1449,0)</f>
        <v>0</v>
      </c>
      <c r="BI1449" s="240">
        <f>IF(N1449="nulová",J1449,0)</f>
        <v>0</v>
      </c>
      <c r="BJ1449" s="18" t="s">
        <v>86</v>
      </c>
      <c r="BK1449" s="240">
        <f>ROUND(I1449*H1449,2)</f>
        <v>0</v>
      </c>
      <c r="BL1449" s="18" t="s">
        <v>121</v>
      </c>
      <c r="BM1449" s="239" t="s">
        <v>6155</v>
      </c>
    </row>
    <row r="1450" s="13" customFormat="1">
      <c r="A1450" s="13"/>
      <c r="B1450" s="241"/>
      <c r="C1450" s="242"/>
      <c r="D1450" s="243" t="s">
        <v>230</v>
      </c>
      <c r="E1450" s="244" t="s">
        <v>1</v>
      </c>
      <c r="F1450" s="245" t="s">
        <v>5136</v>
      </c>
      <c r="G1450" s="242"/>
      <c r="H1450" s="246">
        <v>312.94</v>
      </c>
      <c r="I1450" s="247"/>
      <c r="J1450" s="242"/>
      <c r="K1450" s="242"/>
      <c r="L1450" s="248"/>
      <c r="M1450" s="249"/>
      <c r="N1450" s="250"/>
      <c r="O1450" s="250"/>
      <c r="P1450" s="250"/>
      <c r="Q1450" s="250"/>
      <c r="R1450" s="250"/>
      <c r="S1450" s="250"/>
      <c r="T1450" s="25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2" t="s">
        <v>230</v>
      </c>
      <c r="AU1450" s="252" t="s">
        <v>88</v>
      </c>
      <c r="AV1450" s="13" t="s">
        <v>88</v>
      </c>
      <c r="AW1450" s="13" t="s">
        <v>34</v>
      </c>
      <c r="AX1450" s="13" t="s">
        <v>79</v>
      </c>
      <c r="AY1450" s="252" t="s">
        <v>216</v>
      </c>
    </row>
    <row r="1451" s="13" customFormat="1">
      <c r="A1451" s="13"/>
      <c r="B1451" s="241"/>
      <c r="C1451" s="242"/>
      <c r="D1451" s="243" t="s">
        <v>230</v>
      </c>
      <c r="E1451" s="244" t="s">
        <v>1</v>
      </c>
      <c r="F1451" s="245" t="s">
        <v>5137</v>
      </c>
      <c r="G1451" s="242"/>
      <c r="H1451" s="246">
        <v>155.84</v>
      </c>
      <c r="I1451" s="247"/>
      <c r="J1451" s="242"/>
      <c r="K1451" s="242"/>
      <c r="L1451" s="248"/>
      <c r="M1451" s="249"/>
      <c r="N1451" s="250"/>
      <c r="O1451" s="250"/>
      <c r="P1451" s="250"/>
      <c r="Q1451" s="250"/>
      <c r="R1451" s="250"/>
      <c r="S1451" s="250"/>
      <c r="T1451" s="251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52" t="s">
        <v>230</v>
      </c>
      <c r="AU1451" s="252" t="s">
        <v>88</v>
      </c>
      <c r="AV1451" s="13" t="s">
        <v>88</v>
      </c>
      <c r="AW1451" s="13" t="s">
        <v>34</v>
      </c>
      <c r="AX1451" s="13" t="s">
        <v>79</v>
      </c>
      <c r="AY1451" s="252" t="s">
        <v>216</v>
      </c>
    </row>
    <row r="1452" s="14" customFormat="1">
      <c r="A1452" s="14"/>
      <c r="B1452" s="253"/>
      <c r="C1452" s="254"/>
      <c r="D1452" s="243" t="s">
        <v>230</v>
      </c>
      <c r="E1452" s="255" t="s">
        <v>1</v>
      </c>
      <c r="F1452" s="256" t="s">
        <v>285</v>
      </c>
      <c r="G1452" s="254"/>
      <c r="H1452" s="257">
        <v>468.77999999999997</v>
      </c>
      <c r="I1452" s="258"/>
      <c r="J1452" s="254"/>
      <c r="K1452" s="254"/>
      <c r="L1452" s="259"/>
      <c r="M1452" s="260"/>
      <c r="N1452" s="261"/>
      <c r="O1452" s="261"/>
      <c r="P1452" s="261"/>
      <c r="Q1452" s="261"/>
      <c r="R1452" s="261"/>
      <c r="S1452" s="261"/>
      <c r="T1452" s="262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63" t="s">
        <v>230</v>
      </c>
      <c r="AU1452" s="263" t="s">
        <v>88</v>
      </c>
      <c r="AV1452" s="14" t="s">
        <v>121</v>
      </c>
      <c r="AW1452" s="14" t="s">
        <v>34</v>
      </c>
      <c r="AX1452" s="14" t="s">
        <v>86</v>
      </c>
      <c r="AY1452" s="263" t="s">
        <v>216</v>
      </c>
    </row>
    <row r="1453" s="2" customFormat="1" ht="16.5" customHeight="1">
      <c r="A1453" s="39"/>
      <c r="B1453" s="40"/>
      <c r="C1453" s="228" t="s">
        <v>2458</v>
      </c>
      <c r="D1453" s="228" t="s">
        <v>218</v>
      </c>
      <c r="E1453" s="229" t="s">
        <v>2682</v>
      </c>
      <c r="F1453" s="230" t="s">
        <v>2683</v>
      </c>
      <c r="G1453" s="231" t="s">
        <v>221</v>
      </c>
      <c r="H1453" s="232">
        <v>60</v>
      </c>
      <c r="I1453" s="233"/>
      <c r="J1453" s="234">
        <f>ROUND(I1453*H1453,2)</f>
        <v>0</v>
      </c>
      <c r="K1453" s="230" t="s">
        <v>222</v>
      </c>
      <c r="L1453" s="45"/>
      <c r="M1453" s="235" t="s">
        <v>1</v>
      </c>
      <c r="N1453" s="236" t="s">
        <v>44</v>
      </c>
      <c r="O1453" s="92"/>
      <c r="P1453" s="237">
        <f>O1453*H1453</f>
        <v>0</v>
      </c>
      <c r="Q1453" s="237">
        <v>0</v>
      </c>
      <c r="R1453" s="237">
        <f>Q1453*H1453</f>
        <v>0</v>
      </c>
      <c r="S1453" s="237">
        <v>0</v>
      </c>
      <c r="T1453" s="238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39" t="s">
        <v>290</v>
      </c>
      <c r="AT1453" s="239" t="s">
        <v>218</v>
      </c>
      <c r="AU1453" s="239" t="s">
        <v>88</v>
      </c>
      <c r="AY1453" s="18" t="s">
        <v>216</v>
      </c>
      <c r="BE1453" s="240">
        <f>IF(N1453="základní",J1453,0)</f>
        <v>0</v>
      </c>
      <c r="BF1453" s="240">
        <f>IF(N1453="snížená",J1453,0)</f>
        <v>0</v>
      </c>
      <c r="BG1453" s="240">
        <f>IF(N1453="zákl. přenesená",J1453,0)</f>
        <v>0</v>
      </c>
      <c r="BH1453" s="240">
        <f>IF(N1453="sníž. přenesená",J1453,0)</f>
        <v>0</v>
      </c>
      <c r="BI1453" s="240">
        <f>IF(N1453="nulová",J1453,0)</f>
        <v>0</v>
      </c>
      <c r="BJ1453" s="18" t="s">
        <v>86</v>
      </c>
      <c r="BK1453" s="240">
        <f>ROUND(I1453*H1453,2)</f>
        <v>0</v>
      </c>
      <c r="BL1453" s="18" t="s">
        <v>290</v>
      </c>
      <c r="BM1453" s="239" t="s">
        <v>6156</v>
      </c>
    </row>
    <row r="1454" s="13" customFormat="1">
      <c r="A1454" s="13"/>
      <c r="B1454" s="241"/>
      <c r="C1454" s="242"/>
      <c r="D1454" s="243" t="s">
        <v>230</v>
      </c>
      <c r="E1454" s="244" t="s">
        <v>1</v>
      </c>
      <c r="F1454" s="245" t="s">
        <v>6157</v>
      </c>
      <c r="G1454" s="242"/>
      <c r="H1454" s="246">
        <v>34</v>
      </c>
      <c r="I1454" s="247"/>
      <c r="J1454" s="242"/>
      <c r="K1454" s="242"/>
      <c r="L1454" s="248"/>
      <c r="M1454" s="249"/>
      <c r="N1454" s="250"/>
      <c r="O1454" s="250"/>
      <c r="P1454" s="250"/>
      <c r="Q1454" s="250"/>
      <c r="R1454" s="250"/>
      <c r="S1454" s="250"/>
      <c r="T1454" s="251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2" t="s">
        <v>230</v>
      </c>
      <c r="AU1454" s="252" t="s">
        <v>88</v>
      </c>
      <c r="AV1454" s="13" t="s">
        <v>88</v>
      </c>
      <c r="AW1454" s="13" t="s">
        <v>34</v>
      </c>
      <c r="AX1454" s="13" t="s">
        <v>79</v>
      </c>
      <c r="AY1454" s="252" t="s">
        <v>216</v>
      </c>
    </row>
    <row r="1455" s="13" customFormat="1">
      <c r="A1455" s="13"/>
      <c r="B1455" s="241"/>
      <c r="C1455" s="242"/>
      <c r="D1455" s="243" t="s">
        <v>230</v>
      </c>
      <c r="E1455" s="244" t="s">
        <v>1</v>
      </c>
      <c r="F1455" s="245" t="s">
        <v>6158</v>
      </c>
      <c r="G1455" s="242"/>
      <c r="H1455" s="246">
        <v>26</v>
      </c>
      <c r="I1455" s="247"/>
      <c r="J1455" s="242"/>
      <c r="K1455" s="242"/>
      <c r="L1455" s="248"/>
      <c r="M1455" s="249"/>
      <c r="N1455" s="250"/>
      <c r="O1455" s="250"/>
      <c r="P1455" s="250"/>
      <c r="Q1455" s="250"/>
      <c r="R1455" s="250"/>
      <c r="S1455" s="250"/>
      <c r="T1455" s="251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2" t="s">
        <v>230</v>
      </c>
      <c r="AU1455" s="252" t="s">
        <v>88</v>
      </c>
      <c r="AV1455" s="13" t="s">
        <v>88</v>
      </c>
      <c r="AW1455" s="13" t="s">
        <v>34</v>
      </c>
      <c r="AX1455" s="13" t="s">
        <v>79</v>
      </c>
      <c r="AY1455" s="252" t="s">
        <v>216</v>
      </c>
    </row>
    <row r="1456" s="14" customFormat="1">
      <c r="A1456" s="14"/>
      <c r="B1456" s="253"/>
      <c r="C1456" s="254"/>
      <c r="D1456" s="243" t="s">
        <v>230</v>
      </c>
      <c r="E1456" s="255" t="s">
        <v>1</v>
      </c>
      <c r="F1456" s="256" t="s">
        <v>285</v>
      </c>
      <c r="G1456" s="254"/>
      <c r="H1456" s="257">
        <v>60</v>
      </c>
      <c r="I1456" s="258"/>
      <c r="J1456" s="254"/>
      <c r="K1456" s="254"/>
      <c r="L1456" s="259"/>
      <c r="M1456" s="260"/>
      <c r="N1456" s="261"/>
      <c r="O1456" s="261"/>
      <c r="P1456" s="261"/>
      <c r="Q1456" s="261"/>
      <c r="R1456" s="261"/>
      <c r="S1456" s="261"/>
      <c r="T1456" s="262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63" t="s">
        <v>230</v>
      </c>
      <c r="AU1456" s="263" t="s">
        <v>88</v>
      </c>
      <c r="AV1456" s="14" t="s">
        <v>121</v>
      </c>
      <c r="AW1456" s="14" t="s">
        <v>34</v>
      </c>
      <c r="AX1456" s="14" t="s">
        <v>86</v>
      </c>
      <c r="AY1456" s="263" t="s">
        <v>216</v>
      </c>
    </row>
    <row r="1457" s="2" customFormat="1" ht="24.15" customHeight="1">
      <c r="A1457" s="39"/>
      <c r="B1457" s="40"/>
      <c r="C1457" s="264" t="s">
        <v>2470</v>
      </c>
      <c r="D1457" s="264" t="s">
        <v>372</v>
      </c>
      <c r="E1457" s="265" t="s">
        <v>2686</v>
      </c>
      <c r="F1457" s="266" t="s">
        <v>6159</v>
      </c>
      <c r="G1457" s="267" t="s">
        <v>221</v>
      </c>
      <c r="H1457" s="268">
        <v>12</v>
      </c>
      <c r="I1457" s="269"/>
      <c r="J1457" s="270">
        <f>ROUND(I1457*H1457,2)</f>
        <v>0</v>
      </c>
      <c r="K1457" s="266" t="s">
        <v>1</v>
      </c>
      <c r="L1457" s="271"/>
      <c r="M1457" s="272" t="s">
        <v>1</v>
      </c>
      <c r="N1457" s="273" t="s">
        <v>44</v>
      </c>
      <c r="O1457" s="92"/>
      <c r="P1457" s="237">
        <f>O1457*H1457</f>
        <v>0</v>
      </c>
      <c r="Q1457" s="237">
        <v>0.0195</v>
      </c>
      <c r="R1457" s="237">
        <f>Q1457*H1457</f>
        <v>0.23399999999999999</v>
      </c>
      <c r="S1457" s="237">
        <v>0</v>
      </c>
      <c r="T1457" s="238">
        <f>S1457*H1457</f>
        <v>0</v>
      </c>
      <c r="U1457" s="39"/>
      <c r="V1457" s="39"/>
      <c r="W1457" s="39"/>
      <c r="X1457" s="39"/>
      <c r="Y1457" s="39"/>
      <c r="Z1457" s="39"/>
      <c r="AA1457" s="39"/>
      <c r="AB1457" s="39"/>
      <c r="AC1457" s="39"/>
      <c r="AD1457" s="39"/>
      <c r="AE1457" s="39"/>
      <c r="AR1457" s="239" t="s">
        <v>371</v>
      </c>
      <c r="AT1457" s="239" t="s">
        <v>372</v>
      </c>
      <c r="AU1457" s="239" t="s">
        <v>88</v>
      </c>
      <c r="AY1457" s="18" t="s">
        <v>216</v>
      </c>
      <c r="BE1457" s="240">
        <f>IF(N1457="základní",J1457,0)</f>
        <v>0</v>
      </c>
      <c r="BF1457" s="240">
        <f>IF(N1457="snížená",J1457,0)</f>
        <v>0</v>
      </c>
      <c r="BG1457" s="240">
        <f>IF(N1457="zákl. přenesená",J1457,0)</f>
        <v>0</v>
      </c>
      <c r="BH1457" s="240">
        <f>IF(N1457="sníž. přenesená",J1457,0)</f>
        <v>0</v>
      </c>
      <c r="BI1457" s="240">
        <f>IF(N1457="nulová",J1457,0)</f>
        <v>0</v>
      </c>
      <c r="BJ1457" s="18" t="s">
        <v>86</v>
      </c>
      <c r="BK1457" s="240">
        <f>ROUND(I1457*H1457,2)</f>
        <v>0</v>
      </c>
      <c r="BL1457" s="18" t="s">
        <v>290</v>
      </c>
      <c r="BM1457" s="239" t="s">
        <v>6160</v>
      </c>
    </row>
    <row r="1458" s="13" customFormat="1">
      <c r="A1458" s="13"/>
      <c r="B1458" s="241"/>
      <c r="C1458" s="242"/>
      <c r="D1458" s="243" t="s">
        <v>230</v>
      </c>
      <c r="E1458" s="244" t="s">
        <v>1</v>
      </c>
      <c r="F1458" s="245" t="s">
        <v>6161</v>
      </c>
      <c r="G1458" s="242"/>
      <c r="H1458" s="246">
        <v>4</v>
      </c>
      <c r="I1458" s="247"/>
      <c r="J1458" s="242"/>
      <c r="K1458" s="242"/>
      <c r="L1458" s="248"/>
      <c r="M1458" s="249"/>
      <c r="N1458" s="250"/>
      <c r="O1458" s="250"/>
      <c r="P1458" s="250"/>
      <c r="Q1458" s="250"/>
      <c r="R1458" s="250"/>
      <c r="S1458" s="250"/>
      <c r="T1458" s="251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2" t="s">
        <v>230</v>
      </c>
      <c r="AU1458" s="252" t="s">
        <v>88</v>
      </c>
      <c r="AV1458" s="13" t="s">
        <v>88</v>
      </c>
      <c r="AW1458" s="13" t="s">
        <v>34</v>
      </c>
      <c r="AX1458" s="13" t="s">
        <v>79</v>
      </c>
      <c r="AY1458" s="252" t="s">
        <v>216</v>
      </c>
    </row>
    <row r="1459" s="15" customFormat="1">
      <c r="A1459" s="15"/>
      <c r="B1459" s="280"/>
      <c r="C1459" s="281"/>
      <c r="D1459" s="243" t="s">
        <v>230</v>
      </c>
      <c r="E1459" s="282" t="s">
        <v>1</v>
      </c>
      <c r="F1459" s="283" t="s">
        <v>775</v>
      </c>
      <c r="G1459" s="281"/>
      <c r="H1459" s="284">
        <v>4</v>
      </c>
      <c r="I1459" s="285"/>
      <c r="J1459" s="281"/>
      <c r="K1459" s="281"/>
      <c r="L1459" s="286"/>
      <c r="M1459" s="287"/>
      <c r="N1459" s="288"/>
      <c r="O1459" s="288"/>
      <c r="P1459" s="288"/>
      <c r="Q1459" s="288"/>
      <c r="R1459" s="288"/>
      <c r="S1459" s="288"/>
      <c r="T1459" s="289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T1459" s="290" t="s">
        <v>230</v>
      </c>
      <c r="AU1459" s="290" t="s">
        <v>88</v>
      </c>
      <c r="AV1459" s="15" t="s">
        <v>99</v>
      </c>
      <c r="AW1459" s="15" t="s">
        <v>34</v>
      </c>
      <c r="AX1459" s="15" t="s">
        <v>79</v>
      </c>
      <c r="AY1459" s="290" t="s">
        <v>216</v>
      </c>
    </row>
    <row r="1460" s="13" customFormat="1">
      <c r="A1460" s="13"/>
      <c r="B1460" s="241"/>
      <c r="C1460" s="242"/>
      <c r="D1460" s="243" t="s">
        <v>230</v>
      </c>
      <c r="E1460" s="244" t="s">
        <v>1</v>
      </c>
      <c r="F1460" s="245" t="s">
        <v>6162</v>
      </c>
      <c r="G1460" s="242"/>
      <c r="H1460" s="246">
        <v>8</v>
      </c>
      <c r="I1460" s="247"/>
      <c r="J1460" s="242"/>
      <c r="K1460" s="242"/>
      <c r="L1460" s="248"/>
      <c r="M1460" s="249"/>
      <c r="N1460" s="250"/>
      <c r="O1460" s="250"/>
      <c r="P1460" s="250"/>
      <c r="Q1460" s="250"/>
      <c r="R1460" s="250"/>
      <c r="S1460" s="250"/>
      <c r="T1460" s="251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T1460" s="252" t="s">
        <v>230</v>
      </c>
      <c r="AU1460" s="252" t="s">
        <v>88</v>
      </c>
      <c r="AV1460" s="13" t="s">
        <v>88</v>
      </c>
      <c r="AW1460" s="13" t="s">
        <v>34</v>
      </c>
      <c r="AX1460" s="13" t="s">
        <v>79</v>
      </c>
      <c r="AY1460" s="252" t="s">
        <v>216</v>
      </c>
    </row>
    <row r="1461" s="15" customFormat="1">
      <c r="A1461" s="15"/>
      <c r="B1461" s="280"/>
      <c r="C1461" s="281"/>
      <c r="D1461" s="243" t="s">
        <v>230</v>
      </c>
      <c r="E1461" s="282" t="s">
        <v>1</v>
      </c>
      <c r="F1461" s="283" t="s">
        <v>778</v>
      </c>
      <c r="G1461" s="281"/>
      <c r="H1461" s="284">
        <v>8</v>
      </c>
      <c r="I1461" s="285"/>
      <c r="J1461" s="281"/>
      <c r="K1461" s="281"/>
      <c r="L1461" s="286"/>
      <c r="M1461" s="287"/>
      <c r="N1461" s="288"/>
      <c r="O1461" s="288"/>
      <c r="P1461" s="288"/>
      <c r="Q1461" s="288"/>
      <c r="R1461" s="288"/>
      <c r="S1461" s="288"/>
      <c r="T1461" s="289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90" t="s">
        <v>230</v>
      </c>
      <c r="AU1461" s="290" t="s">
        <v>88</v>
      </c>
      <c r="AV1461" s="15" t="s">
        <v>99</v>
      </c>
      <c r="AW1461" s="15" t="s">
        <v>34</v>
      </c>
      <c r="AX1461" s="15" t="s">
        <v>79</v>
      </c>
      <c r="AY1461" s="290" t="s">
        <v>216</v>
      </c>
    </row>
    <row r="1462" s="14" customFormat="1">
      <c r="A1462" s="14"/>
      <c r="B1462" s="253"/>
      <c r="C1462" s="254"/>
      <c r="D1462" s="243" t="s">
        <v>230</v>
      </c>
      <c r="E1462" s="255" t="s">
        <v>1</v>
      </c>
      <c r="F1462" s="256" t="s">
        <v>285</v>
      </c>
      <c r="G1462" s="254"/>
      <c r="H1462" s="257">
        <v>12</v>
      </c>
      <c r="I1462" s="258"/>
      <c r="J1462" s="254"/>
      <c r="K1462" s="254"/>
      <c r="L1462" s="259"/>
      <c r="M1462" s="260"/>
      <c r="N1462" s="261"/>
      <c r="O1462" s="261"/>
      <c r="P1462" s="261"/>
      <c r="Q1462" s="261"/>
      <c r="R1462" s="261"/>
      <c r="S1462" s="261"/>
      <c r="T1462" s="262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63" t="s">
        <v>230</v>
      </c>
      <c r="AU1462" s="263" t="s">
        <v>88</v>
      </c>
      <c r="AV1462" s="14" t="s">
        <v>121</v>
      </c>
      <c r="AW1462" s="14" t="s">
        <v>34</v>
      </c>
      <c r="AX1462" s="14" t="s">
        <v>86</v>
      </c>
      <c r="AY1462" s="263" t="s">
        <v>216</v>
      </c>
    </row>
    <row r="1463" s="2" customFormat="1" ht="24.15" customHeight="1">
      <c r="A1463" s="39"/>
      <c r="B1463" s="40"/>
      <c r="C1463" s="264" t="s">
        <v>2478</v>
      </c>
      <c r="D1463" s="264" t="s">
        <v>372</v>
      </c>
      <c r="E1463" s="265" t="s">
        <v>2693</v>
      </c>
      <c r="F1463" s="266" t="s">
        <v>6163</v>
      </c>
      <c r="G1463" s="267" t="s">
        <v>221</v>
      </c>
      <c r="H1463" s="268">
        <v>30</v>
      </c>
      <c r="I1463" s="269"/>
      <c r="J1463" s="270">
        <f>ROUND(I1463*H1463,2)</f>
        <v>0</v>
      </c>
      <c r="K1463" s="266" t="s">
        <v>1</v>
      </c>
      <c r="L1463" s="271"/>
      <c r="M1463" s="272" t="s">
        <v>1</v>
      </c>
      <c r="N1463" s="273" t="s">
        <v>44</v>
      </c>
      <c r="O1463" s="92"/>
      <c r="P1463" s="237">
        <f>O1463*H1463</f>
        <v>0</v>
      </c>
      <c r="Q1463" s="237">
        <v>0.0195</v>
      </c>
      <c r="R1463" s="237">
        <f>Q1463*H1463</f>
        <v>0.58499999999999996</v>
      </c>
      <c r="S1463" s="237">
        <v>0</v>
      </c>
      <c r="T1463" s="238">
        <f>S1463*H1463</f>
        <v>0</v>
      </c>
      <c r="U1463" s="39"/>
      <c r="V1463" s="39"/>
      <c r="W1463" s="39"/>
      <c r="X1463" s="39"/>
      <c r="Y1463" s="39"/>
      <c r="Z1463" s="39"/>
      <c r="AA1463" s="39"/>
      <c r="AB1463" s="39"/>
      <c r="AC1463" s="39"/>
      <c r="AD1463" s="39"/>
      <c r="AE1463" s="39"/>
      <c r="AR1463" s="239" t="s">
        <v>371</v>
      </c>
      <c r="AT1463" s="239" t="s">
        <v>372</v>
      </c>
      <c r="AU1463" s="239" t="s">
        <v>88</v>
      </c>
      <c r="AY1463" s="18" t="s">
        <v>216</v>
      </c>
      <c r="BE1463" s="240">
        <f>IF(N1463="základní",J1463,0)</f>
        <v>0</v>
      </c>
      <c r="BF1463" s="240">
        <f>IF(N1463="snížená",J1463,0)</f>
        <v>0</v>
      </c>
      <c r="BG1463" s="240">
        <f>IF(N1463="zákl. přenesená",J1463,0)</f>
        <v>0</v>
      </c>
      <c r="BH1463" s="240">
        <f>IF(N1463="sníž. přenesená",J1463,0)</f>
        <v>0</v>
      </c>
      <c r="BI1463" s="240">
        <f>IF(N1463="nulová",J1463,0)</f>
        <v>0</v>
      </c>
      <c r="BJ1463" s="18" t="s">
        <v>86</v>
      </c>
      <c r="BK1463" s="240">
        <f>ROUND(I1463*H1463,2)</f>
        <v>0</v>
      </c>
      <c r="BL1463" s="18" t="s">
        <v>290</v>
      </c>
      <c r="BM1463" s="239" t="s">
        <v>6164</v>
      </c>
    </row>
    <row r="1464" s="13" customFormat="1">
      <c r="A1464" s="13"/>
      <c r="B1464" s="241"/>
      <c r="C1464" s="242"/>
      <c r="D1464" s="243" t="s">
        <v>230</v>
      </c>
      <c r="E1464" s="244" t="s">
        <v>1</v>
      </c>
      <c r="F1464" s="245" t="s">
        <v>6165</v>
      </c>
      <c r="G1464" s="242"/>
      <c r="H1464" s="246">
        <v>20</v>
      </c>
      <c r="I1464" s="247"/>
      <c r="J1464" s="242"/>
      <c r="K1464" s="242"/>
      <c r="L1464" s="248"/>
      <c r="M1464" s="249"/>
      <c r="N1464" s="250"/>
      <c r="O1464" s="250"/>
      <c r="P1464" s="250"/>
      <c r="Q1464" s="250"/>
      <c r="R1464" s="250"/>
      <c r="S1464" s="250"/>
      <c r="T1464" s="251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2" t="s">
        <v>230</v>
      </c>
      <c r="AU1464" s="252" t="s">
        <v>88</v>
      </c>
      <c r="AV1464" s="13" t="s">
        <v>88</v>
      </c>
      <c r="AW1464" s="13" t="s">
        <v>34</v>
      </c>
      <c r="AX1464" s="13" t="s">
        <v>79</v>
      </c>
      <c r="AY1464" s="252" t="s">
        <v>216</v>
      </c>
    </row>
    <row r="1465" s="15" customFormat="1">
      <c r="A1465" s="15"/>
      <c r="B1465" s="280"/>
      <c r="C1465" s="281"/>
      <c r="D1465" s="243" t="s">
        <v>230</v>
      </c>
      <c r="E1465" s="282" t="s">
        <v>1</v>
      </c>
      <c r="F1465" s="283" t="s">
        <v>775</v>
      </c>
      <c r="G1465" s="281"/>
      <c r="H1465" s="284">
        <v>20</v>
      </c>
      <c r="I1465" s="285"/>
      <c r="J1465" s="281"/>
      <c r="K1465" s="281"/>
      <c r="L1465" s="286"/>
      <c r="M1465" s="287"/>
      <c r="N1465" s="288"/>
      <c r="O1465" s="288"/>
      <c r="P1465" s="288"/>
      <c r="Q1465" s="288"/>
      <c r="R1465" s="288"/>
      <c r="S1465" s="288"/>
      <c r="T1465" s="289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T1465" s="290" t="s">
        <v>230</v>
      </c>
      <c r="AU1465" s="290" t="s">
        <v>88</v>
      </c>
      <c r="AV1465" s="15" t="s">
        <v>99</v>
      </c>
      <c r="AW1465" s="15" t="s">
        <v>34</v>
      </c>
      <c r="AX1465" s="15" t="s">
        <v>79</v>
      </c>
      <c r="AY1465" s="290" t="s">
        <v>216</v>
      </c>
    </row>
    <row r="1466" s="13" customFormat="1">
      <c r="A1466" s="13"/>
      <c r="B1466" s="241"/>
      <c r="C1466" s="242"/>
      <c r="D1466" s="243" t="s">
        <v>230</v>
      </c>
      <c r="E1466" s="244" t="s">
        <v>1</v>
      </c>
      <c r="F1466" s="245" t="s">
        <v>6166</v>
      </c>
      <c r="G1466" s="242"/>
      <c r="H1466" s="246">
        <v>10</v>
      </c>
      <c r="I1466" s="247"/>
      <c r="J1466" s="242"/>
      <c r="K1466" s="242"/>
      <c r="L1466" s="248"/>
      <c r="M1466" s="249"/>
      <c r="N1466" s="250"/>
      <c r="O1466" s="250"/>
      <c r="P1466" s="250"/>
      <c r="Q1466" s="250"/>
      <c r="R1466" s="250"/>
      <c r="S1466" s="250"/>
      <c r="T1466" s="251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52" t="s">
        <v>230</v>
      </c>
      <c r="AU1466" s="252" t="s">
        <v>88</v>
      </c>
      <c r="AV1466" s="13" t="s">
        <v>88</v>
      </c>
      <c r="AW1466" s="13" t="s">
        <v>34</v>
      </c>
      <c r="AX1466" s="13" t="s">
        <v>79</v>
      </c>
      <c r="AY1466" s="252" t="s">
        <v>216</v>
      </c>
    </row>
    <row r="1467" s="15" customFormat="1">
      <c r="A1467" s="15"/>
      <c r="B1467" s="280"/>
      <c r="C1467" s="281"/>
      <c r="D1467" s="243" t="s">
        <v>230</v>
      </c>
      <c r="E1467" s="282" t="s">
        <v>1</v>
      </c>
      <c r="F1467" s="283" t="s">
        <v>778</v>
      </c>
      <c r="G1467" s="281"/>
      <c r="H1467" s="284">
        <v>10</v>
      </c>
      <c r="I1467" s="285"/>
      <c r="J1467" s="281"/>
      <c r="K1467" s="281"/>
      <c r="L1467" s="286"/>
      <c r="M1467" s="287"/>
      <c r="N1467" s="288"/>
      <c r="O1467" s="288"/>
      <c r="P1467" s="288"/>
      <c r="Q1467" s="288"/>
      <c r="R1467" s="288"/>
      <c r="S1467" s="288"/>
      <c r="T1467" s="289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T1467" s="290" t="s">
        <v>230</v>
      </c>
      <c r="AU1467" s="290" t="s">
        <v>88</v>
      </c>
      <c r="AV1467" s="15" t="s">
        <v>99</v>
      </c>
      <c r="AW1467" s="15" t="s">
        <v>34</v>
      </c>
      <c r="AX1467" s="15" t="s">
        <v>79</v>
      </c>
      <c r="AY1467" s="290" t="s">
        <v>216</v>
      </c>
    </row>
    <row r="1468" s="14" customFormat="1">
      <c r="A1468" s="14"/>
      <c r="B1468" s="253"/>
      <c r="C1468" s="254"/>
      <c r="D1468" s="243" t="s">
        <v>230</v>
      </c>
      <c r="E1468" s="255" t="s">
        <v>1</v>
      </c>
      <c r="F1468" s="256" t="s">
        <v>285</v>
      </c>
      <c r="G1468" s="254"/>
      <c r="H1468" s="257">
        <v>30</v>
      </c>
      <c r="I1468" s="258"/>
      <c r="J1468" s="254"/>
      <c r="K1468" s="254"/>
      <c r="L1468" s="259"/>
      <c r="M1468" s="260"/>
      <c r="N1468" s="261"/>
      <c r="O1468" s="261"/>
      <c r="P1468" s="261"/>
      <c r="Q1468" s="261"/>
      <c r="R1468" s="261"/>
      <c r="S1468" s="261"/>
      <c r="T1468" s="262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63" t="s">
        <v>230</v>
      </c>
      <c r="AU1468" s="263" t="s">
        <v>88</v>
      </c>
      <c r="AV1468" s="14" t="s">
        <v>121</v>
      </c>
      <c r="AW1468" s="14" t="s">
        <v>34</v>
      </c>
      <c r="AX1468" s="14" t="s">
        <v>86</v>
      </c>
      <c r="AY1468" s="263" t="s">
        <v>216</v>
      </c>
    </row>
    <row r="1469" s="2" customFormat="1" ht="24.15" customHeight="1">
      <c r="A1469" s="39"/>
      <c r="B1469" s="40"/>
      <c r="C1469" s="264" t="s">
        <v>2482</v>
      </c>
      <c r="D1469" s="264" t="s">
        <v>372</v>
      </c>
      <c r="E1469" s="265" t="s">
        <v>2699</v>
      </c>
      <c r="F1469" s="266" t="s">
        <v>6167</v>
      </c>
      <c r="G1469" s="267" t="s">
        <v>221</v>
      </c>
      <c r="H1469" s="268">
        <v>5</v>
      </c>
      <c r="I1469" s="269"/>
      <c r="J1469" s="270">
        <f>ROUND(I1469*H1469,2)</f>
        <v>0</v>
      </c>
      <c r="K1469" s="266" t="s">
        <v>1</v>
      </c>
      <c r="L1469" s="271"/>
      <c r="M1469" s="272" t="s">
        <v>1</v>
      </c>
      <c r="N1469" s="273" t="s">
        <v>44</v>
      </c>
      <c r="O1469" s="92"/>
      <c r="P1469" s="237">
        <f>O1469*H1469</f>
        <v>0</v>
      </c>
      <c r="Q1469" s="237">
        <v>0.0195</v>
      </c>
      <c r="R1469" s="237">
        <f>Q1469*H1469</f>
        <v>0.097500000000000003</v>
      </c>
      <c r="S1469" s="237">
        <v>0</v>
      </c>
      <c r="T1469" s="238">
        <f>S1469*H1469</f>
        <v>0</v>
      </c>
      <c r="U1469" s="39"/>
      <c r="V1469" s="39"/>
      <c r="W1469" s="39"/>
      <c r="X1469" s="39"/>
      <c r="Y1469" s="39"/>
      <c r="Z1469" s="39"/>
      <c r="AA1469" s="39"/>
      <c r="AB1469" s="39"/>
      <c r="AC1469" s="39"/>
      <c r="AD1469" s="39"/>
      <c r="AE1469" s="39"/>
      <c r="AR1469" s="239" t="s">
        <v>371</v>
      </c>
      <c r="AT1469" s="239" t="s">
        <v>372</v>
      </c>
      <c r="AU1469" s="239" t="s">
        <v>88</v>
      </c>
      <c r="AY1469" s="18" t="s">
        <v>216</v>
      </c>
      <c r="BE1469" s="240">
        <f>IF(N1469="základní",J1469,0)</f>
        <v>0</v>
      </c>
      <c r="BF1469" s="240">
        <f>IF(N1469="snížená",J1469,0)</f>
        <v>0</v>
      </c>
      <c r="BG1469" s="240">
        <f>IF(N1469="zákl. přenesená",J1469,0)</f>
        <v>0</v>
      </c>
      <c r="BH1469" s="240">
        <f>IF(N1469="sníž. přenesená",J1469,0)</f>
        <v>0</v>
      </c>
      <c r="BI1469" s="240">
        <f>IF(N1469="nulová",J1469,0)</f>
        <v>0</v>
      </c>
      <c r="BJ1469" s="18" t="s">
        <v>86</v>
      </c>
      <c r="BK1469" s="240">
        <f>ROUND(I1469*H1469,2)</f>
        <v>0</v>
      </c>
      <c r="BL1469" s="18" t="s">
        <v>290</v>
      </c>
      <c r="BM1469" s="239" t="s">
        <v>6168</v>
      </c>
    </row>
    <row r="1470" s="13" customFormat="1">
      <c r="A1470" s="13"/>
      <c r="B1470" s="241"/>
      <c r="C1470" s="242"/>
      <c r="D1470" s="243" t="s">
        <v>230</v>
      </c>
      <c r="E1470" s="244" t="s">
        <v>1</v>
      </c>
      <c r="F1470" s="245" t="s">
        <v>6169</v>
      </c>
      <c r="G1470" s="242"/>
      <c r="H1470" s="246">
        <v>4</v>
      </c>
      <c r="I1470" s="247"/>
      <c r="J1470" s="242"/>
      <c r="K1470" s="242"/>
      <c r="L1470" s="248"/>
      <c r="M1470" s="249"/>
      <c r="N1470" s="250"/>
      <c r="O1470" s="250"/>
      <c r="P1470" s="250"/>
      <c r="Q1470" s="250"/>
      <c r="R1470" s="250"/>
      <c r="S1470" s="250"/>
      <c r="T1470" s="251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52" t="s">
        <v>230</v>
      </c>
      <c r="AU1470" s="252" t="s">
        <v>88</v>
      </c>
      <c r="AV1470" s="13" t="s">
        <v>88</v>
      </c>
      <c r="AW1470" s="13" t="s">
        <v>34</v>
      </c>
      <c r="AX1470" s="13" t="s">
        <v>79</v>
      </c>
      <c r="AY1470" s="252" t="s">
        <v>216</v>
      </c>
    </row>
    <row r="1471" s="15" customFormat="1">
      <c r="A1471" s="15"/>
      <c r="B1471" s="280"/>
      <c r="C1471" s="281"/>
      <c r="D1471" s="243" t="s">
        <v>230</v>
      </c>
      <c r="E1471" s="282" t="s">
        <v>1</v>
      </c>
      <c r="F1471" s="283" t="s">
        <v>775</v>
      </c>
      <c r="G1471" s="281"/>
      <c r="H1471" s="284">
        <v>4</v>
      </c>
      <c r="I1471" s="285"/>
      <c r="J1471" s="281"/>
      <c r="K1471" s="281"/>
      <c r="L1471" s="286"/>
      <c r="M1471" s="287"/>
      <c r="N1471" s="288"/>
      <c r="O1471" s="288"/>
      <c r="P1471" s="288"/>
      <c r="Q1471" s="288"/>
      <c r="R1471" s="288"/>
      <c r="S1471" s="288"/>
      <c r="T1471" s="289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T1471" s="290" t="s">
        <v>230</v>
      </c>
      <c r="AU1471" s="290" t="s">
        <v>88</v>
      </c>
      <c r="AV1471" s="15" t="s">
        <v>99</v>
      </c>
      <c r="AW1471" s="15" t="s">
        <v>34</v>
      </c>
      <c r="AX1471" s="15" t="s">
        <v>79</v>
      </c>
      <c r="AY1471" s="290" t="s">
        <v>216</v>
      </c>
    </row>
    <row r="1472" s="13" customFormat="1">
      <c r="A1472" s="13"/>
      <c r="B1472" s="241"/>
      <c r="C1472" s="242"/>
      <c r="D1472" s="243" t="s">
        <v>230</v>
      </c>
      <c r="E1472" s="244" t="s">
        <v>1</v>
      </c>
      <c r="F1472" s="245" t="s">
        <v>5289</v>
      </c>
      <c r="G1472" s="242"/>
      <c r="H1472" s="246">
        <v>1</v>
      </c>
      <c r="I1472" s="247"/>
      <c r="J1472" s="242"/>
      <c r="K1472" s="242"/>
      <c r="L1472" s="248"/>
      <c r="M1472" s="249"/>
      <c r="N1472" s="250"/>
      <c r="O1472" s="250"/>
      <c r="P1472" s="250"/>
      <c r="Q1472" s="250"/>
      <c r="R1472" s="250"/>
      <c r="S1472" s="250"/>
      <c r="T1472" s="251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2" t="s">
        <v>230</v>
      </c>
      <c r="AU1472" s="252" t="s">
        <v>88</v>
      </c>
      <c r="AV1472" s="13" t="s">
        <v>88</v>
      </c>
      <c r="AW1472" s="13" t="s">
        <v>34</v>
      </c>
      <c r="AX1472" s="13" t="s">
        <v>79</v>
      </c>
      <c r="AY1472" s="252" t="s">
        <v>216</v>
      </c>
    </row>
    <row r="1473" s="15" customFormat="1">
      <c r="A1473" s="15"/>
      <c r="B1473" s="280"/>
      <c r="C1473" s="281"/>
      <c r="D1473" s="243" t="s">
        <v>230</v>
      </c>
      <c r="E1473" s="282" t="s">
        <v>1</v>
      </c>
      <c r="F1473" s="283" t="s">
        <v>778</v>
      </c>
      <c r="G1473" s="281"/>
      <c r="H1473" s="284">
        <v>1</v>
      </c>
      <c r="I1473" s="285"/>
      <c r="J1473" s="281"/>
      <c r="K1473" s="281"/>
      <c r="L1473" s="286"/>
      <c r="M1473" s="287"/>
      <c r="N1473" s="288"/>
      <c r="O1473" s="288"/>
      <c r="P1473" s="288"/>
      <c r="Q1473" s="288"/>
      <c r="R1473" s="288"/>
      <c r="S1473" s="288"/>
      <c r="T1473" s="289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T1473" s="290" t="s">
        <v>230</v>
      </c>
      <c r="AU1473" s="290" t="s">
        <v>88</v>
      </c>
      <c r="AV1473" s="15" t="s">
        <v>99</v>
      </c>
      <c r="AW1473" s="15" t="s">
        <v>34</v>
      </c>
      <c r="AX1473" s="15" t="s">
        <v>79</v>
      </c>
      <c r="AY1473" s="290" t="s">
        <v>216</v>
      </c>
    </row>
    <row r="1474" s="14" customFormat="1">
      <c r="A1474" s="14"/>
      <c r="B1474" s="253"/>
      <c r="C1474" s="254"/>
      <c r="D1474" s="243" t="s">
        <v>230</v>
      </c>
      <c r="E1474" s="255" t="s">
        <v>1</v>
      </c>
      <c r="F1474" s="256" t="s">
        <v>285</v>
      </c>
      <c r="G1474" s="254"/>
      <c r="H1474" s="257">
        <v>5</v>
      </c>
      <c r="I1474" s="258"/>
      <c r="J1474" s="254"/>
      <c r="K1474" s="254"/>
      <c r="L1474" s="259"/>
      <c r="M1474" s="260"/>
      <c r="N1474" s="261"/>
      <c r="O1474" s="261"/>
      <c r="P1474" s="261"/>
      <c r="Q1474" s="261"/>
      <c r="R1474" s="261"/>
      <c r="S1474" s="261"/>
      <c r="T1474" s="262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63" t="s">
        <v>230</v>
      </c>
      <c r="AU1474" s="263" t="s">
        <v>88</v>
      </c>
      <c r="AV1474" s="14" t="s">
        <v>121</v>
      </c>
      <c r="AW1474" s="14" t="s">
        <v>34</v>
      </c>
      <c r="AX1474" s="14" t="s">
        <v>86</v>
      </c>
      <c r="AY1474" s="263" t="s">
        <v>216</v>
      </c>
    </row>
    <row r="1475" s="2" customFormat="1" ht="24.15" customHeight="1">
      <c r="A1475" s="39"/>
      <c r="B1475" s="40"/>
      <c r="C1475" s="264" t="s">
        <v>2488</v>
      </c>
      <c r="D1475" s="264" t="s">
        <v>372</v>
      </c>
      <c r="E1475" s="265" t="s">
        <v>6170</v>
      </c>
      <c r="F1475" s="266" t="s">
        <v>6171</v>
      </c>
      <c r="G1475" s="267" t="s">
        <v>221</v>
      </c>
      <c r="H1475" s="268">
        <v>1</v>
      </c>
      <c r="I1475" s="269"/>
      <c r="J1475" s="270">
        <f>ROUND(I1475*H1475,2)</f>
        <v>0</v>
      </c>
      <c r="K1475" s="266" t="s">
        <v>1</v>
      </c>
      <c r="L1475" s="271"/>
      <c r="M1475" s="272" t="s">
        <v>1</v>
      </c>
      <c r="N1475" s="273" t="s">
        <v>44</v>
      </c>
      <c r="O1475" s="92"/>
      <c r="P1475" s="237">
        <f>O1475*H1475</f>
        <v>0</v>
      </c>
      <c r="Q1475" s="237">
        <v>0.0195</v>
      </c>
      <c r="R1475" s="237">
        <f>Q1475*H1475</f>
        <v>0.0195</v>
      </c>
      <c r="S1475" s="237">
        <v>0</v>
      </c>
      <c r="T1475" s="238">
        <f>S1475*H1475</f>
        <v>0</v>
      </c>
      <c r="U1475" s="39"/>
      <c r="V1475" s="39"/>
      <c r="W1475" s="39"/>
      <c r="X1475" s="39"/>
      <c r="Y1475" s="39"/>
      <c r="Z1475" s="39"/>
      <c r="AA1475" s="39"/>
      <c r="AB1475" s="39"/>
      <c r="AC1475" s="39"/>
      <c r="AD1475" s="39"/>
      <c r="AE1475" s="39"/>
      <c r="AR1475" s="239" t="s">
        <v>371</v>
      </c>
      <c r="AT1475" s="239" t="s">
        <v>372</v>
      </c>
      <c r="AU1475" s="239" t="s">
        <v>88</v>
      </c>
      <c r="AY1475" s="18" t="s">
        <v>216</v>
      </c>
      <c r="BE1475" s="240">
        <f>IF(N1475="základní",J1475,0)</f>
        <v>0</v>
      </c>
      <c r="BF1475" s="240">
        <f>IF(N1475="snížená",J1475,0)</f>
        <v>0</v>
      </c>
      <c r="BG1475" s="240">
        <f>IF(N1475="zákl. přenesená",J1475,0)</f>
        <v>0</v>
      </c>
      <c r="BH1475" s="240">
        <f>IF(N1475="sníž. přenesená",J1475,0)</f>
        <v>0</v>
      </c>
      <c r="BI1475" s="240">
        <f>IF(N1475="nulová",J1475,0)</f>
        <v>0</v>
      </c>
      <c r="BJ1475" s="18" t="s">
        <v>86</v>
      </c>
      <c r="BK1475" s="240">
        <f>ROUND(I1475*H1475,2)</f>
        <v>0</v>
      </c>
      <c r="BL1475" s="18" t="s">
        <v>290</v>
      </c>
      <c r="BM1475" s="239" t="s">
        <v>6172</v>
      </c>
    </row>
    <row r="1476" s="13" customFormat="1">
      <c r="A1476" s="13"/>
      <c r="B1476" s="241"/>
      <c r="C1476" s="242"/>
      <c r="D1476" s="243" t="s">
        <v>230</v>
      </c>
      <c r="E1476" s="244" t="s">
        <v>1</v>
      </c>
      <c r="F1476" s="245" t="s">
        <v>5280</v>
      </c>
      <c r="G1476" s="242"/>
      <c r="H1476" s="246">
        <v>1</v>
      </c>
      <c r="I1476" s="247"/>
      <c r="J1476" s="242"/>
      <c r="K1476" s="242"/>
      <c r="L1476" s="248"/>
      <c r="M1476" s="249"/>
      <c r="N1476" s="250"/>
      <c r="O1476" s="250"/>
      <c r="P1476" s="250"/>
      <c r="Q1476" s="250"/>
      <c r="R1476" s="250"/>
      <c r="S1476" s="250"/>
      <c r="T1476" s="251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2" t="s">
        <v>230</v>
      </c>
      <c r="AU1476" s="252" t="s">
        <v>88</v>
      </c>
      <c r="AV1476" s="13" t="s">
        <v>88</v>
      </c>
      <c r="AW1476" s="13" t="s">
        <v>34</v>
      </c>
      <c r="AX1476" s="13" t="s">
        <v>79</v>
      </c>
      <c r="AY1476" s="252" t="s">
        <v>216</v>
      </c>
    </row>
    <row r="1477" s="15" customFormat="1">
      <c r="A1477" s="15"/>
      <c r="B1477" s="280"/>
      <c r="C1477" s="281"/>
      <c r="D1477" s="243" t="s">
        <v>230</v>
      </c>
      <c r="E1477" s="282" t="s">
        <v>1</v>
      </c>
      <c r="F1477" s="283" t="s">
        <v>775</v>
      </c>
      <c r="G1477" s="281"/>
      <c r="H1477" s="284">
        <v>1</v>
      </c>
      <c r="I1477" s="285"/>
      <c r="J1477" s="281"/>
      <c r="K1477" s="281"/>
      <c r="L1477" s="286"/>
      <c r="M1477" s="287"/>
      <c r="N1477" s="288"/>
      <c r="O1477" s="288"/>
      <c r="P1477" s="288"/>
      <c r="Q1477" s="288"/>
      <c r="R1477" s="288"/>
      <c r="S1477" s="288"/>
      <c r="T1477" s="289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T1477" s="290" t="s">
        <v>230</v>
      </c>
      <c r="AU1477" s="290" t="s">
        <v>88</v>
      </c>
      <c r="AV1477" s="15" t="s">
        <v>99</v>
      </c>
      <c r="AW1477" s="15" t="s">
        <v>34</v>
      </c>
      <c r="AX1477" s="15" t="s">
        <v>86</v>
      </c>
      <c r="AY1477" s="290" t="s">
        <v>216</v>
      </c>
    </row>
    <row r="1478" s="2" customFormat="1" ht="24.15" customHeight="1">
      <c r="A1478" s="39"/>
      <c r="B1478" s="40"/>
      <c r="C1478" s="264" t="s">
        <v>2492</v>
      </c>
      <c r="D1478" s="264" t="s">
        <v>372</v>
      </c>
      <c r="E1478" s="265" t="s">
        <v>2705</v>
      </c>
      <c r="F1478" s="266" t="s">
        <v>6173</v>
      </c>
      <c r="G1478" s="267" t="s">
        <v>221</v>
      </c>
      <c r="H1478" s="268">
        <v>2</v>
      </c>
      <c r="I1478" s="269"/>
      <c r="J1478" s="270">
        <f>ROUND(I1478*H1478,2)</f>
        <v>0</v>
      </c>
      <c r="K1478" s="266" t="s">
        <v>1</v>
      </c>
      <c r="L1478" s="271"/>
      <c r="M1478" s="272" t="s">
        <v>1</v>
      </c>
      <c r="N1478" s="273" t="s">
        <v>44</v>
      </c>
      <c r="O1478" s="92"/>
      <c r="P1478" s="237">
        <f>O1478*H1478</f>
        <v>0</v>
      </c>
      <c r="Q1478" s="237">
        <v>0.0195</v>
      </c>
      <c r="R1478" s="237">
        <f>Q1478*H1478</f>
        <v>0.039</v>
      </c>
      <c r="S1478" s="237">
        <v>0</v>
      </c>
      <c r="T1478" s="238">
        <f>S1478*H1478</f>
        <v>0</v>
      </c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R1478" s="239" t="s">
        <v>371</v>
      </c>
      <c r="AT1478" s="239" t="s">
        <v>372</v>
      </c>
      <c r="AU1478" s="239" t="s">
        <v>88</v>
      </c>
      <c r="AY1478" s="18" t="s">
        <v>216</v>
      </c>
      <c r="BE1478" s="240">
        <f>IF(N1478="základní",J1478,0)</f>
        <v>0</v>
      </c>
      <c r="BF1478" s="240">
        <f>IF(N1478="snížená",J1478,0)</f>
        <v>0</v>
      </c>
      <c r="BG1478" s="240">
        <f>IF(N1478="zákl. přenesená",J1478,0)</f>
        <v>0</v>
      </c>
      <c r="BH1478" s="240">
        <f>IF(N1478="sníž. přenesená",J1478,0)</f>
        <v>0</v>
      </c>
      <c r="BI1478" s="240">
        <f>IF(N1478="nulová",J1478,0)</f>
        <v>0</v>
      </c>
      <c r="BJ1478" s="18" t="s">
        <v>86</v>
      </c>
      <c r="BK1478" s="240">
        <f>ROUND(I1478*H1478,2)</f>
        <v>0</v>
      </c>
      <c r="BL1478" s="18" t="s">
        <v>290</v>
      </c>
      <c r="BM1478" s="239" t="s">
        <v>6174</v>
      </c>
    </row>
    <row r="1479" s="13" customFormat="1">
      <c r="A1479" s="13"/>
      <c r="B1479" s="241"/>
      <c r="C1479" s="242"/>
      <c r="D1479" s="243" t="s">
        <v>230</v>
      </c>
      <c r="E1479" s="244" t="s">
        <v>1</v>
      </c>
      <c r="F1479" s="245" t="s">
        <v>6175</v>
      </c>
      <c r="G1479" s="242"/>
      <c r="H1479" s="246">
        <v>2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230</v>
      </c>
      <c r="AU1479" s="252" t="s">
        <v>88</v>
      </c>
      <c r="AV1479" s="13" t="s">
        <v>88</v>
      </c>
      <c r="AW1479" s="13" t="s">
        <v>34</v>
      </c>
      <c r="AX1479" s="13" t="s">
        <v>79</v>
      </c>
      <c r="AY1479" s="252" t="s">
        <v>216</v>
      </c>
    </row>
    <row r="1480" s="15" customFormat="1">
      <c r="A1480" s="15"/>
      <c r="B1480" s="280"/>
      <c r="C1480" s="281"/>
      <c r="D1480" s="243" t="s">
        <v>230</v>
      </c>
      <c r="E1480" s="282" t="s">
        <v>1</v>
      </c>
      <c r="F1480" s="283" t="s">
        <v>775</v>
      </c>
      <c r="G1480" s="281"/>
      <c r="H1480" s="284">
        <v>2</v>
      </c>
      <c r="I1480" s="285"/>
      <c r="J1480" s="281"/>
      <c r="K1480" s="281"/>
      <c r="L1480" s="286"/>
      <c r="M1480" s="287"/>
      <c r="N1480" s="288"/>
      <c r="O1480" s="288"/>
      <c r="P1480" s="288"/>
      <c r="Q1480" s="288"/>
      <c r="R1480" s="288"/>
      <c r="S1480" s="288"/>
      <c r="T1480" s="289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T1480" s="290" t="s">
        <v>230</v>
      </c>
      <c r="AU1480" s="290" t="s">
        <v>88</v>
      </c>
      <c r="AV1480" s="15" t="s">
        <v>99</v>
      </c>
      <c r="AW1480" s="15" t="s">
        <v>34</v>
      </c>
      <c r="AX1480" s="15" t="s">
        <v>86</v>
      </c>
      <c r="AY1480" s="290" t="s">
        <v>216</v>
      </c>
    </row>
    <row r="1481" s="2" customFormat="1" ht="24.15" customHeight="1">
      <c r="A1481" s="39"/>
      <c r="B1481" s="40"/>
      <c r="C1481" s="264" t="s">
        <v>2496</v>
      </c>
      <c r="D1481" s="264" t="s">
        <v>372</v>
      </c>
      <c r="E1481" s="265" t="s">
        <v>2712</v>
      </c>
      <c r="F1481" s="266" t="s">
        <v>6176</v>
      </c>
      <c r="G1481" s="267" t="s">
        <v>221</v>
      </c>
      <c r="H1481" s="268">
        <v>6</v>
      </c>
      <c r="I1481" s="269"/>
      <c r="J1481" s="270">
        <f>ROUND(I1481*H1481,2)</f>
        <v>0</v>
      </c>
      <c r="K1481" s="266" t="s">
        <v>1</v>
      </c>
      <c r="L1481" s="271"/>
      <c r="M1481" s="272" t="s">
        <v>1</v>
      </c>
      <c r="N1481" s="273" t="s">
        <v>44</v>
      </c>
      <c r="O1481" s="92"/>
      <c r="P1481" s="237">
        <f>O1481*H1481</f>
        <v>0</v>
      </c>
      <c r="Q1481" s="237">
        <v>0.0195</v>
      </c>
      <c r="R1481" s="237">
        <f>Q1481*H1481</f>
        <v>0.11699999999999999</v>
      </c>
      <c r="S1481" s="237">
        <v>0</v>
      </c>
      <c r="T1481" s="238">
        <f>S1481*H1481</f>
        <v>0</v>
      </c>
      <c r="U1481" s="39"/>
      <c r="V1481" s="39"/>
      <c r="W1481" s="39"/>
      <c r="X1481" s="39"/>
      <c r="Y1481" s="39"/>
      <c r="Z1481" s="39"/>
      <c r="AA1481" s="39"/>
      <c r="AB1481" s="39"/>
      <c r="AC1481" s="39"/>
      <c r="AD1481" s="39"/>
      <c r="AE1481" s="39"/>
      <c r="AR1481" s="239" t="s">
        <v>371</v>
      </c>
      <c r="AT1481" s="239" t="s">
        <v>372</v>
      </c>
      <c r="AU1481" s="239" t="s">
        <v>88</v>
      </c>
      <c r="AY1481" s="18" t="s">
        <v>216</v>
      </c>
      <c r="BE1481" s="240">
        <f>IF(N1481="základní",J1481,0)</f>
        <v>0</v>
      </c>
      <c r="BF1481" s="240">
        <f>IF(N1481="snížená",J1481,0)</f>
        <v>0</v>
      </c>
      <c r="BG1481" s="240">
        <f>IF(N1481="zákl. přenesená",J1481,0)</f>
        <v>0</v>
      </c>
      <c r="BH1481" s="240">
        <f>IF(N1481="sníž. přenesená",J1481,0)</f>
        <v>0</v>
      </c>
      <c r="BI1481" s="240">
        <f>IF(N1481="nulová",J1481,0)</f>
        <v>0</v>
      </c>
      <c r="BJ1481" s="18" t="s">
        <v>86</v>
      </c>
      <c r="BK1481" s="240">
        <f>ROUND(I1481*H1481,2)</f>
        <v>0</v>
      </c>
      <c r="BL1481" s="18" t="s">
        <v>290</v>
      </c>
      <c r="BM1481" s="239" t="s">
        <v>6177</v>
      </c>
    </row>
    <row r="1482" s="13" customFormat="1">
      <c r="A1482" s="13"/>
      <c r="B1482" s="241"/>
      <c r="C1482" s="242"/>
      <c r="D1482" s="243" t="s">
        <v>230</v>
      </c>
      <c r="E1482" s="244" t="s">
        <v>1</v>
      </c>
      <c r="F1482" s="245" t="s">
        <v>6178</v>
      </c>
      <c r="G1482" s="242"/>
      <c r="H1482" s="246">
        <v>2</v>
      </c>
      <c r="I1482" s="247"/>
      <c r="J1482" s="242"/>
      <c r="K1482" s="242"/>
      <c r="L1482" s="248"/>
      <c r="M1482" s="249"/>
      <c r="N1482" s="250"/>
      <c r="O1482" s="250"/>
      <c r="P1482" s="250"/>
      <c r="Q1482" s="250"/>
      <c r="R1482" s="250"/>
      <c r="S1482" s="250"/>
      <c r="T1482" s="251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52" t="s">
        <v>230</v>
      </c>
      <c r="AU1482" s="252" t="s">
        <v>88</v>
      </c>
      <c r="AV1482" s="13" t="s">
        <v>88</v>
      </c>
      <c r="AW1482" s="13" t="s">
        <v>34</v>
      </c>
      <c r="AX1482" s="13" t="s">
        <v>79</v>
      </c>
      <c r="AY1482" s="252" t="s">
        <v>216</v>
      </c>
    </row>
    <row r="1483" s="15" customFormat="1">
      <c r="A1483" s="15"/>
      <c r="B1483" s="280"/>
      <c r="C1483" s="281"/>
      <c r="D1483" s="243" t="s">
        <v>230</v>
      </c>
      <c r="E1483" s="282" t="s">
        <v>1</v>
      </c>
      <c r="F1483" s="283" t="s">
        <v>775</v>
      </c>
      <c r="G1483" s="281"/>
      <c r="H1483" s="284">
        <v>2</v>
      </c>
      <c r="I1483" s="285"/>
      <c r="J1483" s="281"/>
      <c r="K1483" s="281"/>
      <c r="L1483" s="286"/>
      <c r="M1483" s="287"/>
      <c r="N1483" s="288"/>
      <c r="O1483" s="288"/>
      <c r="P1483" s="288"/>
      <c r="Q1483" s="288"/>
      <c r="R1483" s="288"/>
      <c r="S1483" s="288"/>
      <c r="T1483" s="289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T1483" s="290" t="s">
        <v>230</v>
      </c>
      <c r="AU1483" s="290" t="s">
        <v>88</v>
      </c>
      <c r="AV1483" s="15" t="s">
        <v>99</v>
      </c>
      <c r="AW1483" s="15" t="s">
        <v>34</v>
      </c>
      <c r="AX1483" s="15" t="s">
        <v>79</v>
      </c>
      <c r="AY1483" s="290" t="s">
        <v>216</v>
      </c>
    </row>
    <row r="1484" s="13" customFormat="1">
      <c r="A1484" s="13"/>
      <c r="B1484" s="241"/>
      <c r="C1484" s="242"/>
      <c r="D1484" s="243" t="s">
        <v>230</v>
      </c>
      <c r="E1484" s="244" t="s">
        <v>1</v>
      </c>
      <c r="F1484" s="245" t="s">
        <v>6179</v>
      </c>
      <c r="G1484" s="242"/>
      <c r="H1484" s="246">
        <v>4</v>
      </c>
      <c r="I1484" s="247"/>
      <c r="J1484" s="242"/>
      <c r="K1484" s="242"/>
      <c r="L1484" s="248"/>
      <c r="M1484" s="249"/>
      <c r="N1484" s="250"/>
      <c r="O1484" s="250"/>
      <c r="P1484" s="250"/>
      <c r="Q1484" s="250"/>
      <c r="R1484" s="250"/>
      <c r="S1484" s="250"/>
      <c r="T1484" s="251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52" t="s">
        <v>230</v>
      </c>
      <c r="AU1484" s="252" t="s">
        <v>88</v>
      </c>
      <c r="AV1484" s="13" t="s">
        <v>88</v>
      </c>
      <c r="AW1484" s="13" t="s">
        <v>34</v>
      </c>
      <c r="AX1484" s="13" t="s">
        <v>79</v>
      </c>
      <c r="AY1484" s="252" t="s">
        <v>216</v>
      </c>
    </row>
    <row r="1485" s="15" customFormat="1">
      <c r="A1485" s="15"/>
      <c r="B1485" s="280"/>
      <c r="C1485" s="281"/>
      <c r="D1485" s="243" t="s">
        <v>230</v>
      </c>
      <c r="E1485" s="282" t="s">
        <v>1</v>
      </c>
      <c r="F1485" s="283" t="s">
        <v>778</v>
      </c>
      <c r="G1485" s="281"/>
      <c r="H1485" s="284">
        <v>4</v>
      </c>
      <c r="I1485" s="285"/>
      <c r="J1485" s="281"/>
      <c r="K1485" s="281"/>
      <c r="L1485" s="286"/>
      <c r="M1485" s="287"/>
      <c r="N1485" s="288"/>
      <c r="O1485" s="288"/>
      <c r="P1485" s="288"/>
      <c r="Q1485" s="288"/>
      <c r="R1485" s="288"/>
      <c r="S1485" s="288"/>
      <c r="T1485" s="289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T1485" s="290" t="s">
        <v>230</v>
      </c>
      <c r="AU1485" s="290" t="s">
        <v>88</v>
      </c>
      <c r="AV1485" s="15" t="s">
        <v>99</v>
      </c>
      <c r="AW1485" s="15" t="s">
        <v>34</v>
      </c>
      <c r="AX1485" s="15" t="s">
        <v>79</v>
      </c>
      <c r="AY1485" s="290" t="s">
        <v>216</v>
      </c>
    </row>
    <row r="1486" s="14" customFormat="1">
      <c r="A1486" s="14"/>
      <c r="B1486" s="253"/>
      <c r="C1486" s="254"/>
      <c r="D1486" s="243" t="s">
        <v>230</v>
      </c>
      <c r="E1486" s="255" t="s">
        <v>1</v>
      </c>
      <c r="F1486" s="256" t="s">
        <v>285</v>
      </c>
      <c r="G1486" s="254"/>
      <c r="H1486" s="257">
        <v>6</v>
      </c>
      <c r="I1486" s="258"/>
      <c r="J1486" s="254"/>
      <c r="K1486" s="254"/>
      <c r="L1486" s="259"/>
      <c r="M1486" s="260"/>
      <c r="N1486" s="261"/>
      <c r="O1486" s="261"/>
      <c r="P1486" s="261"/>
      <c r="Q1486" s="261"/>
      <c r="R1486" s="261"/>
      <c r="S1486" s="261"/>
      <c r="T1486" s="262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63" t="s">
        <v>230</v>
      </c>
      <c r="AU1486" s="263" t="s">
        <v>88</v>
      </c>
      <c r="AV1486" s="14" t="s">
        <v>121</v>
      </c>
      <c r="AW1486" s="14" t="s">
        <v>34</v>
      </c>
      <c r="AX1486" s="14" t="s">
        <v>86</v>
      </c>
      <c r="AY1486" s="263" t="s">
        <v>216</v>
      </c>
    </row>
    <row r="1487" s="2" customFormat="1" ht="33" customHeight="1">
      <c r="A1487" s="39"/>
      <c r="B1487" s="40"/>
      <c r="C1487" s="264" t="s">
        <v>2500</v>
      </c>
      <c r="D1487" s="264" t="s">
        <v>372</v>
      </c>
      <c r="E1487" s="265" t="s">
        <v>6180</v>
      </c>
      <c r="F1487" s="266" t="s">
        <v>6181</v>
      </c>
      <c r="G1487" s="267" t="s">
        <v>221</v>
      </c>
      <c r="H1487" s="268">
        <v>3</v>
      </c>
      <c r="I1487" s="269"/>
      <c r="J1487" s="270">
        <f>ROUND(I1487*H1487,2)</f>
        <v>0</v>
      </c>
      <c r="K1487" s="266" t="s">
        <v>1</v>
      </c>
      <c r="L1487" s="271"/>
      <c r="M1487" s="272" t="s">
        <v>1</v>
      </c>
      <c r="N1487" s="273" t="s">
        <v>44</v>
      </c>
      <c r="O1487" s="92"/>
      <c r="P1487" s="237">
        <f>O1487*H1487</f>
        <v>0</v>
      </c>
      <c r="Q1487" s="237">
        <v>0.0195</v>
      </c>
      <c r="R1487" s="237">
        <f>Q1487*H1487</f>
        <v>0.058499999999999996</v>
      </c>
      <c r="S1487" s="237">
        <v>0</v>
      </c>
      <c r="T1487" s="238">
        <f>S1487*H1487</f>
        <v>0</v>
      </c>
      <c r="U1487" s="39"/>
      <c r="V1487" s="39"/>
      <c r="W1487" s="39"/>
      <c r="X1487" s="39"/>
      <c r="Y1487" s="39"/>
      <c r="Z1487" s="39"/>
      <c r="AA1487" s="39"/>
      <c r="AB1487" s="39"/>
      <c r="AC1487" s="39"/>
      <c r="AD1487" s="39"/>
      <c r="AE1487" s="39"/>
      <c r="AR1487" s="239" t="s">
        <v>371</v>
      </c>
      <c r="AT1487" s="239" t="s">
        <v>372</v>
      </c>
      <c r="AU1487" s="239" t="s">
        <v>88</v>
      </c>
      <c r="AY1487" s="18" t="s">
        <v>216</v>
      </c>
      <c r="BE1487" s="240">
        <f>IF(N1487="základní",J1487,0)</f>
        <v>0</v>
      </c>
      <c r="BF1487" s="240">
        <f>IF(N1487="snížená",J1487,0)</f>
        <v>0</v>
      </c>
      <c r="BG1487" s="240">
        <f>IF(N1487="zákl. přenesená",J1487,0)</f>
        <v>0</v>
      </c>
      <c r="BH1487" s="240">
        <f>IF(N1487="sníž. přenesená",J1487,0)</f>
        <v>0</v>
      </c>
      <c r="BI1487" s="240">
        <f>IF(N1487="nulová",J1487,0)</f>
        <v>0</v>
      </c>
      <c r="BJ1487" s="18" t="s">
        <v>86</v>
      </c>
      <c r="BK1487" s="240">
        <f>ROUND(I1487*H1487,2)</f>
        <v>0</v>
      </c>
      <c r="BL1487" s="18" t="s">
        <v>290</v>
      </c>
      <c r="BM1487" s="239" t="s">
        <v>6182</v>
      </c>
    </row>
    <row r="1488" s="13" customFormat="1">
      <c r="A1488" s="13"/>
      <c r="B1488" s="241"/>
      <c r="C1488" s="242"/>
      <c r="D1488" s="243" t="s">
        <v>230</v>
      </c>
      <c r="E1488" s="244" t="s">
        <v>1</v>
      </c>
      <c r="F1488" s="245" t="s">
        <v>5339</v>
      </c>
      <c r="G1488" s="242"/>
      <c r="H1488" s="246">
        <v>1</v>
      </c>
      <c r="I1488" s="247"/>
      <c r="J1488" s="242"/>
      <c r="K1488" s="242"/>
      <c r="L1488" s="248"/>
      <c r="M1488" s="249"/>
      <c r="N1488" s="250"/>
      <c r="O1488" s="250"/>
      <c r="P1488" s="250"/>
      <c r="Q1488" s="250"/>
      <c r="R1488" s="250"/>
      <c r="S1488" s="250"/>
      <c r="T1488" s="251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52" t="s">
        <v>230</v>
      </c>
      <c r="AU1488" s="252" t="s">
        <v>88</v>
      </c>
      <c r="AV1488" s="13" t="s">
        <v>88</v>
      </c>
      <c r="AW1488" s="13" t="s">
        <v>34</v>
      </c>
      <c r="AX1488" s="13" t="s">
        <v>79</v>
      </c>
      <c r="AY1488" s="252" t="s">
        <v>216</v>
      </c>
    </row>
    <row r="1489" s="15" customFormat="1">
      <c r="A1489" s="15"/>
      <c r="B1489" s="280"/>
      <c r="C1489" s="281"/>
      <c r="D1489" s="243" t="s">
        <v>230</v>
      </c>
      <c r="E1489" s="282" t="s">
        <v>1</v>
      </c>
      <c r="F1489" s="283" t="s">
        <v>775</v>
      </c>
      <c r="G1489" s="281"/>
      <c r="H1489" s="284">
        <v>1</v>
      </c>
      <c r="I1489" s="285"/>
      <c r="J1489" s="281"/>
      <c r="K1489" s="281"/>
      <c r="L1489" s="286"/>
      <c r="M1489" s="287"/>
      <c r="N1489" s="288"/>
      <c r="O1489" s="288"/>
      <c r="P1489" s="288"/>
      <c r="Q1489" s="288"/>
      <c r="R1489" s="288"/>
      <c r="S1489" s="288"/>
      <c r="T1489" s="289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T1489" s="290" t="s">
        <v>230</v>
      </c>
      <c r="AU1489" s="290" t="s">
        <v>88</v>
      </c>
      <c r="AV1489" s="15" t="s">
        <v>99</v>
      </c>
      <c r="AW1489" s="15" t="s">
        <v>34</v>
      </c>
      <c r="AX1489" s="15" t="s">
        <v>79</v>
      </c>
      <c r="AY1489" s="290" t="s">
        <v>216</v>
      </c>
    </row>
    <row r="1490" s="13" customFormat="1">
      <c r="A1490" s="13"/>
      <c r="B1490" s="241"/>
      <c r="C1490" s="242"/>
      <c r="D1490" s="243" t="s">
        <v>230</v>
      </c>
      <c r="E1490" s="244" t="s">
        <v>1</v>
      </c>
      <c r="F1490" s="245" t="s">
        <v>6183</v>
      </c>
      <c r="G1490" s="242"/>
      <c r="H1490" s="246">
        <v>2</v>
      </c>
      <c r="I1490" s="247"/>
      <c r="J1490" s="242"/>
      <c r="K1490" s="242"/>
      <c r="L1490" s="248"/>
      <c r="M1490" s="249"/>
      <c r="N1490" s="250"/>
      <c r="O1490" s="250"/>
      <c r="P1490" s="250"/>
      <c r="Q1490" s="250"/>
      <c r="R1490" s="250"/>
      <c r="S1490" s="250"/>
      <c r="T1490" s="251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52" t="s">
        <v>230</v>
      </c>
      <c r="AU1490" s="252" t="s">
        <v>88</v>
      </c>
      <c r="AV1490" s="13" t="s">
        <v>88</v>
      </c>
      <c r="AW1490" s="13" t="s">
        <v>34</v>
      </c>
      <c r="AX1490" s="13" t="s">
        <v>79</v>
      </c>
      <c r="AY1490" s="252" t="s">
        <v>216</v>
      </c>
    </row>
    <row r="1491" s="15" customFormat="1">
      <c r="A1491" s="15"/>
      <c r="B1491" s="280"/>
      <c r="C1491" s="281"/>
      <c r="D1491" s="243" t="s">
        <v>230</v>
      </c>
      <c r="E1491" s="282" t="s">
        <v>1</v>
      </c>
      <c r="F1491" s="283" t="s">
        <v>778</v>
      </c>
      <c r="G1491" s="281"/>
      <c r="H1491" s="284">
        <v>2</v>
      </c>
      <c r="I1491" s="285"/>
      <c r="J1491" s="281"/>
      <c r="K1491" s="281"/>
      <c r="L1491" s="286"/>
      <c r="M1491" s="287"/>
      <c r="N1491" s="288"/>
      <c r="O1491" s="288"/>
      <c r="P1491" s="288"/>
      <c r="Q1491" s="288"/>
      <c r="R1491" s="288"/>
      <c r="S1491" s="288"/>
      <c r="T1491" s="289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T1491" s="290" t="s">
        <v>230</v>
      </c>
      <c r="AU1491" s="290" t="s">
        <v>88</v>
      </c>
      <c r="AV1491" s="15" t="s">
        <v>99</v>
      </c>
      <c r="AW1491" s="15" t="s">
        <v>34</v>
      </c>
      <c r="AX1491" s="15" t="s">
        <v>79</v>
      </c>
      <c r="AY1491" s="290" t="s">
        <v>216</v>
      </c>
    </row>
    <row r="1492" s="14" customFormat="1">
      <c r="A1492" s="14"/>
      <c r="B1492" s="253"/>
      <c r="C1492" s="254"/>
      <c r="D1492" s="243" t="s">
        <v>230</v>
      </c>
      <c r="E1492" s="255" t="s">
        <v>1</v>
      </c>
      <c r="F1492" s="256" t="s">
        <v>285</v>
      </c>
      <c r="G1492" s="254"/>
      <c r="H1492" s="257">
        <v>3</v>
      </c>
      <c r="I1492" s="258"/>
      <c r="J1492" s="254"/>
      <c r="K1492" s="254"/>
      <c r="L1492" s="259"/>
      <c r="M1492" s="260"/>
      <c r="N1492" s="261"/>
      <c r="O1492" s="261"/>
      <c r="P1492" s="261"/>
      <c r="Q1492" s="261"/>
      <c r="R1492" s="261"/>
      <c r="S1492" s="261"/>
      <c r="T1492" s="262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63" t="s">
        <v>230</v>
      </c>
      <c r="AU1492" s="263" t="s">
        <v>88</v>
      </c>
      <c r="AV1492" s="14" t="s">
        <v>121</v>
      </c>
      <c r="AW1492" s="14" t="s">
        <v>34</v>
      </c>
      <c r="AX1492" s="14" t="s">
        <v>86</v>
      </c>
      <c r="AY1492" s="263" t="s">
        <v>216</v>
      </c>
    </row>
    <row r="1493" s="2" customFormat="1" ht="24.15" customHeight="1">
      <c r="A1493" s="39"/>
      <c r="B1493" s="40"/>
      <c r="C1493" s="264" t="s">
        <v>2504</v>
      </c>
      <c r="D1493" s="264" t="s">
        <v>372</v>
      </c>
      <c r="E1493" s="265" t="s">
        <v>6184</v>
      </c>
      <c r="F1493" s="266" t="s">
        <v>6185</v>
      </c>
      <c r="G1493" s="267" t="s">
        <v>221</v>
      </c>
      <c r="H1493" s="268">
        <v>1</v>
      </c>
      <c r="I1493" s="269"/>
      <c r="J1493" s="270">
        <f>ROUND(I1493*H1493,2)</f>
        <v>0</v>
      </c>
      <c r="K1493" s="266" t="s">
        <v>1</v>
      </c>
      <c r="L1493" s="271"/>
      <c r="M1493" s="272" t="s">
        <v>1</v>
      </c>
      <c r="N1493" s="273" t="s">
        <v>44</v>
      </c>
      <c r="O1493" s="92"/>
      <c r="P1493" s="237">
        <f>O1493*H1493</f>
        <v>0</v>
      </c>
      <c r="Q1493" s="237">
        <v>0.0195</v>
      </c>
      <c r="R1493" s="237">
        <f>Q1493*H1493</f>
        <v>0.0195</v>
      </c>
      <c r="S1493" s="237">
        <v>0</v>
      </c>
      <c r="T1493" s="238">
        <f>S1493*H1493</f>
        <v>0</v>
      </c>
      <c r="U1493" s="39"/>
      <c r="V1493" s="39"/>
      <c r="W1493" s="39"/>
      <c r="X1493" s="39"/>
      <c r="Y1493" s="39"/>
      <c r="Z1493" s="39"/>
      <c r="AA1493" s="39"/>
      <c r="AB1493" s="39"/>
      <c r="AC1493" s="39"/>
      <c r="AD1493" s="39"/>
      <c r="AE1493" s="39"/>
      <c r="AR1493" s="239" t="s">
        <v>371</v>
      </c>
      <c r="AT1493" s="239" t="s">
        <v>372</v>
      </c>
      <c r="AU1493" s="239" t="s">
        <v>88</v>
      </c>
      <c r="AY1493" s="18" t="s">
        <v>216</v>
      </c>
      <c r="BE1493" s="240">
        <f>IF(N1493="základní",J1493,0)</f>
        <v>0</v>
      </c>
      <c r="BF1493" s="240">
        <f>IF(N1493="snížená",J1493,0)</f>
        <v>0</v>
      </c>
      <c r="BG1493" s="240">
        <f>IF(N1493="zákl. přenesená",J1493,0)</f>
        <v>0</v>
      </c>
      <c r="BH1493" s="240">
        <f>IF(N1493="sníž. přenesená",J1493,0)</f>
        <v>0</v>
      </c>
      <c r="BI1493" s="240">
        <f>IF(N1493="nulová",J1493,0)</f>
        <v>0</v>
      </c>
      <c r="BJ1493" s="18" t="s">
        <v>86</v>
      </c>
      <c r="BK1493" s="240">
        <f>ROUND(I1493*H1493,2)</f>
        <v>0</v>
      </c>
      <c r="BL1493" s="18" t="s">
        <v>290</v>
      </c>
      <c r="BM1493" s="239" t="s">
        <v>6186</v>
      </c>
    </row>
    <row r="1494" s="13" customFormat="1">
      <c r="A1494" s="13"/>
      <c r="B1494" s="241"/>
      <c r="C1494" s="242"/>
      <c r="D1494" s="243" t="s">
        <v>230</v>
      </c>
      <c r="E1494" s="244" t="s">
        <v>1</v>
      </c>
      <c r="F1494" s="245" t="s">
        <v>5318</v>
      </c>
      <c r="G1494" s="242"/>
      <c r="H1494" s="246">
        <v>1</v>
      </c>
      <c r="I1494" s="247"/>
      <c r="J1494" s="242"/>
      <c r="K1494" s="242"/>
      <c r="L1494" s="248"/>
      <c r="M1494" s="249"/>
      <c r="N1494" s="250"/>
      <c r="O1494" s="250"/>
      <c r="P1494" s="250"/>
      <c r="Q1494" s="250"/>
      <c r="R1494" s="250"/>
      <c r="S1494" s="250"/>
      <c r="T1494" s="251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52" t="s">
        <v>230</v>
      </c>
      <c r="AU1494" s="252" t="s">
        <v>88</v>
      </c>
      <c r="AV1494" s="13" t="s">
        <v>88</v>
      </c>
      <c r="AW1494" s="13" t="s">
        <v>34</v>
      </c>
      <c r="AX1494" s="13" t="s">
        <v>79</v>
      </c>
      <c r="AY1494" s="252" t="s">
        <v>216</v>
      </c>
    </row>
    <row r="1495" s="15" customFormat="1">
      <c r="A1495" s="15"/>
      <c r="B1495" s="280"/>
      <c r="C1495" s="281"/>
      <c r="D1495" s="243" t="s">
        <v>230</v>
      </c>
      <c r="E1495" s="282" t="s">
        <v>1</v>
      </c>
      <c r="F1495" s="283" t="s">
        <v>778</v>
      </c>
      <c r="G1495" s="281"/>
      <c r="H1495" s="284">
        <v>1</v>
      </c>
      <c r="I1495" s="285"/>
      <c r="J1495" s="281"/>
      <c r="K1495" s="281"/>
      <c r="L1495" s="286"/>
      <c r="M1495" s="287"/>
      <c r="N1495" s="288"/>
      <c r="O1495" s="288"/>
      <c r="P1495" s="288"/>
      <c r="Q1495" s="288"/>
      <c r="R1495" s="288"/>
      <c r="S1495" s="288"/>
      <c r="T1495" s="289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T1495" s="290" t="s">
        <v>230</v>
      </c>
      <c r="AU1495" s="290" t="s">
        <v>88</v>
      </c>
      <c r="AV1495" s="15" t="s">
        <v>99</v>
      </c>
      <c r="AW1495" s="15" t="s">
        <v>34</v>
      </c>
      <c r="AX1495" s="15" t="s">
        <v>79</v>
      </c>
      <c r="AY1495" s="290" t="s">
        <v>216</v>
      </c>
    </row>
    <row r="1496" s="14" customFormat="1">
      <c r="A1496" s="14"/>
      <c r="B1496" s="253"/>
      <c r="C1496" s="254"/>
      <c r="D1496" s="243" t="s">
        <v>230</v>
      </c>
      <c r="E1496" s="255" t="s">
        <v>1</v>
      </c>
      <c r="F1496" s="256" t="s">
        <v>285</v>
      </c>
      <c r="G1496" s="254"/>
      <c r="H1496" s="257">
        <v>1</v>
      </c>
      <c r="I1496" s="258"/>
      <c r="J1496" s="254"/>
      <c r="K1496" s="254"/>
      <c r="L1496" s="259"/>
      <c r="M1496" s="260"/>
      <c r="N1496" s="261"/>
      <c r="O1496" s="261"/>
      <c r="P1496" s="261"/>
      <c r="Q1496" s="261"/>
      <c r="R1496" s="261"/>
      <c r="S1496" s="261"/>
      <c r="T1496" s="262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63" t="s">
        <v>230</v>
      </c>
      <c r="AU1496" s="263" t="s">
        <v>88</v>
      </c>
      <c r="AV1496" s="14" t="s">
        <v>121</v>
      </c>
      <c r="AW1496" s="14" t="s">
        <v>34</v>
      </c>
      <c r="AX1496" s="14" t="s">
        <v>86</v>
      </c>
      <c r="AY1496" s="263" t="s">
        <v>216</v>
      </c>
    </row>
    <row r="1497" s="2" customFormat="1" ht="16.5" customHeight="1">
      <c r="A1497" s="39"/>
      <c r="B1497" s="40"/>
      <c r="C1497" s="228" t="s">
        <v>2508</v>
      </c>
      <c r="D1497" s="228" t="s">
        <v>218</v>
      </c>
      <c r="E1497" s="229" t="s">
        <v>2722</v>
      </c>
      <c r="F1497" s="230" t="s">
        <v>2723</v>
      </c>
      <c r="G1497" s="231" t="s">
        <v>221</v>
      </c>
      <c r="H1497" s="232">
        <v>15</v>
      </c>
      <c r="I1497" s="233"/>
      <c r="J1497" s="234">
        <f>ROUND(I1497*H1497,2)</f>
        <v>0</v>
      </c>
      <c r="K1497" s="230" t="s">
        <v>222</v>
      </c>
      <c r="L1497" s="45"/>
      <c r="M1497" s="235" t="s">
        <v>1</v>
      </c>
      <c r="N1497" s="236" t="s">
        <v>44</v>
      </c>
      <c r="O1497" s="92"/>
      <c r="P1497" s="237">
        <f>O1497*H1497</f>
        <v>0</v>
      </c>
      <c r="Q1497" s="237">
        <v>0</v>
      </c>
      <c r="R1497" s="237">
        <f>Q1497*H1497</f>
        <v>0</v>
      </c>
      <c r="S1497" s="237">
        <v>0</v>
      </c>
      <c r="T1497" s="238">
        <f>S1497*H1497</f>
        <v>0</v>
      </c>
      <c r="U1497" s="39"/>
      <c r="V1497" s="39"/>
      <c r="W1497" s="39"/>
      <c r="X1497" s="39"/>
      <c r="Y1497" s="39"/>
      <c r="Z1497" s="39"/>
      <c r="AA1497" s="39"/>
      <c r="AB1497" s="39"/>
      <c r="AC1497" s="39"/>
      <c r="AD1497" s="39"/>
      <c r="AE1497" s="39"/>
      <c r="AR1497" s="239" t="s">
        <v>290</v>
      </c>
      <c r="AT1497" s="239" t="s">
        <v>218</v>
      </c>
      <c r="AU1497" s="239" t="s">
        <v>88</v>
      </c>
      <c r="AY1497" s="18" t="s">
        <v>216</v>
      </c>
      <c r="BE1497" s="240">
        <f>IF(N1497="základní",J1497,0)</f>
        <v>0</v>
      </c>
      <c r="BF1497" s="240">
        <f>IF(N1497="snížená",J1497,0)</f>
        <v>0</v>
      </c>
      <c r="BG1497" s="240">
        <f>IF(N1497="zákl. přenesená",J1497,0)</f>
        <v>0</v>
      </c>
      <c r="BH1497" s="240">
        <f>IF(N1497="sníž. přenesená",J1497,0)</f>
        <v>0</v>
      </c>
      <c r="BI1497" s="240">
        <f>IF(N1497="nulová",J1497,0)</f>
        <v>0</v>
      </c>
      <c r="BJ1497" s="18" t="s">
        <v>86</v>
      </c>
      <c r="BK1497" s="240">
        <f>ROUND(I1497*H1497,2)</f>
        <v>0</v>
      </c>
      <c r="BL1497" s="18" t="s">
        <v>290</v>
      </c>
      <c r="BM1497" s="239" t="s">
        <v>6187</v>
      </c>
    </row>
    <row r="1498" s="13" customFormat="1">
      <c r="A1498" s="13"/>
      <c r="B1498" s="241"/>
      <c r="C1498" s="242"/>
      <c r="D1498" s="243" t="s">
        <v>230</v>
      </c>
      <c r="E1498" s="244" t="s">
        <v>1</v>
      </c>
      <c r="F1498" s="245" t="s">
        <v>6188</v>
      </c>
      <c r="G1498" s="242"/>
      <c r="H1498" s="246">
        <v>11</v>
      </c>
      <c r="I1498" s="247"/>
      <c r="J1498" s="242"/>
      <c r="K1498" s="242"/>
      <c r="L1498" s="248"/>
      <c r="M1498" s="249"/>
      <c r="N1498" s="250"/>
      <c r="O1498" s="250"/>
      <c r="P1498" s="250"/>
      <c r="Q1498" s="250"/>
      <c r="R1498" s="250"/>
      <c r="S1498" s="250"/>
      <c r="T1498" s="251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52" t="s">
        <v>230</v>
      </c>
      <c r="AU1498" s="252" t="s">
        <v>88</v>
      </c>
      <c r="AV1498" s="13" t="s">
        <v>88</v>
      </c>
      <c r="AW1498" s="13" t="s">
        <v>34</v>
      </c>
      <c r="AX1498" s="13" t="s">
        <v>79</v>
      </c>
      <c r="AY1498" s="252" t="s">
        <v>216</v>
      </c>
    </row>
    <row r="1499" s="13" customFormat="1">
      <c r="A1499" s="13"/>
      <c r="B1499" s="241"/>
      <c r="C1499" s="242"/>
      <c r="D1499" s="243" t="s">
        <v>230</v>
      </c>
      <c r="E1499" s="244" t="s">
        <v>1</v>
      </c>
      <c r="F1499" s="245" t="s">
        <v>6189</v>
      </c>
      <c r="G1499" s="242"/>
      <c r="H1499" s="246">
        <v>4</v>
      </c>
      <c r="I1499" s="247"/>
      <c r="J1499" s="242"/>
      <c r="K1499" s="242"/>
      <c r="L1499" s="248"/>
      <c r="M1499" s="249"/>
      <c r="N1499" s="250"/>
      <c r="O1499" s="250"/>
      <c r="P1499" s="250"/>
      <c r="Q1499" s="250"/>
      <c r="R1499" s="250"/>
      <c r="S1499" s="250"/>
      <c r="T1499" s="251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2" t="s">
        <v>230</v>
      </c>
      <c r="AU1499" s="252" t="s">
        <v>88</v>
      </c>
      <c r="AV1499" s="13" t="s">
        <v>88</v>
      </c>
      <c r="AW1499" s="13" t="s">
        <v>34</v>
      </c>
      <c r="AX1499" s="13" t="s">
        <v>79</v>
      </c>
      <c r="AY1499" s="252" t="s">
        <v>216</v>
      </c>
    </row>
    <row r="1500" s="14" customFormat="1">
      <c r="A1500" s="14"/>
      <c r="B1500" s="253"/>
      <c r="C1500" s="254"/>
      <c r="D1500" s="243" t="s">
        <v>230</v>
      </c>
      <c r="E1500" s="255" t="s">
        <v>1</v>
      </c>
      <c r="F1500" s="256" t="s">
        <v>285</v>
      </c>
      <c r="G1500" s="254"/>
      <c r="H1500" s="257">
        <v>15</v>
      </c>
      <c r="I1500" s="258"/>
      <c r="J1500" s="254"/>
      <c r="K1500" s="254"/>
      <c r="L1500" s="259"/>
      <c r="M1500" s="260"/>
      <c r="N1500" s="261"/>
      <c r="O1500" s="261"/>
      <c r="P1500" s="261"/>
      <c r="Q1500" s="261"/>
      <c r="R1500" s="261"/>
      <c r="S1500" s="261"/>
      <c r="T1500" s="262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63" t="s">
        <v>230</v>
      </c>
      <c r="AU1500" s="263" t="s">
        <v>88</v>
      </c>
      <c r="AV1500" s="14" t="s">
        <v>121</v>
      </c>
      <c r="AW1500" s="14" t="s">
        <v>34</v>
      </c>
      <c r="AX1500" s="14" t="s">
        <v>86</v>
      </c>
      <c r="AY1500" s="263" t="s">
        <v>216</v>
      </c>
    </row>
    <row r="1501" s="2" customFormat="1" ht="24.15" customHeight="1">
      <c r="A1501" s="39"/>
      <c r="B1501" s="40"/>
      <c r="C1501" s="264" t="s">
        <v>2512</v>
      </c>
      <c r="D1501" s="264" t="s">
        <v>372</v>
      </c>
      <c r="E1501" s="265" t="s">
        <v>6190</v>
      </c>
      <c r="F1501" s="266" t="s">
        <v>6191</v>
      </c>
      <c r="G1501" s="267" t="s">
        <v>221</v>
      </c>
      <c r="H1501" s="268">
        <v>12</v>
      </c>
      <c r="I1501" s="269"/>
      <c r="J1501" s="270">
        <f>ROUND(I1501*H1501,2)</f>
        <v>0</v>
      </c>
      <c r="K1501" s="266" t="s">
        <v>1</v>
      </c>
      <c r="L1501" s="271"/>
      <c r="M1501" s="272" t="s">
        <v>1</v>
      </c>
      <c r="N1501" s="273" t="s">
        <v>44</v>
      </c>
      <c r="O1501" s="92"/>
      <c r="P1501" s="237">
        <f>O1501*H1501</f>
        <v>0</v>
      </c>
      <c r="Q1501" s="237">
        <v>0.0195</v>
      </c>
      <c r="R1501" s="237">
        <f>Q1501*H1501</f>
        <v>0.23399999999999999</v>
      </c>
      <c r="S1501" s="237">
        <v>0</v>
      </c>
      <c r="T1501" s="238">
        <f>S1501*H1501</f>
        <v>0</v>
      </c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R1501" s="239" t="s">
        <v>371</v>
      </c>
      <c r="AT1501" s="239" t="s">
        <v>372</v>
      </c>
      <c r="AU1501" s="239" t="s">
        <v>88</v>
      </c>
      <c r="AY1501" s="18" t="s">
        <v>216</v>
      </c>
      <c r="BE1501" s="240">
        <f>IF(N1501="základní",J1501,0)</f>
        <v>0</v>
      </c>
      <c r="BF1501" s="240">
        <f>IF(N1501="snížená",J1501,0)</f>
        <v>0</v>
      </c>
      <c r="BG1501" s="240">
        <f>IF(N1501="zákl. přenesená",J1501,0)</f>
        <v>0</v>
      </c>
      <c r="BH1501" s="240">
        <f>IF(N1501="sníž. přenesená",J1501,0)</f>
        <v>0</v>
      </c>
      <c r="BI1501" s="240">
        <f>IF(N1501="nulová",J1501,0)</f>
        <v>0</v>
      </c>
      <c r="BJ1501" s="18" t="s">
        <v>86</v>
      </c>
      <c r="BK1501" s="240">
        <f>ROUND(I1501*H1501,2)</f>
        <v>0</v>
      </c>
      <c r="BL1501" s="18" t="s">
        <v>290</v>
      </c>
      <c r="BM1501" s="239" t="s">
        <v>6192</v>
      </c>
    </row>
    <row r="1502" s="13" customFormat="1">
      <c r="A1502" s="13"/>
      <c r="B1502" s="241"/>
      <c r="C1502" s="242"/>
      <c r="D1502" s="243" t="s">
        <v>230</v>
      </c>
      <c r="E1502" s="244" t="s">
        <v>1</v>
      </c>
      <c r="F1502" s="245" t="s">
        <v>6193</v>
      </c>
      <c r="G1502" s="242"/>
      <c r="H1502" s="246">
        <v>8</v>
      </c>
      <c r="I1502" s="247"/>
      <c r="J1502" s="242"/>
      <c r="K1502" s="242"/>
      <c r="L1502" s="248"/>
      <c r="M1502" s="249"/>
      <c r="N1502" s="250"/>
      <c r="O1502" s="250"/>
      <c r="P1502" s="250"/>
      <c r="Q1502" s="250"/>
      <c r="R1502" s="250"/>
      <c r="S1502" s="250"/>
      <c r="T1502" s="251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2" t="s">
        <v>230</v>
      </c>
      <c r="AU1502" s="252" t="s">
        <v>88</v>
      </c>
      <c r="AV1502" s="13" t="s">
        <v>88</v>
      </c>
      <c r="AW1502" s="13" t="s">
        <v>34</v>
      </c>
      <c r="AX1502" s="13" t="s">
        <v>79</v>
      </c>
      <c r="AY1502" s="252" t="s">
        <v>216</v>
      </c>
    </row>
    <row r="1503" s="15" customFormat="1">
      <c r="A1503" s="15"/>
      <c r="B1503" s="280"/>
      <c r="C1503" s="281"/>
      <c r="D1503" s="243" t="s">
        <v>230</v>
      </c>
      <c r="E1503" s="282" t="s">
        <v>1</v>
      </c>
      <c r="F1503" s="283" t="s">
        <v>775</v>
      </c>
      <c r="G1503" s="281"/>
      <c r="H1503" s="284">
        <v>8</v>
      </c>
      <c r="I1503" s="285"/>
      <c r="J1503" s="281"/>
      <c r="K1503" s="281"/>
      <c r="L1503" s="286"/>
      <c r="M1503" s="287"/>
      <c r="N1503" s="288"/>
      <c r="O1503" s="288"/>
      <c r="P1503" s="288"/>
      <c r="Q1503" s="288"/>
      <c r="R1503" s="288"/>
      <c r="S1503" s="288"/>
      <c r="T1503" s="289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90" t="s">
        <v>230</v>
      </c>
      <c r="AU1503" s="290" t="s">
        <v>88</v>
      </c>
      <c r="AV1503" s="15" t="s">
        <v>99</v>
      </c>
      <c r="AW1503" s="15" t="s">
        <v>34</v>
      </c>
      <c r="AX1503" s="15" t="s">
        <v>79</v>
      </c>
      <c r="AY1503" s="290" t="s">
        <v>216</v>
      </c>
    </row>
    <row r="1504" s="13" customFormat="1">
      <c r="A1504" s="13"/>
      <c r="B1504" s="241"/>
      <c r="C1504" s="242"/>
      <c r="D1504" s="243" t="s">
        <v>230</v>
      </c>
      <c r="E1504" s="244" t="s">
        <v>1</v>
      </c>
      <c r="F1504" s="245" t="s">
        <v>6194</v>
      </c>
      <c r="G1504" s="242"/>
      <c r="H1504" s="246">
        <v>4</v>
      </c>
      <c r="I1504" s="247"/>
      <c r="J1504" s="242"/>
      <c r="K1504" s="242"/>
      <c r="L1504" s="248"/>
      <c r="M1504" s="249"/>
      <c r="N1504" s="250"/>
      <c r="O1504" s="250"/>
      <c r="P1504" s="250"/>
      <c r="Q1504" s="250"/>
      <c r="R1504" s="250"/>
      <c r="S1504" s="250"/>
      <c r="T1504" s="251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52" t="s">
        <v>230</v>
      </c>
      <c r="AU1504" s="252" t="s">
        <v>88</v>
      </c>
      <c r="AV1504" s="13" t="s">
        <v>88</v>
      </c>
      <c r="AW1504" s="13" t="s">
        <v>34</v>
      </c>
      <c r="AX1504" s="13" t="s">
        <v>79</v>
      </c>
      <c r="AY1504" s="252" t="s">
        <v>216</v>
      </c>
    </row>
    <row r="1505" s="15" customFormat="1">
      <c r="A1505" s="15"/>
      <c r="B1505" s="280"/>
      <c r="C1505" s="281"/>
      <c r="D1505" s="243" t="s">
        <v>230</v>
      </c>
      <c r="E1505" s="282" t="s">
        <v>1</v>
      </c>
      <c r="F1505" s="283" t="s">
        <v>778</v>
      </c>
      <c r="G1505" s="281"/>
      <c r="H1505" s="284">
        <v>4</v>
      </c>
      <c r="I1505" s="285"/>
      <c r="J1505" s="281"/>
      <c r="K1505" s="281"/>
      <c r="L1505" s="286"/>
      <c r="M1505" s="287"/>
      <c r="N1505" s="288"/>
      <c r="O1505" s="288"/>
      <c r="P1505" s="288"/>
      <c r="Q1505" s="288"/>
      <c r="R1505" s="288"/>
      <c r="S1505" s="288"/>
      <c r="T1505" s="289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T1505" s="290" t="s">
        <v>230</v>
      </c>
      <c r="AU1505" s="290" t="s">
        <v>88</v>
      </c>
      <c r="AV1505" s="15" t="s">
        <v>99</v>
      </c>
      <c r="AW1505" s="15" t="s">
        <v>34</v>
      </c>
      <c r="AX1505" s="15" t="s">
        <v>79</v>
      </c>
      <c r="AY1505" s="290" t="s">
        <v>216</v>
      </c>
    </row>
    <row r="1506" s="14" customFormat="1">
      <c r="A1506" s="14"/>
      <c r="B1506" s="253"/>
      <c r="C1506" s="254"/>
      <c r="D1506" s="243" t="s">
        <v>230</v>
      </c>
      <c r="E1506" s="255" t="s">
        <v>1</v>
      </c>
      <c r="F1506" s="256" t="s">
        <v>285</v>
      </c>
      <c r="G1506" s="254"/>
      <c r="H1506" s="257">
        <v>12</v>
      </c>
      <c r="I1506" s="258"/>
      <c r="J1506" s="254"/>
      <c r="K1506" s="254"/>
      <c r="L1506" s="259"/>
      <c r="M1506" s="260"/>
      <c r="N1506" s="261"/>
      <c r="O1506" s="261"/>
      <c r="P1506" s="261"/>
      <c r="Q1506" s="261"/>
      <c r="R1506" s="261"/>
      <c r="S1506" s="261"/>
      <c r="T1506" s="262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63" t="s">
        <v>230</v>
      </c>
      <c r="AU1506" s="263" t="s">
        <v>88</v>
      </c>
      <c r="AV1506" s="14" t="s">
        <v>121</v>
      </c>
      <c r="AW1506" s="14" t="s">
        <v>34</v>
      </c>
      <c r="AX1506" s="14" t="s">
        <v>86</v>
      </c>
      <c r="AY1506" s="263" t="s">
        <v>216</v>
      </c>
    </row>
    <row r="1507" s="2" customFormat="1" ht="24.15" customHeight="1">
      <c r="A1507" s="39"/>
      <c r="B1507" s="40"/>
      <c r="C1507" s="264" t="s">
        <v>2520</v>
      </c>
      <c r="D1507" s="264" t="s">
        <v>372</v>
      </c>
      <c r="E1507" s="265" t="s">
        <v>6195</v>
      </c>
      <c r="F1507" s="266" t="s">
        <v>6196</v>
      </c>
      <c r="G1507" s="267" t="s">
        <v>221</v>
      </c>
      <c r="H1507" s="268">
        <v>1</v>
      </c>
      <c r="I1507" s="269"/>
      <c r="J1507" s="270">
        <f>ROUND(I1507*H1507,2)</f>
        <v>0</v>
      </c>
      <c r="K1507" s="266" t="s">
        <v>1</v>
      </c>
      <c r="L1507" s="271"/>
      <c r="M1507" s="272" t="s">
        <v>1</v>
      </c>
      <c r="N1507" s="273" t="s">
        <v>44</v>
      </c>
      <c r="O1507" s="92"/>
      <c r="P1507" s="237">
        <f>O1507*H1507</f>
        <v>0</v>
      </c>
      <c r="Q1507" s="237">
        <v>0.0195</v>
      </c>
      <c r="R1507" s="237">
        <f>Q1507*H1507</f>
        <v>0.0195</v>
      </c>
      <c r="S1507" s="237">
        <v>0</v>
      </c>
      <c r="T1507" s="238">
        <f>S1507*H1507</f>
        <v>0</v>
      </c>
      <c r="U1507" s="39"/>
      <c r="V1507" s="39"/>
      <c r="W1507" s="39"/>
      <c r="X1507" s="39"/>
      <c r="Y1507" s="39"/>
      <c r="Z1507" s="39"/>
      <c r="AA1507" s="39"/>
      <c r="AB1507" s="39"/>
      <c r="AC1507" s="39"/>
      <c r="AD1507" s="39"/>
      <c r="AE1507" s="39"/>
      <c r="AR1507" s="239" t="s">
        <v>371</v>
      </c>
      <c r="AT1507" s="239" t="s">
        <v>372</v>
      </c>
      <c r="AU1507" s="239" t="s">
        <v>88</v>
      </c>
      <c r="AY1507" s="18" t="s">
        <v>216</v>
      </c>
      <c r="BE1507" s="240">
        <f>IF(N1507="základní",J1507,0)</f>
        <v>0</v>
      </c>
      <c r="BF1507" s="240">
        <f>IF(N1507="snížená",J1507,0)</f>
        <v>0</v>
      </c>
      <c r="BG1507" s="240">
        <f>IF(N1507="zákl. přenesená",J1507,0)</f>
        <v>0</v>
      </c>
      <c r="BH1507" s="240">
        <f>IF(N1507="sníž. přenesená",J1507,0)</f>
        <v>0</v>
      </c>
      <c r="BI1507" s="240">
        <f>IF(N1507="nulová",J1507,0)</f>
        <v>0</v>
      </c>
      <c r="BJ1507" s="18" t="s">
        <v>86</v>
      </c>
      <c r="BK1507" s="240">
        <f>ROUND(I1507*H1507,2)</f>
        <v>0</v>
      </c>
      <c r="BL1507" s="18" t="s">
        <v>290</v>
      </c>
      <c r="BM1507" s="239" t="s">
        <v>6197</v>
      </c>
    </row>
    <row r="1508" s="13" customFormat="1">
      <c r="A1508" s="13"/>
      <c r="B1508" s="241"/>
      <c r="C1508" s="242"/>
      <c r="D1508" s="243" t="s">
        <v>230</v>
      </c>
      <c r="E1508" s="244" t="s">
        <v>1</v>
      </c>
      <c r="F1508" s="245" t="s">
        <v>5324</v>
      </c>
      <c r="G1508" s="242"/>
      <c r="H1508" s="246">
        <v>1</v>
      </c>
      <c r="I1508" s="247"/>
      <c r="J1508" s="242"/>
      <c r="K1508" s="242"/>
      <c r="L1508" s="248"/>
      <c r="M1508" s="249"/>
      <c r="N1508" s="250"/>
      <c r="O1508" s="250"/>
      <c r="P1508" s="250"/>
      <c r="Q1508" s="250"/>
      <c r="R1508" s="250"/>
      <c r="S1508" s="250"/>
      <c r="T1508" s="25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2" t="s">
        <v>230</v>
      </c>
      <c r="AU1508" s="252" t="s">
        <v>88</v>
      </c>
      <c r="AV1508" s="13" t="s">
        <v>88</v>
      </c>
      <c r="AW1508" s="13" t="s">
        <v>34</v>
      </c>
      <c r="AX1508" s="13" t="s">
        <v>79</v>
      </c>
      <c r="AY1508" s="252" t="s">
        <v>216</v>
      </c>
    </row>
    <row r="1509" s="15" customFormat="1">
      <c r="A1509" s="15"/>
      <c r="B1509" s="280"/>
      <c r="C1509" s="281"/>
      <c r="D1509" s="243" t="s">
        <v>230</v>
      </c>
      <c r="E1509" s="282" t="s">
        <v>1</v>
      </c>
      <c r="F1509" s="283" t="s">
        <v>775</v>
      </c>
      <c r="G1509" s="281"/>
      <c r="H1509" s="284">
        <v>1</v>
      </c>
      <c r="I1509" s="285"/>
      <c r="J1509" s="281"/>
      <c r="K1509" s="281"/>
      <c r="L1509" s="286"/>
      <c r="M1509" s="287"/>
      <c r="N1509" s="288"/>
      <c r="O1509" s="288"/>
      <c r="P1509" s="288"/>
      <c r="Q1509" s="288"/>
      <c r="R1509" s="288"/>
      <c r="S1509" s="288"/>
      <c r="T1509" s="289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T1509" s="290" t="s">
        <v>230</v>
      </c>
      <c r="AU1509" s="290" t="s">
        <v>88</v>
      </c>
      <c r="AV1509" s="15" t="s">
        <v>99</v>
      </c>
      <c r="AW1509" s="15" t="s">
        <v>34</v>
      </c>
      <c r="AX1509" s="15" t="s">
        <v>86</v>
      </c>
      <c r="AY1509" s="290" t="s">
        <v>216</v>
      </c>
    </row>
    <row r="1510" s="2" customFormat="1" ht="24.15" customHeight="1">
      <c r="A1510" s="39"/>
      <c r="B1510" s="40"/>
      <c r="C1510" s="264" t="s">
        <v>2525</v>
      </c>
      <c r="D1510" s="264" t="s">
        <v>372</v>
      </c>
      <c r="E1510" s="265" t="s">
        <v>6198</v>
      </c>
      <c r="F1510" s="266" t="s">
        <v>6199</v>
      </c>
      <c r="G1510" s="267" t="s">
        <v>221</v>
      </c>
      <c r="H1510" s="268">
        <v>2</v>
      </c>
      <c r="I1510" s="269"/>
      <c r="J1510" s="270">
        <f>ROUND(I1510*H1510,2)</f>
        <v>0</v>
      </c>
      <c r="K1510" s="266" t="s">
        <v>1</v>
      </c>
      <c r="L1510" s="271"/>
      <c r="M1510" s="272" t="s">
        <v>1</v>
      </c>
      <c r="N1510" s="273" t="s">
        <v>44</v>
      </c>
      <c r="O1510" s="92"/>
      <c r="P1510" s="237">
        <f>O1510*H1510</f>
        <v>0</v>
      </c>
      <c r="Q1510" s="237">
        <v>0.0195</v>
      </c>
      <c r="R1510" s="237">
        <f>Q1510*H1510</f>
        <v>0.039</v>
      </c>
      <c r="S1510" s="237">
        <v>0</v>
      </c>
      <c r="T1510" s="238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39" t="s">
        <v>371</v>
      </c>
      <c r="AT1510" s="239" t="s">
        <v>372</v>
      </c>
      <c r="AU1510" s="239" t="s">
        <v>88</v>
      </c>
      <c r="AY1510" s="18" t="s">
        <v>216</v>
      </c>
      <c r="BE1510" s="240">
        <f>IF(N1510="základní",J1510,0)</f>
        <v>0</v>
      </c>
      <c r="BF1510" s="240">
        <f>IF(N1510="snížená",J1510,0)</f>
        <v>0</v>
      </c>
      <c r="BG1510" s="240">
        <f>IF(N1510="zákl. přenesená",J1510,0)</f>
        <v>0</v>
      </c>
      <c r="BH1510" s="240">
        <f>IF(N1510="sníž. přenesená",J1510,0)</f>
        <v>0</v>
      </c>
      <c r="BI1510" s="240">
        <f>IF(N1510="nulová",J1510,0)</f>
        <v>0</v>
      </c>
      <c r="BJ1510" s="18" t="s">
        <v>86</v>
      </c>
      <c r="BK1510" s="240">
        <f>ROUND(I1510*H1510,2)</f>
        <v>0</v>
      </c>
      <c r="BL1510" s="18" t="s">
        <v>290</v>
      </c>
      <c r="BM1510" s="239" t="s">
        <v>6200</v>
      </c>
    </row>
    <row r="1511" s="13" customFormat="1">
      <c r="A1511" s="13"/>
      <c r="B1511" s="241"/>
      <c r="C1511" s="242"/>
      <c r="D1511" s="243" t="s">
        <v>230</v>
      </c>
      <c r="E1511" s="244" t="s">
        <v>1</v>
      </c>
      <c r="F1511" s="245" t="s">
        <v>6201</v>
      </c>
      <c r="G1511" s="242"/>
      <c r="H1511" s="246">
        <v>2</v>
      </c>
      <c r="I1511" s="247"/>
      <c r="J1511" s="242"/>
      <c r="K1511" s="242"/>
      <c r="L1511" s="248"/>
      <c r="M1511" s="249"/>
      <c r="N1511" s="250"/>
      <c r="O1511" s="250"/>
      <c r="P1511" s="250"/>
      <c r="Q1511" s="250"/>
      <c r="R1511" s="250"/>
      <c r="S1511" s="250"/>
      <c r="T1511" s="251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2" t="s">
        <v>230</v>
      </c>
      <c r="AU1511" s="252" t="s">
        <v>88</v>
      </c>
      <c r="AV1511" s="13" t="s">
        <v>88</v>
      </c>
      <c r="AW1511" s="13" t="s">
        <v>34</v>
      </c>
      <c r="AX1511" s="13" t="s">
        <v>79</v>
      </c>
      <c r="AY1511" s="252" t="s">
        <v>216</v>
      </c>
    </row>
    <row r="1512" s="15" customFormat="1">
      <c r="A1512" s="15"/>
      <c r="B1512" s="280"/>
      <c r="C1512" s="281"/>
      <c r="D1512" s="243" t="s">
        <v>230</v>
      </c>
      <c r="E1512" s="282" t="s">
        <v>1</v>
      </c>
      <c r="F1512" s="283" t="s">
        <v>775</v>
      </c>
      <c r="G1512" s="281"/>
      <c r="H1512" s="284">
        <v>2</v>
      </c>
      <c r="I1512" s="285"/>
      <c r="J1512" s="281"/>
      <c r="K1512" s="281"/>
      <c r="L1512" s="286"/>
      <c r="M1512" s="287"/>
      <c r="N1512" s="288"/>
      <c r="O1512" s="288"/>
      <c r="P1512" s="288"/>
      <c r="Q1512" s="288"/>
      <c r="R1512" s="288"/>
      <c r="S1512" s="288"/>
      <c r="T1512" s="289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T1512" s="290" t="s">
        <v>230</v>
      </c>
      <c r="AU1512" s="290" t="s">
        <v>88</v>
      </c>
      <c r="AV1512" s="15" t="s">
        <v>99</v>
      </c>
      <c r="AW1512" s="15" t="s">
        <v>34</v>
      </c>
      <c r="AX1512" s="15" t="s">
        <v>86</v>
      </c>
      <c r="AY1512" s="290" t="s">
        <v>216</v>
      </c>
    </row>
    <row r="1513" s="2" customFormat="1" ht="24.15" customHeight="1">
      <c r="A1513" s="39"/>
      <c r="B1513" s="40"/>
      <c r="C1513" s="228" t="s">
        <v>2529</v>
      </c>
      <c r="D1513" s="228" t="s">
        <v>218</v>
      </c>
      <c r="E1513" s="229" t="s">
        <v>6202</v>
      </c>
      <c r="F1513" s="230" t="s">
        <v>6203</v>
      </c>
      <c r="G1513" s="231" t="s">
        <v>221</v>
      </c>
      <c r="H1513" s="232">
        <v>1</v>
      </c>
      <c r="I1513" s="233"/>
      <c r="J1513" s="234">
        <f>ROUND(I1513*H1513,2)</f>
        <v>0</v>
      </c>
      <c r="K1513" s="230" t="s">
        <v>222</v>
      </c>
      <c r="L1513" s="45"/>
      <c r="M1513" s="235" t="s">
        <v>1</v>
      </c>
      <c r="N1513" s="236" t="s">
        <v>44</v>
      </c>
      <c r="O1513" s="92"/>
      <c r="P1513" s="237">
        <f>O1513*H1513</f>
        <v>0</v>
      </c>
      <c r="Q1513" s="237">
        <v>0.00092000000000000003</v>
      </c>
      <c r="R1513" s="237">
        <f>Q1513*H1513</f>
        <v>0.00092000000000000003</v>
      </c>
      <c r="S1513" s="237">
        <v>0</v>
      </c>
      <c r="T1513" s="238">
        <f>S1513*H1513</f>
        <v>0</v>
      </c>
      <c r="U1513" s="39"/>
      <c r="V1513" s="39"/>
      <c r="W1513" s="39"/>
      <c r="X1513" s="39"/>
      <c r="Y1513" s="39"/>
      <c r="Z1513" s="39"/>
      <c r="AA1513" s="39"/>
      <c r="AB1513" s="39"/>
      <c r="AC1513" s="39"/>
      <c r="AD1513" s="39"/>
      <c r="AE1513" s="39"/>
      <c r="AR1513" s="239" t="s">
        <v>290</v>
      </c>
      <c r="AT1513" s="239" t="s">
        <v>218</v>
      </c>
      <c r="AU1513" s="239" t="s">
        <v>88</v>
      </c>
      <c r="AY1513" s="18" t="s">
        <v>216</v>
      </c>
      <c r="BE1513" s="240">
        <f>IF(N1513="základní",J1513,0)</f>
        <v>0</v>
      </c>
      <c r="BF1513" s="240">
        <f>IF(N1513="snížená",J1513,0)</f>
        <v>0</v>
      </c>
      <c r="BG1513" s="240">
        <f>IF(N1513="zákl. přenesená",J1513,0)</f>
        <v>0</v>
      </c>
      <c r="BH1513" s="240">
        <f>IF(N1513="sníž. přenesená",J1513,0)</f>
        <v>0</v>
      </c>
      <c r="BI1513" s="240">
        <f>IF(N1513="nulová",J1513,0)</f>
        <v>0</v>
      </c>
      <c r="BJ1513" s="18" t="s">
        <v>86</v>
      </c>
      <c r="BK1513" s="240">
        <f>ROUND(I1513*H1513,2)</f>
        <v>0</v>
      </c>
      <c r="BL1513" s="18" t="s">
        <v>290</v>
      </c>
      <c r="BM1513" s="239" t="s">
        <v>6204</v>
      </c>
    </row>
    <row r="1514" s="2" customFormat="1" ht="16.5" customHeight="1">
      <c r="A1514" s="39"/>
      <c r="B1514" s="40"/>
      <c r="C1514" s="264" t="s">
        <v>2535</v>
      </c>
      <c r="D1514" s="264" t="s">
        <v>372</v>
      </c>
      <c r="E1514" s="265" t="s">
        <v>6205</v>
      </c>
      <c r="F1514" s="266" t="s">
        <v>6206</v>
      </c>
      <c r="G1514" s="267" t="s">
        <v>2043</v>
      </c>
      <c r="H1514" s="268">
        <v>1</v>
      </c>
      <c r="I1514" s="269"/>
      <c r="J1514" s="270">
        <f>ROUND(I1514*H1514,2)</f>
        <v>0</v>
      </c>
      <c r="K1514" s="266" t="s">
        <v>222</v>
      </c>
      <c r="L1514" s="271"/>
      <c r="M1514" s="272" t="s">
        <v>1</v>
      </c>
      <c r="N1514" s="273" t="s">
        <v>44</v>
      </c>
      <c r="O1514" s="92"/>
      <c r="P1514" s="237">
        <f>O1514*H1514</f>
        <v>0</v>
      </c>
      <c r="Q1514" s="237">
        <v>0.040210000000000003</v>
      </c>
      <c r="R1514" s="237">
        <f>Q1514*H1514</f>
        <v>0.040210000000000003</v>
      </c>
      <c r="S1514" s="237">
        <v>0</v>
      </c>
      <c r="T1514" s="238">
        <f>S1514*H1514</f>
        <v>0</v>
      </c>
      <c r="U1514" s="39"/>
      <c r="V1514" s="39"/>
      <c r="W1514" s="39"/>
      <c r="X1514" s="39"/>
      <c r="Y1514" s="39"/>
      <c r="Z1514" s="39"/>
      <c r="AA1514" s="39"/>
      <c r="AB1514" s="39"/>
      <c r="AC1514" s="39"/>
      <c r="AD1514" s="39"/>
      <c r="AE1514" s="39"/>
      <c r="AR1514" s="239" t="s">
        <v>371</v>
      </c>
      <c r="AT1514" s="239" t="s">
        <v>372</v>
      </c>
      <c r="AU1514" s="239" t="s">
        <v>88</v>
      </c>
      <c r="AY1514" s="18" t="s">
        <v>216</v>
      </c>
      <c r="BE1514" s="240">
        <f>IF(N1514="základní",J1514,0)</f>
        <v>0</v>
      </c>
      <c r="BF1514" s="240">
        <f>IF(N1514="snížená",J1514,0)</f>
        <v>0</v>
      </c>
      <c r="BG1514" s="240">
        <f>IF(N1514="zákl. přenesená",J1514,0)</f>
        <v>0</v>
      </c>
      <c r="BH1514" s="240">
        <f>IF(N1514="sníž. přenesená",J1514,0)</f>
        <v>0</v>
      </c>
      <c r="BI1514" s="240">
        <f>IF(N1514="nulová",J1514,0)</f>
        <v>0</v>
      </c>
      <c r="BJ1514" s="18" t="s">
        <v>86</v>
      </c>
      <c r="BK1514" s="240">
        <f>ROUND(I1514*H1514,2)</f>
        <v>0</v>
      </c>
      <c r="BL1514" s="18" t="s">
        <v>290</v>
      </c>
      <c r="BM1514" s="239" t="s">
        <v>6207</v>
      </c>
    </row>
    <row r="1515" s="2" customFormat="1">
      <c r="A1515" s="39"/>
      <c r="B1515" s="40"/>
      <c r="C1515" s="41"/>
      <c r="D1515" s="243" t="s">
        <v>1639</v>
      </c>
      <c r="E1515" s="41"/>
      <c r="F1515" s="291" t="s">
        <v>6208</v>
      </c>
      <c r="G1515" s="41"/>
      <c r="H1515" s="41"/>
      <c r="I1515" s="292"/>
      <c r="J1515" s="41"/>
      <c r="K1515" s="41"/>
      <c r="L1515" s="45"/>
      <c r="M1515" s="293"/>
      <c r="N1515" s="294"/>
      <c r="O1515" s="92"/>
      <c r="P1515" s="92"/>
      <c r="Q1515" s="92"/>
      <c r="R1515" s="92"/>
      <c r="S1515" s="92"/>
      <c r="T1515" s="93"/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T1515" s="18" t="s">
        <v>1639</v>
      </c>
      <c r="AU1515" s="18" t="s">
        <v>88</v>
      </c>
    </row>
    <row r="1516" s="2" customFormat="1" ht="16.5" customHeight="1">
      <c r="A1516" s="39"/>
      <c r="B1516" s="40"/>
      <c r="C1516" s="228" t="s">
        <v>2540</v>
      </c>
      <c r="D1516" s="228" t="s">
        <v>218</v>
      </c>
      <c r="E1516" s="229" t="s">
        <v>6209</v>
      </c>
      <c r="F1516" s="230" t="s">
        <v>6210</v>
      </c>
      <c r="G1516" s="231" t="s">
        <v>221</v>
      </c>
      <c r="H1516" s="232">
        <v>1</v>
      </c>
      <c r="I1516" s="233"/>
      <c r="J1516" s="234">
        <f>ROUND(I1516*H1516,2)</f>
        <v>0</v>
      </c>
      <c r="K1516" s="230" t="s">
        <v>222</v>
      </c>
      <c r="L1516" s="45"/>
      <c r="M1516" s="235" t="s">
        <v>1</v>
      </c>
      <c r="N1516" s="236" t="s">
        <v>44</v>
      </c>
      <c r="O1516" s="92"/>
      <c r="P1516" s="237">
        <f>O1516*H1516</f>
        <v>0</v>
      </c>
      <c r="Q1516" s="237">
        <v>0.00093000000000000005</v>
      </c>
      <c r="R1516" s="237">
        <f>Q1516*H1516</f>
        <v>0.00093000000000000005</v>
      </c>
      <c r="S1516" s="237">
        <v>0</v>
      </c>
      <c r="T1516" s="238">
        <f>S1516*H1516</f>
        <v>0</v>
      </c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R1516" s="239" t="s">
        <v>290</v>
      </c>
      <c r="AT1516" s="239" t="s">
        <v>218</v>
      </c>
      <c r="AU1516" s="239" t="s">
        <v>88</v>
      </c>
      <c r="AY1516" s="18" t="s">
        <v>216</v>
      </c>
      <c r="BE1516" s="240">
        <f>IF(N1516="základní",J1516,0)</f>
        <v>0</v>
      </c>
      <c r="BF1516" s="240">
        <f>IF(N1516="snížená",J1516,0)</f>
        <v>0</v>
      </c>
      <c r="BG1516" s="240">
        <f>IF(N1516="zákl. přenesená",J1516,0)</f>
        <v>0</v>
      </c>
      <c r="BH1516" s="240">
        <f>IF(N1516="sníž. přenesená",J1516,0)</f>
        <v>0</v>
      </c>
      <c r="BI1516" s="240">
        <f>IF(N1516="nulová",J1516,0)</f>
        <v>0</v>
      </c>
      <c r="BJ1516" s="18" t="s">
        <v>86</v>
      </c>
      <c r="BK1516" s="240">
        <f>ROUND(I1516*H1516,2)</f>
        <v>0</v>
      </c>
      <c r="BL1516" s="18" t="s">
        <v>290</v>
      </c>
      <c r="BM1516" s="239" t="s">
        <v>6211</v>
      </c>
    </row>
    <row r="1517" s="2" customFormat="1" ht="16.5" customHeight="1">
      <c r="A1517" s="39"/>
      <c r="B1517" s="40"/>
      <c r="C1517" s="264" t="s">
        <v>2549</v>
      </c>
      <c r="D1517" s="264" t="s">
        <v>372</v>
      </c>
      <c r="E1517" s="265" t="s">
        <v>6212</v>
      </c>
      <c r="F1517" s="266" t="s">
        <v>6213</v>
      </c>
      <c r="G1517" s="267" t="s">
        <v>2043</v>
      </c>
      <c r="H1517" s="268">
        <v>1</v>
      </c>
      <c r="I1517" s="269"/>
      <c r="J1517" s="270">
        <f>ROUND(I1517*H1517,2)</f>
        <v>0</v>
      </c>
      <c r="K1517" s="266" t="s">
        <v>1</v>
      </c>
      <c r="L1517" s="271"/>
      <c r="M1517" s="272" t="s">
        <v>1</v>
      </c>
      <c r="N1517" s="273" t="s">
        <v>44</v>
      </c>
      <c r="O1517" s="92"/>
      <c r="P1517" s="237">
        <f>O1517*H1517</f>
        <v>0</v>
      </c>
      <c r="Q1517" s="237">
        <v>0.01908</v>
      </c>
      <c r="R1517" s="237">
        <f>Q1517*H1517</f>
        <v>0.01908</v>
      </c>
      <c r="S1517" s="237">
        <v>0</v>
      </c>
      <c r="T1517" s="238">
        <f>S1517*H1517</f>
        <v>0</v>
      </c>
      <c r="U1517" s="39"/>
      <c r="V1517" s="39"/>
      <c r="W1517" s="39"/>
      <c r="X1517" s="39"/>
      <c r="Y1517" s="39"/>
      <c r="Z1517" s="39"/>
      <c r="AA1517" s="39"/>
      <c r="AB1517" s="39"/>
      <c r="AC1517" s="39"/>
      <c r="AD1517" s="39"/>
      <c r="AE1517" s="39"/>
      <c r="AR1517" s="239" t="s">
        <v>371</v>
      </c>
      <c r="AT1517" s="239" t="s">
        <v>372</v>
      </c>
      <c r="AU1517" s="239" t="s">
        <v>88</v>
      </c>
      <c r="AY1517" s="18" t="s">
        <v>216</v>
      </c>
      <c r="BE1517" s="240">
        <f>IF(N1517="základní",J1517,0)</f>
        <v>0</v>
      </c>
      <c r="BF1517" s="240">
        <f>IF(N1517="snížená",J1517,0)</f>
        <v>0</v>
      </c>
      <c r="BG1517" s="240">
        <f>IF(N1517="zákl. přenesená",J1517,0)</f>
        <v>0</v>
      </c>
      <c r="BH1517" s="240">
        <f>IF(N1517="sníž. přenesená",J1517,0)</f>
        <v>0</v>
      </c>
      <c r="BI1517" s="240">
        <f>IF(N1517="nulová",J1517,0)</f>
        <v>0</v>
      </c>
      <c r="BJ1517" s="18" t="s">
        <v>86</v>
      </c>
      <c r="BK1517" s="240">
        <f>ROUND(I1517*H1517,2)</f>
        <v>0</v>
      </c>
      <c r="BL1517" s="18" t="s">
        <v>290</v>
      </c>
      <c r="BM1517" s="239" t="s">
        <v>6214</v>
      </c>
    </row>
    <row r="1518" s="2" customFormat="1">
      <c r="A1518" s="39"/>
      <c r="B1518" s="40"/>
      <c r="C1518" s="41"/>
      <c r="D1518" s="243" t="s">
        <v>1639</v>
      </c>
      <c r="E1518" s="41"/>
      <c r="F1518" s="291" t="s">
        <v>6208</v>
      </c>
      <c r="G1518" s="41"/>
      <c r="H1518" s="41"/>
      <c r="I1518" s="292"/>
      <c r="J1518" s="41"/>
      <c r="K1518" s="41"/>
      <c r="L1518" s="45"/>
      <c r="M1518" s="293"/>
      <c r="N1518" s="294"/>
      <c r="O1518" s="92"/>
      <c r="P1518" s="92"/>
      <c r="Q1518" s="92"/>
      <c r="R1518" s="92"/>
      <c r="S1518" s="92"/>
      <c r="T1518" s="93"/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T1518" s="18" t="s">
        <v>1639</v>
      </c>
      <c r="AU1518" s="18" t="s">
        <v>88</v>
      </c>
    </row>
    <row r="1519" s="2" customFormat="1" ht="16.5" customHeight="1">
      <c r="A1519" s="39"/>
      <c r="B1519" s="40"/>
      <c r="C1519" s="228" t="s">
        <v>2557</v>
      </c>
      <c r="D1519" s="228" t="s">
        <v>218</v>
      </c>
      <c r="E1519" s="229" t="s">
        <v>6215</v>
      </c>
      <c r="F1519" s="230" t="s">
        <v>6216</v>
      </c>
      <c r="G1519" s="231" t="s">
        <v>221</v>
      </c>
      <c r="H1519" s="232">
        <v>69</v>
      </c>
      <c r="I1519" s="233"/>
      <c r="J1519" s="234">
        <f>ROUND(I1519*H1519,2)</f>
        <v>0</v>
      </c>
      <c r="K1519" s="230" t="s">
        <v>222</v>
      </c>
      <c r="L1519" s="45"/>
      <c r="M1519" s="235" t="s">
        <v>1</v>
      </c>
      <c r="N1519" s="236" t="s">
        <v>44</v>
      </c>
      <c r="O1519" s="92"/>
      <c r="P1519" s="237">
        <f>O1519*H1519</f>
        <v>0</v>
      </c>
      <c r="Q1519" s="237">
        <v>0</v>
      </c>
      <c r="R1519" s="237">
        <f>Q1519*H1519</f>
        <v>0</v>
      </c>
      <c r="S1519" s="237">
        <v>0.0018</v>
      </c>
      <c r="T1519" s="238">
        <f>S1519*H1519</f>
        <v>0.12419999999999999</v>
      </c>
      <c r="U1519" s="39"/>
      <c r="V1519" s="39"/>
      <c r="W1519" s="39"/>
      <c r="X1519" s="39"/>
      <c r="Y1519" s="39"/>
      <c r="Z1519" s="39"/>
      <c r="AA1519" s="39"/>
      <c r="AB1519" s="39"/>
      <c r="AC1519" s="39"/>
      <c r="AD1519" s="39"/>
      <c r="AE1519" s="39"/>
      <c r="AR1519" s="239" t="s">
        <v>290</v>
      </c>
      <c r="AT1519" s="239" t="s">
        <v>218</v>
      </c>
      <c r="AU1519" s="239" t="s">
        <v>88</v>
      </c>
      <c r="AY1519" s="18" t="s">
        <v>216</v>
      </c>
      <c r="BE1519" s="240">
        <f>IF(N1519="základní",J1519,0)</f>
        <v>0</v>
      </c>
      <c r="BF1519" s="240">
        <f>IF(N1519="snížená",J1519,0)</f>
        <v>0</v>
      </c>
      <c r="BG1519" s="240">
        <f>IF(N1519="zákl. přenesená",J1519,0)</f>
        <v>0</v>
      </c>
      <c r="BH1519" s="240">
        <f>IF(N1519="sníž. přenesená",J1519,0)</f>
        <v>0</v>
      </c>
      <c r="BI1519" s="240">
        <f>IF(N1519="nulová",J1519,0)</f>
        <v>0</v>
      </c>
      <c r="BJ1519" s="18" t="s">
        <v>86</v>
      </c>
      <c r="BK1519" s="240">
        <f>ROUND(I1519*H1519,2)</f>
        <v>0</v>
      </c>
      <c r="BL1519" s="18" t="s">
        <v>290</v>
      </c>
      <c r="BM1519" s="239" t="s">
        <v>6217</v>
      </c>
    </row>
    <row r="1520" s="13" customFormat="1">
      <c r="A1520" s="13"/>
      <c r="B1520" s="241"/>
      <c r="C1520" s="242"/>
      <c r="D1520" s="243" t="s">
        <v>230</v>
      </c>
      <c r="E1520" s="244" t="s">
        <v>1</v>
      </c>
      <c r="F1520" s="245" t="s">
        <v>6218</v>
      </c>
      <c r="G1520" s="242"/>
      <c r="H1520" s="246">
        <v>36</v>
      </c>
      <c r="I1520" s="247"/>
      <c r="J1520" s="242"/>
      <c r="K1520" s="242"/>
      <c r="L1520" s="248"/>
      <c r="M1520" s="249"/>
      <c r="N1520" s="250"/>
      <c r="O1520" s="250"/>
      <c r="P1520" s="250"/>
      <c r="Q1520" s="250"/>
      <c r="R1520" s="250"/>
      <c r="S1520" s="250"/>
      <c r="T1520" s="251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2" t="s">
        <v>230</v>
      </c>
      <c r="AU1520" s="252" t="s">
        <v>88</v>
      </c>
      <c r="AV1520" s="13" t="s">
        <v>88</v>
      </c>
      <c r="AW1520" s="13" t="s">
        <v>34</v>
      </c>
      <c r="AX1520" s="13" t="s">
        <v>79</v>
      </c>
      <c r="AY1520" s="252" t="s">
        <v>216</v>
      </c>
    </row>
    <row r="1521" s="13" customFormat="1">
      <c r="A1521" s="13"/>
      <c r="B1521" s="241"/>
      <c r="C1521" s="242"/>
      <c r="D1521" s="243" t="s">
        <v>230</v>
      </c>
      <c r="E1521" s="244" t="s">
        <v>1</v>
      </c>
      <c r="F1521" s="245" t="s">
        <v>6219</v>
      </c>
      <c r="G1521" s="242"/>
      <c r="H1521" s="246">
        <v>33</v>
      </c>
      <c r="I1521" s="247"/>
      <c r="J1521" s="242"/>
      <c r="K1521" s="242"/>
      <c r="L1521" s="248"/>
      <c r="M1521" s="249"/>
      <c r="N1521" s="250"/>
      <c r="O1521" s="250"/>
      <c r="P1521" s="250"/>
      <c r="Q1521" s="250"/>
      <c r="R1521" s="250"/>
      <c r="S1521" s="250"/>
      <c r="T1521" s="251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2" t="s">
        <v>230</v>
      </c>
      <c r="AU1521" s="252" t="s">
        <v>88</v>
      </c>
      <c r="AV1521" s="13" t="s">
        <v>88</v>
      </c>
      <c r="AW1521" s="13" t="s">
        <v>34</v>
      </c>
      <c r="AX1521" s="13" t="s">
        <v>79</v>
      </c>
      <c r="AY1521" s="252" t="s">
        <v>216</v>
      </c>
    </row>
    <row r="1522" s="14" customFormat="1">
      <c r="A1522" s="14"/>
      <c r="B1522" s="253"/>
      <c r="C1522" s="254"/>
      <c r="D1522" s="243" t="s">
        <v>230</v>
      </c>
      <c r="E1522" s="255" t="s">
        <v>1</v>
      </c>
      <c r="F1522" s="256" t="s">
        <v>285</v>
      </c>
      <c r="G1522" s="254"/>
      <c r="H1522" s="257">
        <v>69</v>
      </c>
      <c r="I1522" s="258"/>
      <c r="J1522" s="254"/>
      <c r="K1522" s="254"/>
      <c r="L1522" s="259"/>
      <c r="M1522" s="260"/>
      <c r="N1522" s="261"/>
      <c r="O1522" s="261"/>
      <c r="P1522" s="261"/>
      <c r="Q1522" s="261"/>
      <c r="R1522" s="261"/>
      <c r="S1522" s="261"/>
      <c r="T1522" s="262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3" t="s">
        <v>230</v>
      </c>
      <c r="AU1522" s="263" t="s">
        <v>88</v>
      </c>
      <c r="AV1522" s="14" t="s">
        <v>121</v>
      </c>
      <c r="AW1522" s="14" t="s">
        <v>34</v>
      </c>
      <c r="AX1522" s="14" t="s">
        <v>86</v>
      </c>
      <c r="AY1522" s="263" t="s">
        <v>216</v>
      </c>
    </row>
    <row r="1523" s="2" customFormat="1" ht="16.5" customHeight="1">
      <c r="A1523" s="39"/>
      <c r="B1523" s="40"/>
      <c r="C1523" s="228" t="s">
        <v>2562</v>
      </c>
      <c r="D1523" s="228" t="s">
        <v>218</v>
      </c>
      <c r="E1523" s="229" t="s">
        <v>6220</v>
      </c>
      <c r="F1523" s="230" t="s">
        <v>6221</v>
      </c>
      <c r="G1523" s="231" t="s">
        <v>221</v>
      </c>
      <c r="H1523" s="232">
        <v>69</v>
      </c>
      <c r="I1523" s="233"/>
      <c r="J1523" s="234">
        <f>ROUND(I1523*H1523,2)</f>
        <v>0</v>
      </c>
      <c r="K1523" s="230" t="s">
        <v>222</v>
      </c>
      <c r="L1523" s="45"/>
      <c r="M1523" s="235" t="s">
        <v>1</v>
      </c>
      <c r="N1523" s="236" t="s">
        <v>44</v>
      </c>
      <c r="O1523" s="92"/>
      <c r="P1523" s="237">
        <f>O1523*H1523</f>
        <v>0</v>
      </c>
      <c r="Q1523" s="237">
        <v>0</v>
      </c>
      <c r="R1523" s="237">
        <f>Q1523*H1523</f>
        <v>0</v>
      </c>
      <c r="S1523" s="237">
        <v>0.024</v>
      </c>
      <c r="T1523" s="238">
        <f>S1523*H1523</f>
        <v>1.6560000000000001</v>
      </c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R1523" s="239" t="s">
        <v>290</v>
      </c>
      <c r="AT1523" s="239" t="s">
        <v>218</v>
      </c>
      <c r="AU1523" s="239" t="s">
        <v>88</v>
      </c>
      <c r="AY1523" s="18" t="s">
        <v>216</v>
      </c>
      <c r="BE1523" s="240">
        <f>IF(N1523="základní",J1523,0)</f>
        <v>0</v>
      </c>
      <c r="BF1523" s="240">
        <f>IF(N1523="snížená",J1523,0)</f>
        <v>0</v>
      </c>
      <c r="BG1523" s="240">
        <f>IF(N1523="zákl. přenesená",J1523,0)</f>
        <v>0</v>
      </c>
      <c r="BH1523" s="240">
        <f>IF(N1523="sníž. přenesená",J1523,0)</f>
        <v>0</v>
      </c>
      <c r="BI1523" s="240">
        <f>IF(N1523="nulová",J1523,0)</f>
        <v>0</v>
      </c>
      <c r="BJ1523" s="18" t="s">
        <v>86</v>
      </c>
      <c r="BK1523" s="240">
        <f>ROUND(I1523*H1523,2)</f>
        <v>0</v>
      </c>
      <c r="BL1523" s="18" t="s">
        <v>290</v>
      </c>
      <c r="BM1523" s="239" t="s">
        <v>6222</v>
      </c>
    </row>
    <row r="1524" s="13" customFormat="1">
      <c r="A1524" s="13"/>
      <c r="B1524" s="241"/>
      <c r="C1524" s="242"/>
      <c r="D1524" s="243" t="s">
        <v>230</v>
      </c>
      <c r="E1524" s="244" t="s">
        <v>1</v>
      </c>
      <c r="F1524" s="245" t="s">
        <v>6218</v>
      </c>
      <c r="G1524" s="242"/>
      <c r="H1524" s="246">
        <v>36</v>
      </c>
      <c r="I1524" s="247"/>
      <c r="J1524" s="242"/>
      <c r="K1524" s="242"/>
      <c r="L1524" s="248"/>
      <c r="M1524" s="249"/>
      <c r="N1524" s="250"/>
      <c r="O1524" s="250"/>
      <c r="P1524" s="250"/>
      <c r="Q1524" s="250"/>
      <c r="R1524" s="250"/>
      <c r="S1524" s="250"/>
      <c r="T1524" s="25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2" t="s">
        <v>230</v>
      </c>
      <c r="AU1524" s="252" t="s">
        <v>88</v>
      </c>
      <c r="AV1524" s="13" t="s">
        <v>88</v>
      </c>
      <c r="AW1524" s="13" t="s">
        <v>34</v>
      </c>
      <c r="AX1524" s="13" t="s">
        <v>79</v>
      </c>
      <c r="AY1524" s="252" t="s">
        <v>216</v>
      </c>
    </row>
    <row r="1525" s="13" customFormat="1">
      <c r="A1525" s="13"/>
      <c r="B1525" s="241"/>
      <c r="C1525" s="242"/>
      <c r="D1525" s="243" t="s">
        <v>230</v>
      </c>
      <c r="E1525" s="244" t="s">
        <v>1</v>
      </c>
      <c r="F1525" s="245" t="s">
        <v>6219</v>
      </c>
      <c r="G1525" s="242"/>
      <c r="H1525" s="246">
        <v>33</v>
      </c>
      <c r="I1525" s="247"/>
      <c r="J1525" s="242"/>
      <c r="K1525" s="242"/>
      <c r="L1525" s="248"/>
      <c r="M1525" s="249"/>
      <c r="N1525" s="250"/>
      <c r="O1525" s="250"/>
      <c r="P1525" s="250"/>
      <c r="Q1525" s="250"/>
      <c r="R1525" s="250"/>
      <c r="S1525" s="250"/>
      <c r="T1525" s="251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T1525" s="252" t="s">
        <v>230</v>
      </c>
      <c r="AU1525" s="252" t="s">
        <v>88</v>
      </c>
      <c r="AV1525" s="13" t="s">
        <v>88</v>
      </c>
      <c r="AW1525" s="13" t="s">
        <v>34</v>
      </c>
      <c r="AX1525" s="13" t="s">
        <v>79</v>
      </c>
      <c r="AY1525" s="252" t="s">
        <v>216</v>
      </c>
    </row>
    <row r="1526" s="14" customFormat="1">
      <c r="A1526" s="14"/>
      <c r="B1526" s="253"/>
      <c r="C1526" s="254"/>
      <c r="D1526" s="243" t="s">
        <v>230</v>
      </c>
      <c r="E1526" s="255" t="s">
        <v>1</v>
      </c>
      <c r="F1526" s="256" t="s">
        <v>285</v>
      </c>
      <c r="G1526" s="254"/>
      <c r="H1526" s="257">
        <v>69</v>
      </c>
      <c r="I1526" s="258"/>
      <c r="J1526" s="254"/>
      <c r="K1526" s="254"/>
      <c r="L1526" s="259"/>
      <c r="M1526" s="260"/>
      <c r="N1526" s="261"/>
      <c r="O1526" s="261"/>
      <c r="P1526" s="261"/>
      <c r="Q1526" s="261"/>
      <c r="R1526" s="261"/>
      <c r="S1526" s="261"/>
      <c r="T1526" s="262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T1526" s="263" t="s">
        <v>230</v>
      </c>
      <c r="AU1526" s="263" t="s">
        <v>88</v>
      </c>
      <c r="AV1526" s="14" t="s">
        <v>121</v>
      </c>
      <c r="AW1526" s="14" t="s">
        <v>34</v>
      </c>
      <c r="AX1526" s="14" t="s">
        <v>86</v>
      </c>
      <c r="AY1526" s="263" t="s">
        <v>216</v>
      </c>
    </row>
    <row r="1527" s="2" customFormat="1" ht="16.5" customHeight="1">
      <c r="A1527" s="39"/>
      <c r="B1527" s="40"/>
      <c r="C1527" s="228" t="s">
        <v>2566</v>
      </c>
      <c r="D1527" s="228" t="s">
        <v>218</v>
      </c>
      <c r="E1527" s="229" t="s">
        <v>6223</v>
      </c>
      <c r="F1527" s="230" t="s">
        <v>6224</v>
      </c>
      <c r="G1527" s="231" t="s">
        <v>221</v>
      </c>
      <c r="H1527" s="232">
        <v>43</v>
      </c>
      <c r="I1527" s="233"/>
      <c r="J1527" s="234">
        <f>ROUND(I1527*H1527,2)</f>
        <v>0</v>
      </c>
      <c r="K1527" s="230" t="s">
        <v>222</v>
      </c>
      <c r="L1527" s="45"/>
      <c r="M1527" s="235" t="s">
        <v>1</v>
      </c>
      <c r="N1527" s="236" t="s">
        <v>44</v>
      </c>
      <c r="O1527" s="92"/>
      <c r="P1527" s="237">
        <f>O1527*H1527</f>
        <v>0</v>
      </c>
      <c r="Q1527" s="237">
        <v>0</v>
      </c>
      <c r="R1527" s="237">
        <f>Q1527*H1527</f>
        <v>0</v>
      </c>
      <c r="S1527" s="237">
        <v>0</v>
      </c>
      <c r="T1527" s="238">
        <f>S1527*H1527</f>
        <v>0</v>
      </c>
      <c r="U1527" s="39"/>
      <c r="V1527" s="39"/>
      <c r="W1527" s="39"/>
      <c r="X1527" s="39"/>
      <c r="Y1527" s="39"/>
      <c r="Z1527" s="39"/>
      <c r="AA1527" s="39"/>
      <c r="AB1527" s="39"/>
      <c r="AC1527" s="39"/>
      <c r="AD1527" s="39"/>
      <c r="AE1527" s="39"/>
      <c r="AR1527" s="239" t="s">
        <v>290</v>
      </c>
      <c r="AT1527" s="239" t="s">
        <v>218</v>
      </c>
      <c r="AU1527" s="239" t="s">
        <v>88</v>
      </c>
      <c r="AY1527" s="18" t="s">
        <v>216</v>
      </c>
      <c r="BE1527" s="240">
        <f>IF(N1527="základní",J1527,0)</f>
        <v>0</v>
      </c>
      <c r="BF1527" s="240">
        <f>IF(N1527="snížená",J1527,0)</f>
        <v>0</v>
      </c>
      <c r="BG1527" s="240">
        <f>IF(N1527="zákl. přenesená",J1527,0)</f>
        <v>0</v>
      </c>
      <c r="BH1527" s="240">
        <f>IF(N1527="sníž. přenesená",J1527,0)</f>
        <v>0</v>
      </c>
      <c r="BI1527" s="240">
        <f>IF(N1527="nulová",J1527,0)</f>
        <v>0</v>
      </c>
      <c r="BJ1527" s="18" t="s">
        <v>86</v>
      </c>
      <c r="BK1527" s="240">
        <f>ROUND(I1527*H1527,2)</f>
        <v>0</v>
      </c>
      <c r="BL1527" s="18" t="s">
        <v>290</v>
      </c>
      <c r="BM1527" s="239" t="s">
        <v>6225</v>
      </c>
    </row>
    <row r="1528" s="13" customFormat="1">
      <c r="A1528" s="13"/>
      <c r="B1528" s="241"/>
      <c r="C1528" s="242"/>
      <c r="D1528" s="243" t="s">
        <v>230</v>
      </c>
      <c r="E1528" s="244" t="s">
        <v>1</v>
      </c>
      <c r="F1528" s="245" t="s">
        <v>6226</v>
      </c>
      <c r="G1528" s="242"/>
      <c r="H1528" s="246">
        <v>43</v>
      </c>
      <c r="I1528" s="247"/>
      <c r="J1528" s="242"/>
      <c r="K1528" s="242"/>
      <c r="L1528" s="248"/>
      <c r="M1528" s="249"/>
      <c r="N1528" s="250"/>
      <c r="O1528" s="250"/>
      <c r="P1528" s="250"/>
      <c r="Q1528" s="250"/>
      <c r="R1528" s="250"/>
      <c r="S1528" s="250"/>
      <c r="T1528" s="251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52" t="s">
        <v>230</v>
      </c>
      <c r="AU1528" s="252" t="s">
        <v>88</v>
      </c>
      <c r="AV1528" s="13" t="s">
        <v>88</v>
      </c>
      <c r="AW1528" s="13" t="s">
        <v>34</v>
      </c>
      <c r="AX1528" s="13" t="s">
        <v>86</v>
      </c>
      <c r="AY1528" s="252" t="s">
        <v>216</v>
      </c>
    </row>
    <row r="1529" s="2" customFormat="1" ht="16.5" customHeight="1">
      <c r="A1529" s="39"/>
      <c r="B1529" s="40"/>
      <c r="C1529" s="228" t="s">
        <v>2570</v>
      </c>
      <c r="D1529" s="228" t="s">
        <v>218</v>
      </c>
      <c r="E1529" s="229" t="s">
        <v>2769</v>
      </c>
      <c r="F1529" s="230" t="s">
        <v>6227</v>
      </c>
      <c r="G1529" s="231" t="s">
        <v>221</v>
      </c>
      <c r="H1529" s="232">
        <v>5</v>
      </c>
      <c r="I1529" s="233"/>
      <c r="J1529" s="234">
        <f>ROUND(I1529*H1529,2)</f>
        <v>0</v>
      </c>
      <c r="K1529" s="230" t="s">
        <v>222</v>
      </c>
      <c r="L1529" s="45"/>
      <c r="M1529" s="235" t="s">
        <v>1</v>
      </c>
      <c r="N1529" s="236" t="s">
        <v>44</v>
      </c>
      <c r="O1529" s="92"/>
      <c r="P1529" s="237">
        <f>O1529*H1529</f>
        <v>0</v>
      </c>
      <c r="Q1529" s="237">
        <v>0</v>
      </c>
      <c r="R1529" s="237">
        <f>Q1529*H1529</f>
        <v>0</v>
      </c>
      <c r="S1529" s="237">
        <v>0</v>
      </c>
      <c r="T1529" s="238">
        <f>S1529*H1529</f>
        <v>0</v>
      </c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R1529" s="239" t="s">
        <v>290</v>
      </c>
      <c r="AT1529" s="239" t="s">
        <v>218</v>
      </c>
      <c r="AU1529" s="239" t="s">
        <v>88</v>
      </c>
      <c r="AY1529" s="18" t="s">
        <v>216</v>
      </c>
      <c r="BE1529" s="240">
        <f>IF(N1529="základní",J1529,0)</f>
        <v>0</v>
      </c>
      <c r="BF1529" s="240">
        <f>IF(N1529="snížená",J1529,0)</f>
        <v>0</v>
      </c>
      <c r="BG1529" s="240">
        <f>IF(N1529="zákl. přenesená",J1529,0)</f>
        <v>0</v>
      </c>
      <c r="BH1529" s="240">
        <f>IF(N1529="sníž. přenesená",J1529,0)</f>
        <v>0</v>
      </c>
      <c r="BI1529" s="240">
        <f>IF(N1529="nulová",J1529,0)</f>
        <v>0</v>
      </c>
      <c r="BJ1529" s="18" t="s">
        <v>86</v>
      </c>
      <c r="BK1529" s="240">
        <f>ROUND(I1529*H1529,2)</f>
        <v>0</v>
      </c>
      <c r="BL1529" s="18" t="s">
        <v>290</v>
      </c>
      <c r="BM1529" s="239" t="s">
        <v>6228</v>
      </c>
    </row>
    <row r="1530" s="13" customFormat="1">
      <c r="A1530" s="13"/>
      <c r="B1530" s="241"/>
      <c r="C1530" s="242"/>
      <c r="D1530" s="243" t="s">
        <v>230</v>
      </c>
      <c r="E1530" s="244" t="s">
        <v>1</v>
      </c>
      <c r="F1530" s="245" t="s">
        <v>6229</v>
      </c>
      <c r="G1530" s="242"/>
      <c r="H1530" s="246">
        <v>5</v>
      </c>
      <c r="I1530" s="247"/>
      <c r="J1530" s="242"/>
      <c r="K1530" s="242"/>
      <c r="L1530" s="248"/>
      <c r="M1530" s="249"/>
      <c r="N1530" s="250"/>
      <c r="O1530" s="250"/>
      <c r="P1530" s="250"/>
      <c r="Q1530" s="250"/>
      <c r="R1530" s="250"/>
      <c r="S1530" s="250"/>
      <c r="T1530" s="251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2" t="s">
        <v>230</v>
      </c>
      <c r="AU1530" s="252" t="s">
        <v>88</v>
      </c>
      <c r="AV1530" s="13" t="s">
        <v>88</v>
      </c>
      <c r="AW1530" s="13" t="s">
        <v>34</v>
      </c>
      <c r="AX1530" s="13" t="s">
        <v>86</v>
      </c>
      <c r="AY1530" s="252" t="s">
        <v>216</v>
      </c>
    </row>
    <row r="1531" s="2" customFormat="1" ht="16.5" customHeight="1">
      <c r="A1531" s="39"/>
      <c r="B1531" s="40"/>
      <c r="C1531" s="228" t="s">
        <v>2577</v>
      </c>
      <c r="D1531" s="228" t="s">
        <v>218</v>
      </c>
      <c r="E1531" s="229" t="s">
        <v>6230</v>
      </c>
      <c r="F1531" s="230" t="s">
        <v>6231</v>
      </c>
      <c r="G1531" s="231" t="s">
        <v>221</v>
      </c>
      <c r="H1531" s="232">
        <v>17</v>
      </c>
      <c r="I1531" s="233"/>
      <c r="J1531" s="234">
        <f>ROUND(I1531*H1531,2)</f>
        <v>0</v>
      </c>
      <c r="K1531" s="230" t="s">
        <v>222</v>
      </c>
      <c r="L1531" s="45"/>
      <c r="M1531" s="235" t="s">
        <v>1</v>
      </c>
      <c r="N1531" s="236" t="s">
        <v>44</v>
      </c>
      <c r="O1531" s="92"/>
      <c r="P1531" s="237">
        <f>O1531*H1531</f>
        <v>0</v>
      </c>
      <c r="Q1531" s="237">
        <v>0</v>
      </c>
      <c r="R1531" s="237">
        <f>Q1531*H1531</f>
        <v>0</v>
      </c>
      <c r="S1531" s="237">
        <v>0</v>
      </c>
      <c r="T1531" s="238">
        <f>S1531*H1531</f>
        <v>0</v>
      </c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R1531" s="239" t="s">
        <v>290</v>
      </c>
      <c r="AT1531" s="239" t="s">
        <v>218</v>
      </c>
      <c r="AU1531" s="239" t="s">
        <v>88</v>
      </c>
      <c r="AY1531" s="18" t="s">
        <v>216</v>
      </c>
      <c r="BE1531" s="240">
        <f>IF(N1531="základní",J1531,0)</f>
        <v>0</v>
      </c>
      <c r="BF1531" s="240">
        <f>IF(N1531="snížená",J1531,0)</f>
        <v>0</v>
      </c>
      <c r="BG1531" s="240">
        <f>IF(N1531="zákl. přenesená",J1531,0)</f>
        <v>0</v>
      </c>
      <c r="BH1531" s="240">
        <f>IF(N1531="sníž. přenesená",J1531,0)</f>
        <v>0</v>
      </c>
      <c r="BI1531" s="240">
        <f>IF(N1531="nulová",J1531,0)</f>
        <v>0</v>
      </c>
      <c r="BJ1531" s="18" t="s">
        <v>86</v>
      </c>
      <c r="BK1531" s="240">
        <f>ROUND(I1531*H1531,2)</f>
        <v>0</v>
      </c>
      <c r="BL1531" s="18" t="s">
        <v>290</v>
      </c>
      <c r="BM1531" s="239" t="s">
        <v>6232</v>
      </c>
    </row>
    <row r="1532" s="13" customFormat="1">
      <c r="A1532" s="13"/>
      <c r="B1532" s="241"/>
      <c r="C1532" s="242"/>
      <c r="D1532" s="243" t="s">
        <v>230</v>
      </c>
      <c r="E1532" s="244" t="s">
        <v>1</v>
      </c>
      <c r="F1532" s="245" t="s">
        <v>6233</v>
      </c>
      <c r="G1532" s="242"/>
      <c r="H1532" s="246">
        <v>17</v>
      </c>
      <c r="I1532" s="247"/>
      <c r="J1532" s="242"/>
      <c r="K1532" s="242"/>
      <c r="L1532" s="248"/>
      <c r="M1532" s="249"/>
      <c r="N1532" s="250"/>
      <c r="O1532" s="250"/>
      <c r="P1532" s="250"/>
      <c r="Q1532" s="250"/>
      <c r="R1532" s="250"/>
      <c r="S1532" s="250"/>
      <c r="T1532" s="251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2" t="s">
        <v>230</v>
      </c>
      <c r="AU1532" s="252" t="s">
        <v>88</v>
      </c>
      <c r="AV1532" s="13" t="s">
        <v>88</v>
      </c>
      <c r="AW1532" s="13" t="s">
        <v>34</v>
      </c>
      <c r="AX1532" s="13" t="s">
        <v>86</v>
      </c>
      <c r="AY1532" s="252" t="s">
        <v>216</v>
      </c>
    </row>
    <row r="1533" s="2" customFormat="1" ht="16.5" customHeight="1">
      <c r="A1533" s="39"/>
      <c r="B1533" s="40"/>
      <c r="C1533" s="264" t="s">
        <v>2581</v>
      </c>
      <c r="D1533" s="264" t="s">
        <v>372</v>
      </c>
      <c r="E1533" s="265" t="s">
        <v>6234</v>
      </c>
      <c r="F1533" s="266" t="s">
        <v>6235</v>
      </c>
      <c r="G1533" s="267" t="s">
        <v>293</v>
      </c>
      <c r="H1533" s="268">
        <v>135.68100000000001</v>
      </c>
      <c r="I1533" s="269"/>
      <c r="J1533" s="270">
        <f>ROUND(I1533*H1533,2)</f>
        <v>0</v>
      </c>
      <c r="K1533" s="266" t="s">
        <v>222</v>
      </c>
      <c r="L1533" s="271"/>
      <c r="M1533" s="272" t="s">
        <v>1</v>
      </c>
      <c r="N1533" s="273" t="s">
        <v>44</v>
      </c>
      <c r="O1533" s="92"/>
      <c r="P1533" s="237">
        <f>O1533*H1533</f>
        <v>0</v>
      </c>
      <c r="Q1533" s="237">
        <v>0.0018</v>
      </c>
      <c r="R1533" s="237">
        <f>Q1533*H1533</f>
        <v>0.24422580000000002</v>
      </c>
      <c r="S1533" s="237">
        <v>0</v>
      </c>
      <c r="T1533" s="238">
        <f>S1533*H1533</f>
        <v>0</v>
      </c>
      <c r="U1533" s="39"/>
      <c r="V1533" s="39"/>
      <c r="W1533" s="39"/>
      <c r="X1533" s="39"/>
      <c r="Y1533" s="39"/>
      <c r="Z1533" s="39"/>
      <c r="AA1533" s="39"/>
      <c r="AB1533" s="39"/>
      <c r="AC1533" s="39"/>
      <c r="AD1533" s="39"/>
      <c r="AE1533" s="39"/>
      <c r="AR1533" s="239" t="s">
        <v>371</v>
      </c>
      <c r="AT1533" s="239" t="s">
        <v>372</v>
      </c>
      <c r="AU1533" s="239" t="s">
        <v>88</v>
      </c>
      <c r="AY1533" s="18" t="s">
        <v>216</v>
      </c>
      <c r="BE1533" s="240">
        <f>IF(N1533="základní",J1533,0)</f>
        <v>0</v>
      </c>
      <c r="BF1533" s="240">
        <f>IF(N1533="snížená",J1533,0)</f>
        <v>0</v>
      </c>
      <c r="BG1533" s="240">
        <f>IF(N1533="zákl. přenesená",J1533,0)</f>
        <v>0</v>
      </c>
      <c r="BH1533" s="240">
        <f>IF(N1533="sníž. přenesená",J1533,0)</f>
        <v>0</v>
      </c>
      <c r="BI1533" s="240">
        <f>IF(N1533="nulová",J1533,0)</f>
        <v>0</v>
      </c>
      <c r="BJ1533" s="18" t="s">
        <v>86</v>
      </c>
      <c r="BK1533" s="240">
        <f>ROUND(I1533*H1533,2)</f>
        <v>0</v>
      </c>
      <c r="BL1533" s="18" t="s">
        <v>290</v>
      </c>
      <c r="BM1533" s="239" t="s">
        <v>6236</v>
      </c>
    </row>
    <row r="1534" s="13" customFormat="1">
      <c r="A1534" s="13"/>
      <c r="B1534" s="241"/>
      <c r="C1534" s="242"/>
      <c r="D1534" s="243" t="s">
        <v>230</v>
      </c>
      <c r="E1534" s="244" t="s">
        <v>1</v>
      </c>
      <c r="F1534" s="245" t="s">
        <v>6237</v>
      </c>
      <c r="G1534" s="242"/>
      <c r="H1534" s="246">
        <v>135.68100000000001</v>
      </c>
      <c r="I1534" s="247"/>
      <c r="J1534" s="242"/>
      <c r="K1534" s="242"/>
      <c r="L1534" s="248"/>
      <c r="M1534" s="249"/>
      <c r="N1534" s="250"/>
      <c r="O1534" s="250"/>
      <c r="P1534" s="250"/>
      <c r="Q1534" s="250"/>
      <c r="R1534" s="250"/>
      <c r="S1534" s="250"/>
      <c r="T1534" s="251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2" t="s">
        <v>230</v>
      </c>
      <c r="AU1534" s="252" t="s">
        <v>88</v>
      </c>
      <c r="AV1534" s="13" t="s">
        <v>88</v>
      </c>
      <c r="AW1534" s="13" t="s">
        <v>34</v>
      </c>
      <c r="AX1534" s="13" t="s">
        <v>86</v>
      </c>
      <c r="AY1534" s="252" t="s">
        <v>216</v>
      </c>
    </row>
    <row r="1535" s="2" customFormat="1" ht="16.5" customHeight="1">
      <c r="A1535" s="39"/>
      <c r="B1535" s="40"/>
      <c r="C1535" s="264" t="s">
        <v>2585</v>
      </c>
      <c r="D1535" s="264" t="s">
        <v>372</v>
      </c>
      <c r="E1535" s="265" t="s">
        <v>2784</v>
      </c>
      <c r="F1535" s="266" t="s">
        <v>2785</v>
      </c>
      <c r="G1535" s="267" t="s">
        <v>2786</v>
      </c>
      <c r="H1535" s="268">
        <v>65</v>
      </c>
      <c r="I1535" s="269"/>
      <c r="J1535" s="270">
        <f>ROUND(I1535*H1535,2)</f>
        <v>0</v>
      </c>
      <c r="K1535" s="266" t="s">
        <v>222</v>
      </c>
      <c r="L1535" s="271"/>
      <c r="M1535" s="272" t="s">
        <v>1</v>
      </c>
      <c r="N1535" s="273" t="s">
        <v>44</v>
      </c>
      <c r="O1535" s="92"/>
      <c r="P1535" s="237">
        <f>O1535*H1535</f>
        <v>0</v>
      </c>
      <c r="Q1535" s="237">
        <v>0.00020000000000000001</v>
      </c>
      <c r="R1535" s="237">
        <f>Q1535*H1535</f>
        <v>0.013000000000000001</v>
      </c>
      <c r="S1535" s="237">
        <v>0</v>
      </c>
      <c r="T1535" s="238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39" t="s">
        <v>371</v>
      </c>
      <c r="AT1535" s="239" t="s">
        <v>372</v>
      </c>
      <c r="AU1535" s="239" t="s">
        <v>88</v>
      </c>
      <c r="AY1535" s="18" t="s">
        <v>216</v>
      </c>
      <c r="BE1535" s="240">
        <f>IF(N1535="základní",J1535,0)</f>
        <v>0</v>
      </c>
      <c r="BF1535" s="240">
        <f>IF(N1535="snížená",J1535,0)</f>
        <v>0</v>
      </c>
      <c r="BG1535" s="240">
        <f>IF(N1535="zákl. přenesená",J1535,0)</f>
        <v>0</v>
      </c>
      <c r="BH1535" s="240">
        <f>IF(N1535="sníž. přenesená",J1535,0)</f>
        <v>0</v>
      </c>
      <c r="BI1535" s="240">
        <f>IF(N1535="nulová",J1535,0)</f>
        <v>0</v>
      </c>
      <c r="BJ1535" s="18" t="s">
        <v>86</v>
      </c>
      <c r="BK1535" s="240">
        <f>ROUND(I1535*H1535,2)</f>
        <v>0</v>
      </c>
      <c r="BL1535" s="18" t="s">
        <v>290</v>
      </c>
      <c r="BM1535" s="239" t="s">
        <v>6238</v>
      </c>
    </row>
    <row r="1536" s="13" customFormat="1">
      <c r="A1536" s="13"/>
      <c r="B1536" s="241"/>
      <c r="C1536" s="242"/>
      <c r="D1536" s="243" t="s">
        <v>230</v>
      </c>
      <c r="E1536" s="242"/>
      <c r="F1536" s="245" t="s">
        <v>6239</v>
      </c>
      <c r="G1536" s="242"/>
      <c r="H1536" s="246">
        <v>65</v>
      </c>
      <c r="I1536" s="247"/>
      <c r="J1536" s="242"/>
      <c r="K1536" s="242"/>
      <c r="L1536" s="248"/>
      <c r="M1536" s="249"/>
      <c r="N1536" s="250"/>
      <c r="O1536" s="250"/>
      <c r="P1536" s="250"/>
      <c r="Q1536" s="250"/>
      <c r="R1536" s="250"/>
      <c r="S1536" s="250"/>
      <c r="T1536" s="251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2" t="s">
        <v>230</v>
      </c>
      <c r="AU1536" s="252" t="s">
        <v>88</v>
      </c>
      <c r="AV1536" s="13" t="s">
        <v>88</v>
      </c>
      <c r="AW1536" s="13" t="s">
        <v>4</v>
      </c>
      <c r="AX1536" s="13" t="s">
        <v>86</v>
      </c>
      <c r="AY1536" s="252" t="s">
        <v>216</v>
      </c>
    </row>
    <row r="1537" s="2" customFormat="1" ht="16.5" customHeight="1">
      <c r="A1537" s="39"/>
      <c r="B1537" s="40"/>
      <c r="C1537" s="228" t="s">
        <v>2591</v>
      </c>
      <c r="D1537" s="228" t="s">
        <v>218</v>
      </c>
      <c r="E1537" s="229" t="s">
        <v>6240</v>
      </c>
      <c r="F1537" s="230" t="s">
        <v>6241</v>
      </c>
      <c r="G1537" s="231" t="s">
        <v>277</v>
      </c>
      <c r="H1537" s="232">
        <v>44.979999999999997</v>
      </c>
      <c r="I1537" s="233"/>
      <c r="J1537" s="234">
        <f>ROUND(I1537*H1537,2)</f>
        <v>0</v>
      </c>
      <c r="K1537" s="230" t="s">
        <v>222</v>
      </c>
      <c r="L1537" s="45"/>
      <c r="M1537" s="235" t="s">
        <v>1</v>
      </c>
      <c r="N1537" s="236" t="s">
        <v>44</v>
      </c>
      <c r="O1537" s="92"/>
      <c r="P1537" s="237">
        <f>O1537*H1537</f>
        <v>0</v>
      </c>
      <c r="Q1537" s="237">
        <v>0</v>
      </c>
      <c r="R1537" s="237">
        <f>Q1537*H1537</f>
        <v>0</v>
      </c>
      <c r="S1537" s="237">
        <v>0</v>
      </c>
      <c r="T1537" s="238">
        <f>S1537*H1537</f>
        <v>0</v>
      </c>
      <c r="U1537" s="39"/>
      <c r="V1537" s="39"/>
      <c r="W1537" s="39"/>
      <c r="X1537" s="39"/>
      <c r="Y1537" s="39"/>
      <c r="Z1537" s="39"/>
      <c r="AA1537" s="39"/>
      <c r="AB1537" s="39"/>
      <c r="AC1537" s="39"/>
      <c r="AD1537" s="39"/>
      <c r="AE1537" s="39"/>
      <c r="AR1537" s="239" t="s">
        <v>290</v>
      </c>
      <c r="AT1537" s="239" t="s">
        <v>218</v>
      </c>
      <c r="AU1537" s="239" t="s">
        <v>88</v>
      </c>
      <c r="AY1537" s="18" t="s">
        <v>216</v>
      </c>
      <c r="BE1537" s="240">
        <f>IF(N1537="základní",J1537,0)</f>
        <v>0</v>
      </c>
      <c r="BF1537" s="240">
        <f>IF(N1537="snížená",J1537,0)</f>
        <v>0</v>
      </c>
      <c r="BG1537" s="240">
        <f>IF(N1537="zákl. přenesená",J1537,0)</f>
        <v>0</v>
      </c>
      <c r="BH1537" s="240">
        <f>IF(N1537="sníž. přenesená",J1537,0)</f>
        <v>0</v>
      </c>
      <c r="BI1537" s="240">
        <f>IF(N1537="nulová",J1537,0)</f>
        <v>0</v>
      </c>
      <c r="BJ1537" s="18" t="s">
        <v>86</v>
      </c>
      <c r="BK1537" s="240">
        <f>ROUND(I1537*H1537,2)</f>
        <v>0</v>
      </c>
      <c r="BL1537" s="18" t="s">
        <v>290</v>
      </c>
      <c r="BM1537" s="239" t="s">
        <v>6242</v>
      </c>
    </row>
    <row r="1538" s="13" customFormat="1">
      <c r="A1538" s="13"/>
      <c r="B1538" s="241"/>
      <c r="C1538" s="242"/>
      <c r="D1538" s="243" t="s">
        <v>230</v>
      </c>
      <c r="E1538" s="244" t="s">
        <v>1</v>
      </c>
      <c r="F1538" s="245" t="s">
        <v>6243</v>
      </c>
      <c r="G1538" s="242"/>
      <c r="H1538" s="246">
        <v>25.350000000000001</v>
      </c>
      <c r="I1538" s="247"/>
      <c r="J1538" s="242"/>
      <c r="K1538" s="242"/>
      <c r="L1538" s="248"/>
      <c r="M1538" s="249"/>
      <c r="N1538" s="250"/>
      <c r="O1538" s="250"/>
      <c r="P1538" s="250"/>
      <c r="Q1538" s="250"/>
      <c r="R1538" s="250"/>
      <c r="S1538" s="250"/>
      <c r="T1538" s="251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T1538" s="252" t="s">
        <v>230</v>
      </c>
      <c r="AU1538" s="252" t="s">
        <v>88</v>
      </c>
      <c r="AV1538" s="13" t="s">
        <v>88</v>
      </c>
      <c r="AW1538" s="13" t="s">
        <v>34</v>
      </c>
      <c r="AX1538" s="13" t="s">
        <v>79</v>
      </c>
      <c r="AY1538" s="252" t="s">
        <v>216</v>
      </c>
    </row>
    <row r="1539" s="13" customFormat="1">
      <c r="A1539" s="13"/>
      <c r="B1539" s="241"/>
      <c r="C1539" s="242"/>
      <c r="D1539" s="243" t="s">
        <v>230</v>
      </c>
      <c r="E1539" s="244" t="s">
        <v>1</v>
      </c>
      <c r="F1539" s="245" t="s">
        <v>6244</v>
      </c>
      <c r="G1539" s="242"/>
      <c r="H1539" s="246">
        <v>19.629999999999999</v>
      </c>
      <c r="I1539" s="247"/>
      <c r="J1539" s="242"/>
      <c r="K1539" s="242"/>
      <c r="L1539" s="248"/>
      <c r="M1539" s="249"/>
      <c r="N1539" s="250"/>
      <c r="O1539" s="250"/>
      <c r="P1539" s="250"/>
      <c r="Q1539" s="250"/>
      <c r="R1539" s="250"/>
      <c r="S1539" s="250"/>
      <c r="T1539" s="251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52" t="s">
        <v>230</v>
      </c>
      <c r="AU1539" s="252" t="s">
        <v>88</v>
      </c>
      <c r="AV1539" s="13" t="s">
        <v>88</v>
      </c>
      <c r="AW1539" s="13" t="s">
        <v>34</v>
      </c>
      <c r="AX1539" s="13" t="s">
        <v>79</v>
      </c>
      <c r="AY1539" s="252" t="s">
        <v>216</v>
      </c>
    </row>
    <row r="1540" s="14" customFormat="1">
      <c r="A1540" s="14"/>
      <c r="B1540" s="253"/>
      <c r="C1540" s="254"/>
      <c r="D1540" s="243" t="s">
        <v>230</v>
      </c>
      <c r="E1540" s="255" t="s">
        <v>1</v>
      </c>
      <c r="F1540" s="256" t="s">
        <v>285</v>
      </c>
      <c r="G1540" s="254"/>
      <c r="H1540" s="257">
        <v>44.979999999999997</v>
      </c>
      <c r="I1540" s="258"/>
      <c r="J1540" s="254"/>
      <c r="K1540" s="254"/>
      <c r="L1540" s="259"/>
      <c r="M1540" s="260"/>
      <c r="N1540" s="261"/>
      <c r="O1540" s="261"/>
      <c r="P1540" s="261"/>
      <c r="Q1540" s="261"/>
      <c r="R1540" s="261"/>
      <c r="S1540" s="261"/>
      <c r="T1540" s="262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63" t="s">
        <v>230</v>
      </c>
      <c r="AU1540" s="263" t="s">
        <v>88</v>
      </c>
      <c r="AV1540" s="14" t="s">
        <v>121</v>
      </c>
      <c r="AW1540" s="14" t="s">
        <v>34</v>
      </c>
      <c r="AX1540" s="14" t="s">
        <v>86</v>
      </c>
      <c r="AY1540" s="263" t="s">
        <v>216</v>
      </c>
    </row>
    <row r="1541" s="2" customFormat="1" ht="16.5" customHeight="1">
      <c r="A1541" s="39"/>
      <c r="B1541" s="40"/>
      <c r="C1541" s="264" t="s">
        <v>2597</v>
      </c>
      <c r="D1541" s="264" t="s">
        <v>372</v>
      </c>
      <c r="E1541" s="265" t="s">
        <v>6245</v>
      </c>
      <c r="F1541" s="266" t="s">
        <v>6246</v>
      </c>
      <c r="G1541" s="267" t="s">
        <v>277</v>
      </c>
      <c r="H1541" s="268">
        <v>44.979999999999997</v>
      </c>
      <c r="I1541" s="269"/>
      <c r="J1541" s="270">
        <f>ROUND(I1541*H1541,2)</f>
        <v>0</v>
      </c>
      <c r="K1541" s="266" t="s">
        <v>1</v>
      </c>
      <c r="L1541" s="271"/>
      <c r="M1541" s="272" t="s">
        <v>1</v>
      </c>
      <c r="N1541" s="273" t="s">
        <v>44</v>
      </c>
      <c r="O1541" s="92"/>
      <c r="P1541" s="237">
        <f>O1541*H1541</f>
        <v>0</v>
      </c>
      <c r="Q1541" s="237">
        <v>0.01</v>
      </c>
      <c r="R1541" s="237">
        <f>Q1541*H1541</f>
        <v>0.44979999999999998</v>
      </c>
      <c r="S1541" s="237">
        <v>0</v>
      </c>
      <c r="T1541" s="238">
        <f>S1541*H1541</f>
        <v>0</v>
      </c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R1541" s="239" t="s">
        <v>371</v>
      </c>
      <c r="AT1541" s="239" t="s">
        <v>372</v>
      </c>
      <c r="AU1541" s="239" t="s">
        <v>88</v>
      </c>
      <c r="AY1541" s="18" t="s">
        <v>216</v>
      </c>
      <c r="BE1541" s="240">
        <f>IF(N1541="základní",J1541,0)</f>
        <v>0</v>
      </c>
      <c r="BF1541" s="240">
        <f>IF(N1541="snížená",J1541,0)</f>
        <v>0</v>
      </c>
      <c r="BG1541" s="240">
        <f>IF(N1541="zákl. přenesená",J1541,0)</f>
        <v>0</v>
      </c>
      <c r="BH1541" s="240">
        <f>IF(N1541="sníž. přenesená",J1541,0)</f>
        <v>0</v>
      </c>
      <c r="BI1541" s="240">
        <f>IF(N1541="nulová",J1541,0)</f>
        <v>0</v>
      </c>
      <c r="BJ1541" s="18" t="s">
        <v>86</v>
      </c>
      <c r="BK1541" s="240">
        <f>ROUND(I1541*H1541,2)</f>
        <v>0</v>
      </c>
      <c r="BL1541" s="18" t="s">
        <v>290</v>
      </c>
      <c r="BM1541" s="239" t="s">
        <v>6247</v>
      </c>
    </row>
    <row r="1542" s="13" customFormat="1">
      <c r="A1542" s="13"/>
      <c r="B1542" s="241"/>
      <c r="C1542" s="242"/>
      <c r="D1542" s="243" t="s">
        <v>230</v>
      </c>
      <c r="E1542" s="244" t="s">
        <v>1</v>
      </c>
      <c r="F1542" s="245" t="s">
        <v>6248</v>
      </c>
      <c r="G1542" s="242"/>
      <c r="H1542" s="246">
        <v>44.979999999999997</v>
      </c>
      <c r="I1542" s="247"/>
      <c r="J1542" s="242"/>
      <c r="K1542" s="242"/>
      <c r="L1542" s="248"/>
      <c r="M1542" s="249"/>
      <c r="N1542" s="250"/>
      <c r="O1542" s="250"/>
      <c r="P1542" s="250"/>
      <c r="Q1542" s="250"/>
      <c r="R1542" s="250"/>
      <c r="S1542" s="250"/>
      <c r="T1542" s="25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2" t="s">
        <v>230</v>
      </c>
      <c r="AU1542" s="252" t="s">
        <v>88</v>
      </c>
      <c r="AV1542" s="13" t="s">
        <v>88</v>
      </c>
      <c r="AW1542" s="13" t="s">
        <v>34</v>
      </c>
      <c r="AX1542" s="13" t="s">
        <v>86</v>
      </c>
      <c r="AY1542" s="252" t="s">
        <v>216</v>
      </c>
    </row>
    <row r="1543" s="2" customFormat="1" ht="24.15" customHeight="1">
      <c r="A1543" s="39"/>
      <c r="B1543" s="40"/>
      <c r="C1543" s="228" t="s">
        <v>2602</v>
      </c>
      <c r="D1543" s="228" t="s">
        <v>218</v>
      </c>
      <c r="E1543" s="229" t="s">
        <v>6249</v>
      </c>
      <c r="F1543" s="230" t="s">
        <v>6250</v>
      </c>
      <c r="G1543" s="231" t="s">
        <v>221</v>
      </c>
      <c r="H1543" s="232">
        <v>1</v>
      </c>
      <c r="I1543" s="233"/>
      <c r="J1543" s="234">
        <f>ROUND(I1543*H1543,2)</f>
        <v>0</v>
      </c>
      <c r="K1543" s="230" t="s">
        <v>1</v>
      </c>
      <c r="L1543" s="45"/>
      <c r="M1543" s="235" t="s">
        <v>1</v>
      </c>
      <c r="N1543" s="236" t="s">
        <v>44</v>
      </c>
      <c r="O1543" s="92"/>
      <c r="P1543" s="237">
        <f>O1543*H1543</f>
        <v>0</v>
      </c>
      <c r="Q1543" s="237">
        <v>0</v>
      </c>
      <c r="R1543" s="237">
        <f>Q1543*H1543</f>
        <v>0</v>
      </c>
      <c r="S1543" s="237">
        <v>0</v>
      </c>
      <c r="T1543" s="238">
        <f>S1543*H1543</f>
        <v>0</v>
      </c>
      <c r="U1543" s="39"/>
      <c r="V1543" s="39"/>
      <c r="W1543" s="39"/>
      <c r="X1543" s="39"/>
      <c r="Y1543" s="39"/>
      <c r="Z1543" s="39"/>
      <c r="AA1543" s="39"/>
      <c r="AB1543" s="39"/>
      <c r="AC1543" s="39"/>
      <c r="AD1543" s="39"/>
      <c r="AE1543" s="39"/>
      <c r="AR1543" s="239" t="s">
        <v>290</v>
      </c>
      <c r="AT1543" s="239" t="s">
        <v>218</v>
      </c>
      <c r="AU1543" s="239" t="s">
        <v>88</v>
      </c>
      <c r="AY1543" s="18" t="s">
        <v>216</v>
      </c>
      <c r="BE1543" s="240">
        <f>IF(N1543="základní",J1543,0)</f>
        <v>0</v>
      </c>
      <c r="BF1543" s="240">
        <f>IF(N1543="snížená",J1543,0)</f>
        <v>0</v>
      </c>
      <c r="BG1543" s="240">
        <f>IF(N1543="zákl. přenesená",J1543,0)</f>
        <v>0</v>
      </c>
      <c r="BH1543" s="240">
        <f>IF(N1543="sníž. přenesená",J1543,0)</f>
        <v>0</v>
      </c>
      <c r="BI1543" s="240">
        <f>IF(N1543="nulová",J1543,0)</f>
        <v>0</v>
      </c>
      <c r="BJ1543" s="18" t="s">
        <v>86</v>
      </c>
      <c r="BK1543" s="240">
        <f>ROUND(I1543*H1543,2)</f>
        <v>0</v>
      </c>
      <c r="BL1543" s="18" t="s">
        <v>290</v>
      </c>
      <c r="BM1543" s="239" t="s">
        <v>6251</v>
      </c>
    </row>
    <row r="1544" s="2" customFormat="1" ht="24.15" customHeight="1">
      <c r="A1544" s="39"/>
      <c r="B1544" s="40"/>
      <c r="C1544" s="228" t="s">
        <v>2607</v>
      </c>
      <c r="D1544" s="228" t="s">
        <v>218</v>
      </c>
      <c r="E1544" s="229" t="s">
        <v>6252</v>
      </c>
      <c r="F1544" s="230" t="s">
        <v>6253</v>
      </c>
      <c r="G1544" s="231" t="s">
        <v>221</v>
      </c>
      <c r="H1544" s="232">
        <v>1</v>
      </c>
      <c r="I1544" s="233"/>
      <c r="J1544" s="234">
        <f>ROUND(I1544*H1544,2)</f>
        <v>0</v>
      </c>
      <c r="K1544" s="230" t="s">
        <v>1</v>
      </c>
      <c r="L1544" s="45"/>
      <c r="M1544" s="235" t="s">
        <v>1</v>
      </c>
      <c r="N1544" s="236" t="s">
        <v>44</v>
      </c>
      <c r="O1544" s="92"/>
      <c r="P1544" s="237">
        <f>O1544*H1544</f>
        <v>0</v>
      </c>
      <c r="Q1544" s="237">
        <v>0</v>
      </c>
      <c r="R1544" s="237">
        <f>Q1544*H1544</f>
        <v>0</v>
      </c>
      <c r="S1544" s="237">
        <v>0</v>
      </c>
      <c r="T1544" s="238">
        <f>S1544*H1544</f>
        <v>0</v>
      </c>
      <c r="U1544" s="39"/>
      <c r="V1544" s="39"/>
      <c r="W1544" s="39"/>
      <c r="X1544" s="39"/>
      <c r="Y1544" s="39"/>
      <c r="Z1544" s="39"/>
      <c r="AA1544" s="39"/>
      <c r="AB1544" s="39"/>
      <c r="AC1544" s="39"/>
      <c r="AD1544" s="39"/>
      <c r="AE1544" s="39"/>
      <c r="AR1544" s="239" t="s">
        <v>290</v>
      </c>
      <c r="AT1544" s="239" t="s">
        <v>218</v>
      </c>
      <c r="AU1544" s="239" t="s">
        <v>88</v>
      </c>
      <c r="AY1544" s="18" t="s">
        <v>216</v>
      </c>
      <c r="BE1544" s="240">
        <f>IF(N1544="základní",J1544,0)</f>
        <v>0</v>
      </c>
      <c r="BF1544" s="240">
        <f>IF(N1544="snížená",J1544,0)</f>
        <v>0</v>
      </c>
      <c r="BG1544" s="240">
        <f>IF(N1544="zákl. přenesená",J1544,0)</f>
        <v>0</v>
      </c>
      <c r="BH1544" s="240">
        <f>IF(N1544="sníž. přenesená",J1544,0)</f>
        <v>0</v>
      </c>
      <c r="BI1544" s="240">
        <f>IF(N1544="nulová",J1544,0)</f>
        <v>0</v>
      </c>
      <c r="BJ1544" s="18" t="s">
        <v>86</v>
      </c>
      <c r="BK1544" s="240">
        <f>ROUND(I1544*H1544,2)</f>
        <v>0</v>
      </c>
      <c r="BL1544" s="18" t="s">
        <v>290</v>
      </c>
      <c r="BM1544" s="239" t="s">
        <v>6254</v>
      </c>
    </row>
    <row r="1545" s="2" customFormat="1" ht="24.15" customHeight="1">
      <c r="A1545" s="39"/>
      <c r="B1545" s="40"/>
      <c r="C1545" s="228" t="s">
        <v>2613</v>
      </c>
      <c r="D1545" s="228" t="s">
        <v>218</v>
      </c>
      <c r="E1545" s="229" t="s">
        <v>6255</v>
      </c>
      <c r="F1545" s="230" t="s">
        <v>6256</v>
      </c>
      <c r="G1545" s="231" t="s">
        <v>221</v>
      </c>
      <c r="H1545" s="232">
        <v>1</v>
      </c>
      <c r="I1545" s="233"/>
      <c r="J1545" s="234">
        <f>ROUND(I1545*H1545,2)</f>
        <v>0</v>
      </c>
      <c r="K1545" s="230" t="s">
        <v>1</v>
      </c>
      <c r="L1545" s="45"/>
      <c r="M1545" s="235" t="s">
        <v>1</v>
      </c>
      <c r="N1545" s="236" t="s">
        <v>44</v>
      </c>
      <c r="O1545" s="92"/>
      <c r="P1545" s="237">
        <f>O1545*H1545</f>
        <v>0</v>
      </c>
      <c r="Q1545" s="237">
        <v>0</v>
      </c>
      <c r="R1545" s="237">
        <f>Q1545*H1545</f>
        <v>0</v>
      </c>
      <c r="S1545" s="237">
        <v>0</v>
      </c>
      <c r="T1545" s="238">
        <f>S1545*H1545</f>
        <v>0</v>
      </c>
      <c r="U1545" s="39"/>
      <c r="V1545" s="39"/>
      <c r="W1545" s="39"/>
      <c r="X1545" s="39"/>
      <c r="Y1545" s="39"/>
      <c r="Z1545" s="39"/>
      <c r="AA1545" s="39"/>
      <c r="AB1545" s="39"/>
      <c r="AC1545" s="39"/>
      <c r="AD1545" s="39"/>
      <c r="AE1545" s="39"/>
      <c r="AR1545" s="239" t="s">
        <v>290</v>
      </c>
      <c r="AT1545" s="239" t="s">
        <v>218</v>
      </c>
      <c r="AU1545" s="239" t="s">
        <v>88</v>
      </c>
      <c r="AY1545" s="18" t="s">
        <v>216</v>
      </c>
      <c r="BE1545" s="240">
        <f>IF(N1545="základní",J1545,0)</f>
        <v>0</v>
      </c>
      <c r="BF1545" s="240">
        <f>IF(N1545="snížená",J1545,0)</f>
        <v>0</v>
      </c>
      <c r="BG1545" s="240">
        <f>IF(N1545="zákl. přenesená",J1545,0)</f>
        <v>0</v>
      </c>
      <c r="BH1545" s="240">
        <f>IF(N1545="sníž. přenesená",J1545,0)</f>
        <v>0</v>
      </c>
      <c r="BI1545" s="240">
        <f>IF(N1545="nulová",J1545,0)</f>
        <v>0</v>
      </c>
      <c r="BJ1545" s="18" t="s">
        <v>86</v>
      </c>
      <c r="BK1545" s="240">
        <f>ROUND(I1545*H1545,2)</f>
        <v>0</v>
      </c>
      <c r="BL1545" s="18" t="s">
        <v>290</v>
      </c>
      <c r="BM1545" s="239" t="s">
        <v>6257</v>
      </c>
    </row>
    <row r="1546" s="2" customFormat="1" ht="24.15" customHeight="1">
      <c r="A1546" s="39"/>
      <c r="B1546" s="40"/>
      <c r="C1546" s="228" t="s">
        <v>2619</v>
      </c>
      <c r="D1546" s="228" t="s">
        <v>218</v>
      </c>
      <c r="E1546" s="229" t="s">
        <v>6258</v>
      </c>
      <c r="F1546" s="230" t="s">
        <v>6259</v>
      </c>
      <c r="G1546" s="231" t="s">
        <v>221</v>
      </c>
      <c r="H1546" s="232">
        <v>1</v>
      </c>
      <c r="I1546" s="233"/>
      <c r="J1546" s="234">
        <f>ROUND(I1546*H1546,2)</f>
        <v>0</v>
      </c>
      <c r="K1546" s="230" t="s">
        <v>1</v>
      </c>
      <c r="L1546" s="45"/>
      <c r="M1546" s="235" t="s">
        <v>1</v>
      </c>
      <c r="N1546" s="236" t="s">
        <v>44</v>
      </c>
      <c r="O1546" s="92"/>
      <c r="P1546" s="237">
        <f>O1546*H1546</f>
        <v>0</v>
      </c>
      <c r="Q1546" s="237">
        <v>0</v>
      </c>
      <c r="R1546" s="237">
        <f>Q1546*H1546</f>
        <v>0</v>
      </c>
      <c r="S1546" s="237">
        <v>0</v>
      </c>
      <c r="T1546" s="238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39" t="s">
        <v>290</v>
      </c>
      <c r="AT1546" s="239" t="s">
        <v>218</v>
      </c>
      <c r="AU1546" s="239" t="s">
        <v>88</v>
      </c>
      <c r="AY1546" s="18" t="s">
        <v>216</v>
      </c>
      <c r="BE1546" s="240">
        <f>IF(N1546="základní",J1546,0)</f>
        <v>0</v>
      </c>
      <c r="BF1546" s="240">
        <f>IF(N1546="snížená",J1546,0)</f>
        <v>0</v>
      </c>
      <c r="BG1546" s="240">
        <f>IF(N1546="zákl. přenesená",J1546,0)</f>
        <v>0</v>
      </c>
      <c r="BH1546" s="240">
        <f>IF(N1546="sníž. přenesená",J1546,0)</f>
        <v>0</v>
      </c>
      <c r="BI1546" s="240">
        <f>IF(N1546="nulová",J1546,0)</f>
        <v>0</v>
      </c>
      <c r="BJ1546" s="18" t="s">
        <v>86</v>
      </c>
      <c r="BK1546" s="240">
        <f>ROUND(I1546*H1546,2)</f>
        <v>0</v>
      </c>
      <c r="BL1546" s="18" t="s">
        <v>290</v>
      </c>
      <c r="BM1546" s="239" t="s">
        <v>6260</v>
      </c>
    </row>
    <row r="1547" s="2" customFormat="1" ht="24.15" customHeight="1">
      <c r="A1547" s="39"/>
      <c r="B1547" s="40"/>
      <c r="C1547" s="228" t="s">
        <v>2623</v>
      </c>
      <c r="D1547" s="228" t="s">
        <v>218</v>
      </c>
      <c r="E1547" s="229" t="s">
        <v>6261</v>
      </c>
      <c r="F1547" s="230" t="s">
        <v>6262</v>
      </c>
      <c r="G1547" s="231" t="s">
        <v>221</v>
      </c>
      <c r="H1547" s="232">
        <v>1</v>
      </c>
      <c r="I1547" s="233"/>
      <c r="J1547" s="234">
        <f>ROUND(I1547*H1547,2)</f>
        <v>0</v>
      </c>
      <c r="K1547" s="230" t="s">
        <v>1</v>
      </c>
      <c r="L1547" s="45"/>
      <c r="M1547" s="235" t="s">
        <v>1</v>
      </c>
      <c r="N1547" s="236" t="s">
        <v>44</v>
      </c>
      <c r="O1547" s="92"/>
      <c r="P1547" s="237">
        <f>O1547*H1547</f>
        <v>0</v>
      </c>
      <c r="Q1547" s="237">
        <v>0</v>
      </c>
      <c r="R1547" s="237">
        <f>Q1547*H1547</f>
        <v>0</v>
      </c>
      <c r="S1547" s="237">
        <v>0</v>
      </c>
      <c r="T1547" s="238">
        <f>S1547*H1547</f>
        <v>0</v>
      </c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R1547" s="239" t="s">
        <v>290</v>
      </c>
      <c r="AT1547" s="239" t="s">
        <v>218</v>
      </c>
      <c r="AU1547" s="239" t="s">
        <v>88</v>
      </c>
      <c r="AY1547" s="18" t="s">
        <v>216</v>
      </c>
      <c r="BE1547" s="240">
        <f>IF(N1547="základní",J1547,0)</f>
        <v>0</v>
      </c>
      <c r="BF1547" s="240">
        <f>IF(N1547="snížená",J1547,0)</f>
        <v>0</v>
      </c>
      <c r="BG1547" s="240">
        <f>IF(N1547="zákl. přenesená",J1547,0)</f>
        <v>0</v>
      </c>
      <c r="BH1547" s="240">
        <f>IF(N1547="sníž. přenesená",J1547,0)</f>
        <v>0</v>
      </c>
      <c r="BI1547" s="240">
        <f>IF(N1547="nulová",J1547,0)</f>
        <v>0</v>
      </c>
      <c r="BJ1547" s="18" t="s">
        <v>86</v>
      </c>
      <c r="BK1547" s="240">
        <f>ROUND(I1547*H1547,2)</f>
        <v>0</v>
      </c>
      <c r="BL1547" s="18" t="s">
        <v>290</v>
      </c>
      <c r="BM1547" s="239" t="s">
        <v>6263</v>
      </c>
    </row>
    <row r="1548" s="2" customFormat="1" ht="24.15" customHeight="1">
      <c r="A1548" s="39"/>
      <c r="B1548" s="40"/>
      <c r="C1548" s="228" t="s">
        <v>2629</v>
      </c>
      <c r="D1548" s="228" t="s">
        <v>218</v>
      </c>
      <c r="E1548" s="229" t="s">
        <v>2789</v>
      </c>
      <c r="F1548" s="230" t="s">
        <v>6264</v>
      </c>
      <c r="G1548" s="231" t="s">
        <v>221</v>
      </c>
      <c r="H1548" s="232">
        <v>1</v>
      </c>
      <c r="I1548" s="233"/>
      <c r="J1548" s="234">
        <f>ROUND(I1548*H1548,2)</f>
        <v>0</v>
      </c>
      <c r="K1548" s="230" t="s">
        <v>1</v>
      </c>
      <c r="L1548" s="45"/>
      <c r="M1548" s="235" t="s">
        <v>1</v>
      </c>
      <c r="N1548" s="236" t="s">
        <v>44</v>
      </c>
      <c r="O1548" s="92"/>
      <c r="P1548" s="237">
        <f>O1548*H1548</f>
        <v>0</v>
      </c>
      <c r="Q1548" s="237">
        <v>0</v>
      </c>
      <c r="R1548" s="237">
        <f>Q1548*H1548</f>
        <v>0</v>
      </c>
      <c r="S1548" s="237">
        <v>0</v>
      </c>
      <c r="T1548" s="238">
        <f>S1548*H1548</f>
        <v>0</v>
      </c>
      <c r="U1548" s="39"/>
      <c r="V1548" s="39"/>
      <c r="W1548" s="39"/>
      <c r="X1548" s="39"/>
      <c r="Y1548" s="39"/>
      <c r="Z1548" s="39"/>
      <c r="AA1548" s="39"/>
      <c r="AB1548" s="39"/>
      <c r="AC1548" s="39"/>
      <c r="AD1548" s="39"/>
      <c r="AE1548" s="39"/>
      <c r="AR1548" s="239" t="s">
        <v>290</v>
      </c>
      <c r="AT1548" s="239" t="s">
        <v>218</v>
      </c>
      <c r="AU1548" s="239" t="s">
        <v>88</v>
      </c>
      <c r="AY1548" s="18" t="s">
        <v>216</v>
      </c>
      <c r="BE1548" s="240">
        <f>IF(N1548="základní",J1548,0)</f>
        <v>0</v>
      </c>
      <c r="BF1548" s="240">
        <f>IF(N1548="snížená",J1548,0)</f>
        <v>0</v>
      </c>
      <c r="BG1548" s="240">
        <f>IF(N1548="zákl. přenesená",J1548,0)</f>
        <v>0</v>
      </c>
      <c r="BH1548" s="240">
        <f>IF(N1548="sníž. přenesená",J1548,0)</f>
        <v>0</v>
      </c>
      <c r="BI1548" s="240">
        <f>IF(N1548="nulová",J1548,0)</f>
        <v>0</v>
      </c>
      <c r="BJ1548" s="18" t="s">
        <v>86</v>
      </c>
      <c r="BK1548" s="240">
        <f>ROUND(I1548*H1548,2)</f>
        <v>0</v>
      </c>
      <c r="BL1548" s="18" t="s">
        <v>290</v>
      </c>
      <c r="BM1548" s="239" t="s">
        <v>6265</v>
      </c>
    </row>
    <row r="1549" s="2" customFormat="1" ht="16.5" customHeight="1">
      <c r="A1549" s="39"/>
      <c r="B1549" s="40"/>
      <c r="C1549" s="228" t="s">
        <v>2634</v>
      </c>
      <c r="D1549" s="228" t="s">
        <v>218</v>
      </c>
      <c r="E1549" s="229" t="s">
        <v>2793</v>
      </c>
      <c r="F1549" s="230" t="s">
        <v>6266</v>
      </c>
      <c r="G1549" s="231" t="s">
        <v>359</v>
      </c>
      <c r="H1549" s="232">
        <v>4.6710000000000003</v>
      </c>
      <c r="I1549" s="233"/>
      <c r="J1549" s="234">
        <f>ROUND(I1549*H1549,2)</f>
        <v>0</v>
      </c>
      <c r="K1549" s="230" t="s">
        <v>222</v>
      </c>
      <c r="L1549" s="45"/>
      <c r="M1549" s="235" t="s">
        <v>1</v>
      </c>
      <c r="N1549" s="236" t="s">
        <v>44</v>
      </c>
      <c r="O1549" s="92"/>
      <c r="P1549" s="237">
        <f>O1549*H1549</f>
        <v>0</v>
      </c>
      <c r="Q1549" s="237">
        <v>0</v>
      </c>
      <c r="R1549" s="237">
        <f>Q1549*H1549</f>
        <v>0</v>
      </c>
      <c r="S1549" s="237">
        <v>0</v>
      </c>
      <c r="T1549" s="238">
        <f>S1549*H1549</f>
        <v>0</v>
      </c>
      <c r="U1549" s="39"/>
      <c r="V1549" s="39"/>
      <c r="W1549" s="39"/>
      <c r="X1549" s="39"/>
      <c r="Y1549" s="39"/>
      <c r="Z1549" s="39"/>
      <c r="AA1549" s="39"/>
      <c r="AB1549" s="39"/>
      <c r="AC1549" s="39"/>
      <c r="AD1549" s="39"/>
      <c r="AE1549" s="39"/>
      <c r="AR1549" s="239" t="s">
        <v>290</v>
      </c>
      <c r="AT1549" s="239" t="s">
        <v>218</v>
      </c>
      <c r="AU1549" s="239" t="s">
        <v>88</v>
      </c>
      <c r="AY1549" s="18" t="s">
        <v>216</v>
      </c>
      <c r="BE1549" s="240">
        <f>IF(N1549="základní",J1549,0)</f>
        <v>0</v>
      </c>
      <c r="BF1549" s="240">
        <f>IF(N1549="snížená",J1549,0)</f>
        <v>0</v>
      </c>
      <c r="BG1549" s="240">
        <f>IF(N1549="zákl. přenesená",J1549,0)</f>
        <v>0</v>
      </c>
      <c r="BH1549" s="240">
        <f>IF(N1549="sníž. přenesená",J1549,0)</f>
        <v>0</v>
      </c>
      <c r="BI1549" s="240">
        <f>IF(N1549="nulová",J1549,0)</f>
        <v>0</v>
      </c>
      <c r="BJ1549" s="18" t="s">
        <v>86</v>
      </c>
      <c r="BK1549" s="240">
        <f>ROUND(I1549*H1549,2)</f>
        <v>0</v>
      </c>
      <c r="BL1549" s="18" t="s">
        <v>290</v>
      </c>
      <c r="BM1549" s="239" t="s">
        <v>2795</v>
      </c>
    </row>
    <row r="1550" s="2" customFormat="1" ht="16.5" customHeight="1">
      <c r="A1550" s="39"/>
      <c r="B1550" s="40"/>
      <c r="C1550" s="228" t="s">
        <v>2638</v>
      </c>
      <c r="D1550" s="228" t="s">
        <v>218</v>
      </c>
      <c r="E1550" s="229" t="s">
        <v>2797</v>
      </c>
      <c r="F1550" s="230" t="s">
        <v>2798</v>
      </c>
      <c r="G1550" s="231" t="s">
        <v>359</v>
      </c>
      <c r="H1550" s="232">
        <v>4.6710000000000003</v>
      </c>
      <c r="I1550" s="233"/>
      <c r="J1550" s="234">
        <f>ROUND(I1550*H1550,2)</f>
        <v>0</v>
      </c>
      <c r="K1550" s="230" t="s">
        <v>222</v>
      </c>
      <c r="L1550" s="45"/>
      <c r="M1550" s="235" t="s">
        <v>1</v>
      </c>
      <c r="N1550" s="236" t="s">
        <v>44</v>
      </c>
      <c r="O1550" s="92"/>
      <c r="P1550" s="237">
        <f>O1550*H1550</f>
        <v>0</v>
      </c>
      <c r="Q1550" s="237">
        <v>0</v>
      </c>
      <c r="R1550" s="237">
        <f>Q1550*H1550</f>
        <v>0</v>
      </c>
      <c r="S1550" s="237">
        <v>0</v>
      </c>
      <c r="T1550" s="238">
        <f>S1550*H1550</f>
        <v>0</v>
      </c>
      <c r="U1550" s="39"/>
      <c r="V1550" s="39"/>
      <c r="W1550" s="39"/>
      <c r="X1550" s="39"/>
      <c r="Y1550" s="39"/>
      <c r="Z1550" s="39"/>
      <c r="AA1550" s="39"/>
      <c r="AB1550" s="39"/>
      <c r="AC1550" s="39"/>
      <c r="AD1550" s="39"/>
      <c r="AE1550" s="39"/>
      <c r="AR1550" s="239" t="s">
        <v>290</v>
      </c>
      <c r="AT1550" s="239" t="s">
        <v>218</v>
      </c>
      <c r="AU1550" s="239" t="s">
        <v>88</v>
      </c>
      <c r="AY1550" s="18" t="s">
        <v>216</v>
      </c>
      <c r="BE1550" s="240">
        <f>IF(N1550="základní",J1550,0)</f>
        <v>0</v>
      </c>
      <c r="BF1550" s="240">
        <f>IF(N1550="snížená",J1550,0)</f>
        <v>0</v>
      </c>
      <c r="BG1550" s="240">
        <f>IF(N1550="zákl. přenesená",J1550,0)</f>
        <v>0</v>
      </c>
      <c r="BH1550" s="240">
        <f>IF(N1550="sníž. přenesená",J1550,0)</f>
        <v>0</v>
      </c>
      <c r="BI1550" s="240">
        <f>IF(N1550="nulová",J1550,0)</f>
        <v>0</v>
      </c>
      <c r="BJ1550" s="18" t="s">
        <v>86</v>
      </c>
      <c r="BK1550" s="240">
        <f>ROUND(I1550*H1550,2)</f>
        <v>0</v>
      </c>
      <c r="BL1550" s="18" t="s">
        <v>290</v>
      </c>
      <c r="BM1550" s="239" t="s">
        <v>2799</v>
      </c>
    </row>
    <row r="1551" s="12" customFormat="1" ht="22.8" customHeight="1">
      <c r="A1551" s="12"/>
      <c r="B1551" s="212"/>
      <c r="C1551" s="213"/>
      <c r="D1551" s="214" t="s">
        <v>78</v>
      </c>
      <c r="E1551" s="226" t="s">
        <v>2800</v>
      </c>
      <c r="F1551" s="226" t="s">
        <v>2801</v>
      </c>
      <c r="G1551" s="213"/>
      <c r="H1551" s="213"/>
      <c r="I1551" s="216"/>
      <c r="J1551" s="227">
        <f>BK1551</f>
        <v>0</v>
      </c>
      <c r="K1551" s="213"/>
      <c r="L1551" s="218"/>
      <c r="M1551" s="219"/>
      <c r="N1551" s="220"/>
      <c r="O1551" s="220"/>
      <c r="P1551" s="221">
        <f>SUM(P1552:P1596)</f>
        <v>0</v>
      </c>
      <c r="Q1551" s="220"/>
      <c r="R1551" s="221">
        <f>SUM(R1552:R1596)</f>
        <v>1.0190682999999998</v>
      </c>
      <c r="S1551" s="220"/>
      <c r="T1551" s="222">
        <f>SUM(T1552:T1596)</f>
        <v>0.76500000000000012</v>
      </c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R1551" s="223" t="s">
        <v>88</v>
      </c>
      <c r="AT1551" s="224" t="s">
        <v>78</v>
      </c>
      <c r="AU1551" s="224" t="s">
        <v>86</v>
      </c>
      <c r="AY1551" s="223" t="s">
        <v>216</v>
      </c>
      <c r="BK1551" s="225">
        <f>SUM(BK1552:BK1596)</f>
        <v>0</v>
      </c>
    </row>
    <row r="1552" s="2" customFormat="1" ht="24.15" customHeight="1">
      <c r="A1552" s="39"/>
      <c r="B1552" s="40"/>
      <c r="C1552" s="228" t="s">
        <v>2643</v>
      </c>
      <c r="D1552" s="228" t="s">
        <v>218</v>
      </c>
      <c r="E1552" s="229" t="s">
        <v>6267</v>
      </c>
      <c r="F1552" s="230" t="s">
        <v>6268</v>
      </c>
      <c r="G1552" s="231" t="s">
        <v>2043</v>
      </c>
      <c r="H1552" s="232">
        <v>1</v>
      </c>
      <c r="I1552" s="233"/>
      <c r="J1552" s="234">
        <f>ROUND(I1552*H1552,2)</f>
        <v>0</v>
      </c>
      <c r="K1552" s="230" t="s">
        <v>1</v>
      </c>
      <c r="L1552" s="45"/>
      <c r="M1552" s="235" t="s">
        <v>1</v>
      </c>
      <c r="N1552" s="236" t="s">
        <v>44</v>
      </c>
      <c r="O1552" s="92"/>
      <c r="P1552" s="237">
        <f>O1552*H1552</f>
        <v>0</v>
      </c>
      <c r="Q1552" s="237">
        <v>6.0000000000000002E-05</v>
      </c>
      <c r="R1552" s="237">
        <f>Q1552*H1552</f>
        <v>6.0000000000000002E-05</v>
      </c>
      <c r="S1552" s="237">
        <v>0</v>
      </c>
      <c r="T1552" s="238">
        <f>S1552*H1552</f>
        <v>0</v>
      </c>
      <c r="U1552" s="39"/>
      <c r="V1552" s="39"/>
      <c r="W1552" s="39"/>
      <c r="X1552" s="39"/>
      <c r="Y1552" s="39"/>
      <c r="Z1552" s="39"/>
      <c r="AA1552" s="39"/>
      <c r="AB1552" s="39"/>
      <c r="AC1552" s="39"/>
      <c r="AD1552" s="39"/>
      <c r="AE1552" s="39"/>
      <c r="AR1552" s="239" t="s">
        <v>290</v>
      </c>
      <c r="AT1552" s="239" t="s">
        <v>218</v>
      </c>
      <c r="AU1552" s="239" t="s">
        <v>88</v>
      </c>
      <c r="AY1552" s="18" t="s">
        <v>216</v>
      </c>
      <c r="BE1552" s="240">
        <f>IF(N1552="základní",J1552,0)</f>
        <v>0</v>
      </c>
      <c r="BF1552" s="240">
        <f>IF(N1552="snížená",J1552,0)</f>
        <v>0</v>
      </c>
      <c r="BG1552" s="240">
        <f>IF(N1552="zákl. přenesená",J1552,0)</f>
        <v>0</v>
      </c>
      <c r="BH1552" s="240">
        <f>IF(N1552="sníž. přenesená",J1552,0)</f>
        <v>0</v>
      </c>
      <c r="BI1552" s="240">
        <f>IF(N1552="nulová",J1552,0)</f>
        <v>0</v>
      </c>
      <c r="BJ1552" s="18" t="s">
        <v>86</v>
      </c>
      <c r="BK1552" s="240">
        <f>ROUND(I1552*H1552,2)</f>
        <v>0</v>
      </c>
      <c r="BL1552" s="18" t="s">
        <v>290</v>
      </c>
      <c r="BM1552" s="239" t="s">
        <v>6269</v>
      </c>
    </row>
    <row r="1553" s="2" customFormat="1" ht="16.5" customHeight="1">
      <c r="A1553" s="39"/>
      <c r="B1553" s="40"/>
      <c r="C1553" s="228" t="s">
        <v>2647</v>
      </c>
      <c r="D1553" s="228" t="s">
        <v>218</v>
      </c>
      <c r="E1553" s="229" t="s">
        <v>6270</v>
      </c>
      <c r="F1553" s="230" t="s">
        <v>6271</v>
      </c>
      <c r="G1553" s="231" t="s">
        <v>293</v>
      </c>
      <c r="H1553" s="232">
        <v>30.600000000000001</v>
      </c>
      <c r="I1553" s="233"/>
      <c r="J1553" s="234">
        <f>ROUND(I1553*H1553,2)</f>
        <v>0</v>
      </c>
      <c r="K1553" s="230" t="s">
        <v>222</v>
      </c>
      <c r="L1553" s="45"/>
      <c r="M1553" s="235" t="s">
        <v>1</v>
      </c>
      <c r="N1553" s="236" t="s">
        <v>44</v>
      </c>
      <c r="O1553" s="92"/>
      <c r="P1553" s="237">
        <f>O1553*H1553</f>
        <v>0</v>
      </c>
      <c r="Q1553" s="237">
        <v>0</v>
      </c>
      <c r="R1553" s="237">
        <f>Q1553*H1553</f>
        <v>0</v>
      </c>
      <c r="S1553" s="237">
        <v>0.025000000000000001</v>
      </c>
      <c r="T1553" s="238">
        <f>S1553*H1553</f>
        <v>0.76500000000000012</v>
      </c>
      <c r="U1553" s="39"/>
      <c r="V1553" s="39"/>
      <c r="W1553" s="39"/>
      <c r="X1553" s="39"/>
      <c r="Y1553" s="39"/>
      <c r="Z1553" s="39"/>
      <c r="AA1553" s="39"/>
      <c r="AB1553" s="39"/>
      <c r="AC1553" s="39"/>
      <c r="AD1553" s="39"/>
      <c r="AE1553" s="39"/>
      <c r="AR1553" s="239" t="s">
        <v>290</v>
      </c>
      <c r="AT1553" s="239" t="s">
        <v>218</v>
      </c>
      <c r="AU1553" s="239" t="s">
        <v>88</v>
      </c>
      <c r="AY1553" s="18" t="s">
        <v>216</v>
      </c>
      <c r="BE1553" s="240">
        <f>IF(N1553="základní",J1553,0)</f>
        <v>0</v>
      </c>
      <c r="BF1553" s="240">
        <f>IF(N1553="snížená",J1553,0)</f>
        <v>0</v>
      </c>
      <c r="BG1553" s="240">
        <f>IF(N1553="zákl. přenesená",J1553,0)</f>
        <v>0</v>
      </c>
      <c r="BH1553" s="240">
        <f>IF(N1553="sníž. přenesená",J1553,0)</f>
        <v>0</v>
      </c>
      <c r="BI1553" s="240">
        <f>IF(N1553="nulová",J1553,0)</f>
        <v>0</v>
      </c>
      <c r="BJ1553" s="18" t="s">
        <v>86</v>
      </c>
      <c r="BK1553" s="240">
        <f>ROUND(I1553*H1553,2)</f>
        <v>0</v>
      </c>
      <c r="BL1553" s="18" t="s">
        <v>290</v>
      </c>
      <c r="BM1553" s="239" t="s">
        <v>6272</v>
      </c>
    </row>
    <row r="1554" s="13" customFormat="1">
      <c r="A1554" s="13"/>
      <c r="B1554" s="241"/>
      <c r="C1554" s="242"/>
      <c r="D1554" s="243" t="s">
        <v>230</v>
      </c>
      <c r="E1554" s="244" t="s">
        <v>1</v>
      </c>
      <c r="F1554" s="245" t="s">
        <v>6273</v>
      </c>
      <c r="G1554" s="242"/>
      <c r="H1554" s="246">
        <v>30.600000000000001</v>
      </c>
      <c r="I1554" s="247"/>
      <c r="J1554" s="242"/>
      <c r="K1554" s="242"/>
      <c r="L1554" s="248"/>
      <c r="M1554" s="249"/>
      <c r="N1554" s="250"/>
      <c r="O1554" s="250"/>
      <c r="P1554" s="250"/>
      <c r="Q1554" s="250"/>
      <c r="R1554" s="250"/>
      <c r="S1554" s="250"/>
      <c r="T1554" s="251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2" t="s">
        <v>230</v>
      </c>
      <c r="AU1554" s="252" t="s">
        <v>88</v>
      </c>
      <c r="AV1554" s="13" t="s">
        <v>88</v>
      </c>
      <c r="AW1554" s="13" t="s">
        <v>34</v>
      </c>
      <c r="AX1554" s="13" t="s">
        <v>86</v>
      </c>
      <c r="AY1554" s="252" t="s">
        <v>216</v>
      </c>
    </row>
    <row r="1555" s="2" customFormat="1" ht="21.75" customHeight="1">
      <c r="A1555" s="39"/>
      <c r="B1555" s="40"/>
      <c r="C1555" s="228" t="s">
        <v>2651</v>
      </c>
      <c r="D1555" s="228" t="s">
        <v>218</v>
      </c>
      <c r="E1555" s="229" t="s">
        <v>6274</v>
      </c>
      <c r="F1555" s="230" t="s">
        <v>6275</v>
      </c>
      <c r="G1555" s="231" t="s">
        <v>2043</v>
      </c>
      <c r="H1555" s="232">
        <v>1</v>
      </c>
      <c r="I1555" s="233"/>
      <c r="J1555" s="234">
        <f>ROUND(I1555*H1555,2)</f>
        <v>0</v>
      </c>
      <c r="K1555" s="230" t="s">
        <v>1</v>
      </c>
      <c r="L1555" s="45"/>
      <c r="M1555" s="235" t="s">
        <v>1</v>
      </c>
      <c r="N1555" s="236" t="s">
        <v>44</v>
      </c>
      <c r="O1555" s="92"/>
      <c r="P1555" s="237">
        <f>O1555*H1555</f>
        <v>0</v>
      </c>
      <c r="Q1555" s="237">
        <v>0</v>
      </c>
      <c r="R1555" s="237">
        <f>Q1555*H1555</f>
        <v>0</v>
      </c>
      <c r="S1555" s="237">
        <v>0</v>
      </c>
      <c r="T1555" s="238">
        <f>S1555*H1555</f>
        <v>0</v>
      </c>
      <c r="U1555" s="39"/>
      <c r="V1555" s="39"/>
      <c r="W1555" s="39"/>
      <c r="X1555" s="39"/>
      <c r="Y1555" s="39"/>
      <c r="Z1555" s="39"/>
      <c r="AA1555" s="39"/>
      <c r="AB1555" s="39"/>
      <c r="AC1555" s="39"/>
      <c r="AD1555" s="39"/>
      <c r="AE1555" s="39"/>
      <c r="AR1555" s="239" t="s">
        <v>290</v>
      </c>
      <c r="AT1555" s="239" t="s">
        <v>218</v>
      </c>
      <c r="AU1555" s="239" t="s">
        <v>88</v>
      </c>
      <c r="AY1555" s="18" t="s">
        <v>216</v>
      </c>
      <c r="BE1555" s="240">
        <f>IF(N1555="základní",J1555,0)</f>
        <v>0</v>
      </c>
      <c r="BF1555" s="240">
        <f>IF(N1555="snížená",J1555,0)</f>
        <v>0</v>
      </c>
      <c r="BG1555" s="240">
        <f>IF(N1555="zákl. přenesená",J1555,0)</f>
        <v>0</v>
      </c>
      <c r="BH1555" s="240">
        <f>IF(N1555="sníž. přenesená",J1555,0)</f>
        <v>0</v>
      </c>
      <c r="BI1555" s="240">
        <f>IF(N1555="nulová",J1555,0)</f>
        <v>0</v>
      </c>
      <c r="BJ1555" s="18" t="s">
        <v>86</v>
      </c>
      <c r="BK1555" s="240">
        <f>ROUND(I1555*H1555,2)</f>
        <v>0</v>
      </c>
      <c r="BL1555" s="18" t="s">
        <v>290</v>
      </c>
      <c r="BM1555" s="239" t="s">
        <v>6276</v>
      </c>
    </row>
    <row r="1556" s="2" customFormat="1" ht="21.75" customHeight="1">
      <c r="A1556" s="39"/>
      <c r="B1556" s="40"/>
      <c r="C1556" s="228" t="s">
        <v>2655</v>
      </c>
      <c r="D1556" s="228" t="s">
        <v>218</v>
      </c>
      <c r="E1556" s="229" t="s">
        <v>6277</v>
      </c>
      <c r="F1556" s="230" t="s">
        <v>6278</v>
      </c>
      <c r="G1556" s="231" t="s">
        <v>2043</v>
      </c>
      <c r="H1556" s="232">
        <v>1</v>
      </c>
      <c r="I1556" s="233"/>
      <c r="J1556" s="234">
        <f>ROUND(I1556*H1556,2)</f>
        <v>0</v>
      </c>
      <c r="K1556" s="230" t="s">
        <v>1</v>
      </c>
      <c r="L1556" s="45"/>
      <c r="M1556" s="235" t="s">
        <v>1</v>
      </c>
      <c r="N1556" s="236" t="s">
        <v>44</v>
      </c>
      <c r="O1556" s="92"/>
      <c r="P1556" s="237">
        <f>O1556*H1556</f>
        <v>0</v>
      </c>
      <c r="Q1556" s="237">
        <v>0</v>
      </c>
      <c r="R1556" s="237">
        <f>Q1556*H1556</f>
        <v>0</v>
      </c>
      <c r="S1556" s="237">
        <v>0</v>
      </c>
      <c r="T1556" s="238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39" t="s">
        <v>290</v>
      </c>
      <c r="AT1556" s="239" t="s">
        <v>218</v>
      </c>
      <c r="AU1556" s="239" t="s">
        <v>88</v>
      </c>
      <c r="AY1556" s="18" t="s">
        <v>216</v>
      </c>
      <c r="BE1556" s="240">
        <f>IF(N1556="základní",J1556,0)</f>
        <v>0</v>
      </c>
      <c r="BF1556" s="240">
        <f>IF(N1556="snížená",J1556,0)</f>
        <v>0</v>
      </c>
      <c r="BG1556" s="240">
        <f>IF(N1556="zákl. přenesená",J1556,0)</f>
        <v>0</v>
      </c>
      <c r="BH1556" s="240">
        <f>IF(N1556="sníž. přenesená",J1556,0)</f>
        <v>0</v>
      </c>
      <c r="BI1556" s="240">
        <f>IF(N1556="nulová",J1556,0)</f>
        <v>0</v>
      </c>
      <c r="BJ1556" s="18" t="s">
        <v>86</v>
      </c>
      <c r="BK1556" s="240">
        <f>ROUND(I1556*H1556,2)</f>
        <v>0</v>
      </c>
      <c r="BL1556" s="18" t="s">
        <v>290</v>
      </c>
      <c r="BM1556" s="239" t="s">
        <v>6279</v>
      </c>
    </row>
    <row r="1557" s="2" customFormat="1" ht="16.5" customHeight="1">
      <c r="A1557" s="39"/>
      <c r="B1557" s="40"/>
      <c r="C1557" s="228" t="s">
        <v>2659</v>
      </c>
      <c r="D1557" s="228" t="s">
        <v>218</v>
      </c>
      <c r="E1557" s="229" t="s">
        <v>6280</v>
      </c>
      <c r="F1557" s="230" t="s">
        <v>6281</v>
      </c>
      <c r="G1557" s="231" t="s">
        <v>221</v>
      </c>
      <c r="H1557" s="232">
        <v>1</v>
      </c>
      <c r="I1557" s="233"/>
      <c r="J1557" s="234">
        <f>ROUND(I1557*H1557,2)</f>
        <v>0</v>
      </c>
      <c r="K1557" s="230" t="s">
        <v>222</v>
      </c>
      <c r="L1557" s="45"/>
      <c r="M1557" s="235" t="s">
        <v>1</v>
      </c>
      <c r="N1557" s="236" t="s">
        <v>44</v>
      </c>
      <c r="O1557" s="92"/>
      <c r="P1557" s="237">
        <f>O1557*H1557</f>
        <v>0</v>
      </c>
      <c r="Q1557" s="237">
        <v>0</v>
      </c>
      <c r="R1557" s="237">
        <f>Q1557*H1557</f>
        <v>0</v>
      </c>
      <c r="S1557" s="237">
        <v>0</v>
      </c>
      <c r="T1557" s="238">
        <f>S1557*H1557</f>
        <v>0</v>
      </c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R1557" s="239" t="s">
        <v>290</v>
      </c>
      <c r="AT1557" s="239" t="s">
        <v>218</v>
      </c>
      <c r="AU1557" s="239" t="s">
        <v>88</v>
      </c>
      <c r="AY1557" s="18" t="s">
        <v>216</v>
      </c>
      <c r="BE1557" s="240">
        <f>IF(N1557="základní",J1557,0)</f>
        <v>0</v>
      </c>
      <c r="BF1557" s="240">
        <f>IF(N1557="snížená",J1557,0)</f>
        <v>0</v>
      </c>
      <c r="BG1557" s="240">
        <f>IF(N1557="zákl. přenesená",J1557,0)</f>
        <v>0</v>
      </c>
      <c r="BH1557" s="240">
        <f>IF(N1557="sníž. přenesená",J1557,0)</f>
        <v>0</v>
      </c>
      <c r="BI1557" s="240">
        <f>IF(N1557="nulová",J1557,0)</f>
        <v>0</v>
      </c>
      <c r="BJ1557" s="18" t="s">
        <v>86</v>
      </c>
      <c r="BK1557" s="240">
        <f>ROUND(I1557*H1557,2)</f>
        <v>0</v>
      </c>
      <c r="BL1557" s="18" t="s">
        <v>290</v>
      </c>
      <c r="BM1557" s="239" t="s">
        <v>6282</v>
      </c>
    </row>
    <row r="1558" s="2" customFormat="1" ht="16.5" customHeight="1">
      <c r="A1558" s="39"/>
      <c r="B1558" s="40"/>
      <c r="C1558" s="264" t="s">
        <v>2663</v>
      </c>
      <c r="D1558" s="264" t="s">
        <v>372</v>
      </c>
      <c r="E1558" s="265" t="s">
        <v>6283</v>
      </c>
      <c r="F1558" s="266" t="s">
        <v>6284</v>
      </c>
      <c r="G1558" s="267" t="s">
        <v>221</v>
      </c>
      <c r="H1558" s="268">
        <v>1</v>
      </c>
      <c r="I1558" s="269"/>
      <c r="J1558" s="270">
        <f>ROUND(I1558*H1558,2)</f>
        <v>0</v>
      </c>
      <c r="K1558" s="266" t="s">
        <v>1</v>
      </c>
      <c r="L1558" s="271"/>
      <c r="M1558" s="272" t="s">
        <v>1</v>
      </c>
      <c r="N1558" s="273" t="s">
        <v>44</v>
      </c>
      <c r="O1558" s="92"/>
      <c r="P1558" s="237">
        <f>O1558*H1558</f>
        <v>0</v>
      </c>
      <c r="Q1558" s="237">
        <v>0.039399999999999998</v>
      </c>
      <c r="R1558" s="237">
        <f>Q1558*H1558</f>
        <v>0.039399999999999998</v>
      </c>
      <c r="S1558" s="237">
        <v>0</v>
      </c>
      <c r="T1558" s="238">
        <f>S1558*H1558</f>
        <v>0</v>
      </c>
      <c r="U1558" s="39"/>
      <c r="V1558" s="39"/>
      <c r="W1558" s="39"/>
      <c r="X1558" s="39"/>
      <c r="Y1558" s="39"/>
      <c r="Z1558" s="39"/>
      <c r="AA1558" s="39"/>
      <c r="AB1558" s="39"/>
      <c r="AC1558" s="39"/>
      <c r="AD1558" s="39"/>
      <c r="AE1558" s="39"/>
      <c r="AR1558" s="239" t="s">
        <v>371</v>
      </c>
      <c r="AT1558" s="239" t="s">
        <v>372</v>
      </c>
      <c r="AU1558" s="239" t="s">
        <v>88</v>
      </c>
      <c r="AY1558" s="18" t="s">
        <v>216</v>
      </c>
      <c r="BE1558" s="240">
        <f>IF(N1558="základní",J1558,0)</f>
        <v>0</v>
      </c>
      <c r="BF1558" s="240">
        <f>IF(N1558="snížená",J1558,0)</f>
        <v>0</v>
      </c>
      <c r="BG1558" s="240">
        <f>IF(N1558="zákl. přenesená",J1558,0)</f>
        <v>0</v>
      </c>
      <c r="BH1558" s="240">
        <f>IF(N1558="sníž. přenesená",J1558,0)</f>
        <v>0</v>
      </c>
      <c r="BI1558" s="240">
        <f>IF(N1558="nulová",J1558,0)</f>
        <v>0</v>
      </c>
      <c r="BJ1558" s="18" t="s">
        <v>86</v>
      </c>
      <c r="BK1558" s="240">
        <f>ROUND(I1558*H1558,2)</f>
        <v>0</v>
      </c>
      <c r="BL1558" s="18" t="s">
        <v>290</v>
      </c>
      <c r="BM1558" s="239" t="s">
        <v>6285</v>
      </c>
    </row>
    <row r="1559" s="2" customFormat="1" ht="16.5" customHeight="1">
      <c r="A1559" s="39"/>
      <c r="B1559" s="40"/>
      <c r="C1559" s="228" t="s">
        <v>2667</v>
      </c>
      <c r="D1559" s="228" t="s">
        <v>218</v>
      </c>
      <c r="E1559" s="229" t="s">
        <v>6286</v>
      </c>
      <c r="F1559" s="230" t="s">
        <v>6287</v>
      </c>
      <c r="G1559" s="231" t="s">
        <v>277</v>
      </c>
      <c r="H1559" s="232">
        <v>2</v>
      </c>
      <c r="I1559" s="233"/>
      <c r="J1559" s="234">
        <f>ROUND(I1559*H1559,2)</f>
        <v>0</v>
      </c>
      <c r="K1559" s="230" t="s">
        <v>222</v>
      </c>
      <c r="L1559" s="45"/>
      <c r="M1559" s="235" t="s">
        <v>1</v>
      </c>
      <c r="N1559" s="236" t="s">
        <v>44</v>
      </c>
      <c r="O1559" s="92"/>
      <c r="P1559" s="237">
        <f>O1559*H1559</f>
        <v>0</v>
      </c>
      <c r="Q1559" s="237">
        <v>0</v>
      </c>
      <c r="R1559" s="237">
        <f>Q1559*H1559</f>
        <v>0</v>
      </c>
      <c r="S1559" s="237">
        <v>0</v>
      </c>
      <c r="T1559" s="238">
        <f>S1559*H1559</f>
        <v>0</v>
      </c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R1559" s="239" t="s">
        <v>290</v>
      </c>
      <c r="AT1559" s="239" t="s">
        <v>218</v>
      </c>
      <c r="AU1559" s="239" t="s">
        <v>88</v>
      </c>
      <c r="AY1559" s="18" t="s">
        <v>216</v>
      </c>
      <c r="BE1559" s="240">
        <f>IF(N1559="základní",J1559,0)</f>
        <v>0</v>
      </c>
      <c r="BF1559" s="240">
        <f>IF(N1559="snížená",J1559,0)</f>
        <v>0</v>
      </c>
      <c r="BG1559" s="240">
        <f>IF(N1559="zákl. přenesená",J1559,0)</f>
        <v>0</v>
      </c>
      <c r="BH1559" s="240">
        <f>IF(N1559="sníž. přenesená",J1559,0)</f>
        <v>0</v>
      </c>
      <c r="BI1559" s="240">
        <f>IF(N1559="nulová",J1559,0)</f>
        <v>0</v>
      </c>
      <c r="BJ1559" s="18" t="s">
        <v>86</v>
      </c>
      <c r="BK1559" s="240">
        <f>ROUND(I1559*H1559,2)</f>
        <v>0</v>
      </c>
      <c r="BL1559" s="18" t="s">
        <v>290</v>
      </c>
      <c r="BM1559" s="239" t="s">
        <v>6288</v>
      </c>
    </row>
    <row r="1560" s="13" customFormat="1">
      <c r="A1560" s="13"/>
      <c r="B1560" s="241"/>
      <c r="C1560" s="242"/>
      <c r="D1560" s="243" t="s">
        <v>230</v>
      </c>
      <c r="E1560" s="244" t="s">
        <v>1</v>
      </c>
      <c r="F1560" s="245" t="s">
        <v>6289</v>
      </c>
      <c r="G1560" s="242"/>
      <c r="H1560" s="246">
        <v>2</v>
      </c>
      <c r="I1560" s="247"/>
      <c r="J1560" s="242"/>
      <c r="K1560" s="242"/>
      <c r="L1560" s="248"/>
      <c r="M1560" s="249"/>
      <c r="N1560" s="250"/>
      <c r="O1560" s="250"/>
      <c r="P1560" s="250"/>
      <c r="Q1560" s="250"/>
      <c r="R1560" s="250"/>
      <c r="S1560" s="250"/>
      <c r="T1560" s="251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2" t="s">
        <v>230</v>
      </c>
      <c r="AU1560" s="252" t="s">
        <v>88</v>
      </c>
      <c r="AV1560" s="13" t="s">
        <v>88</v>
      </c>
      <c r="AW1560" s="13" t="s">
        <v>34</v>
      </c>
      <c r="AX1560" s="13" t="s">
        <v>86</v>
      </c>
      <c r="AY1560" s="252" t="s">
        <v>216</v>
      </c>
    </row>
    <row r="1561" s="2" customFormat="1" ht="24.15" customHeight="1">
      <c r="A1561" s="39"/>
      <c r="B1561" s="40"/>
      <c r="C1561" s="264" t="s">
        <v>2671</v>
      </c>
      <c r="D1561" s="264" t="s">
        <v>372</v>
      </c>
      <c r="E1561" s="265" t="s">
        <v>6290</v>
      </c>
      <c r="F1561" s="266" t="s">
        <v>6291</v>
      </c>
      <c r="G1561" s="267" t="s">
        <v>277</v>
      </c>
      <c r="H1561" s="268">
        <v>2.04</v>
      </c>
      <c r="I1561" s="269"/>
      <c r="J1561" s="270">
        <f>ROUND(I1561*H1561,2)</f>
        <v>0</v>
      </c>
      <c r="K1561" s="266" t="s">
        <v>222</v>
      </c>
      <c r="L1561" s="271"/>
      <c r="M1561" s="272" t="s">
        <v>1</v>
      </c>
      <c r="N1561" s="273" t="s">
        <v>44</v>
      </c>
      <c r="O1561" s="92"/>
      <c r="P1561" s="237">
        <f>O1561*H1561</f>
        <v>0</v>
      </c>
      <c r="Q1561" s="237">
        <v>0.012</v>
      </c>
      <c r="R1561" s="237">
        <f>Q1561*H1561</f>
        <v>0.024480000000000002</v>
      </c>
      <c r="S1561" s="237">
        <v>0</v>
      </c>
      <c r="T1561" s="238">
        <f>S1561*H1561</f>
        <v>0</v>
      </c>
      <c r="U1561" s="39"/>
      <c r="V1561" s="39"/>
      <c r="W1561" s="39"/>
      <c r="X1561" s="39"/>
      <c r="Y1561" s="39"/>
      <c r="Z1561" s="39"/>
      <c r="AA1561" s="39"/>
      <c r="AB1561" s="39"/>
      <c r="AC1561" s="39"/>
      <c r="AD1561" s="39"/>
      <c r="AE1561" s="39"/>
      <c r="AR1561" s="239" t="s">
        <v>371</v>
      </c>
      <c r="AT1561" s="239" t="s">
        <v>372</v>
      </c>
      <c r="AU1561" s="239" t="s">
        <v>88</v>
      </c>
      <c r="AY1561" s="18" t="s">
        <v>216</v>
      </c>
      <c r="BE1561" s="240">
        <f>IF(N1561="základní",J1561,0)</f>
        <v>0</v>
      </c>
      <c r="BF1561" s="240">
        <f>IF(N1561="snížená",J1561,0)</f>
        <v>0</v>
      </c>
      <c r="BG1561" s="240">
        <f>IF(N1561="zákl. přenesená",J1561,0)</f>
        <v>0</v>
      </c>
      <c r="BH1561" s="240">
        <f>IF(N1561="sníž. přenesená",J1561,0)</f>
        <v>0</v>
      </c>
      <c r="BI1561" s="240">
        <f>IF(N1561="nulová",J1561,0)</f>
        <v>0</v>
      </c>
      <c r="BJ1561" s="18" t="s">
        <v>86</v>
      </c>
      <c r="BK1561" s="240">
        <f>ROUND(I1561*H1561,2)</f>
        <v>0</v>
      </c>
      <c r="BL1561" s="18" t="s">
        <v>290</v>
      </c>
      <c r="BM1561" s="239" t="s">
        <v>6292</v>
      </c>
    </row>
    <row r="1562" s="13" customFormat="1">
      <c r="A1562" s="13"/>
      <c r="B1562" s="241"/>
      <c r="C1562" s="242"/>
      <c r="D1562" s="243" t="s">
        <v>230</v>
      </c>
      <c r="E1562" s="242"/>
      <c r="F1562" s="245" t="s">
        <v>6293</v>
      </c>
      <c r="G1562" s="242"/>
      <c r="H1562" s="246">
        <v>2.04</v>
      </c>
      <c r="I1562" s="247"/>
      <c r="J1562" s="242"/>
      <c r="K1562" s="242"/>
      <c r="L1562" s="248"/>
      <c r="M1562" s="249"/>
      <c r="N1562" s="250"/>
      <c r="O1562" s="250"/>
      <c r="P1562" s="250"/>
      <c r="Q1562" s="250"/>
      <c r="R1562" s="250"/>
      <c r="S1562" s="250"/>
      <c r="T1562" s="251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52" t="s">
        <v>230</v>
      </c>
      <c r="AU1562" s="252" t="s">
        <v>88</v>
      </c>
      <c r="AV1562" s="13" t="s">
        <v>88</v>
      </c>
      <c r="AW1562" s="13" t="s">
        <v>4</v>
      </c>
      <c r="AX1562" s="13" t="s">
        <v>86</v>
      </c>
      <c r="AY1562" s="252" t="s">
        <v>216</v>
      </c>
    </row>
    <row r="1563" s="2" customFormat="1" ht="16.5" customHeight="1">
      <c r="A1563" s="39"/>
      <c r="B1563" s="40"/>
      <c r="C1563" s="228" t="s">
        <v>2681</v>
      </c>
      <c r="D1563" s="228" t="s">
        <v>218</v>
      </c>
      <c r="E1563" s="229" t="s">
        <v>6294</v>
      </c>
      <c r="F1563" s="230" t="s">
        <v>6295</v>
      </c>
      <c r="G1563" s="231" t="s">
        <v>221</v>
      </c>
      <c r="H1563" s="232">
        <v>1</v>
      </c>
      <c r="I1563" s="233"/>
      <c r="J1563" s="234">
        <f>ROUND(I1563*H1563,2)</f>
        <v>0</v>
      </c>
      <c r="K1563" s="230" t="s">
        <v>222</v>
      </c>
      <c r="L1563" s="45"/>
      <c r="M1563" s="235" t="s">
        <v>1</v>
      </c>
      <c r="N1563" s="236" t="s">
        <v>44</v>
      </c>
      <c r="O1563" s="92"/>
      <c r="P1563" s="237">
        <f>O1563*H1563</f>
        <v>0</v>
      </c>
      <c r="Q1563" s="237">
        <v>0</v>
      </c>
      <c r="R1563" s="237">
        <f>Q1563*H1563</f>
        <v>0</v>
      </c>
      <c r="S1563" s="237">
        <v>0</v>
      </c>
      <c r="T1563" s="238">
        <f>S1563*H1563</f>
        <v>0</v>
      </c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R1563" s="239" t="s">
        <v>290</v>
      </c>
      <c r="AT1563" s="239" t="s">
        <v>218</v>
      </c>
      <c r="AU1563" s="239" t="s">
        <v>88</v>
      </c>
      <c r="AY1563" s="18" t="s">
        <v>216</v>
      </c>
      <c r="BE1563" s="240">
        <f>IF(N1563="základní",J1563,0)</f>
        <v>0</v>
      </c>
      <c r="BF1563" s="240">
        <f>IF(N1563="snížená",J1563,0)</f>
        <v>0</v>
      </c>
      <c r="BG1563" s="240">
        <f>IF(N1563="zákl. přenesená",J1563,0)</f>
        <v>0</v>
      </c>
      <c r="BH1563" s="240">
        <f>IF(N1563="sníž. přenesená",J1563,0)</f>
        <v>0</v>
      </c>
      <c r="BI1563" s="240">
        <f>IF(N1563="nulová",J1563,0)</f>
        <v>0</v>
      </c>
      <c r="BJ1563" s="18" t="s">
        <v>86</v>
      </c>
      <c r="BK1563" s="240">
        <f>ROUND(I1563*H1563,2)</f>
        <v>0</v>
      </c>
      <c r="BL1563" s="18" t="s">
        <v>290</v>
      </c>
      <c r="BM1563" s="239" t="s">
        <v>6296</v>
      </c>
    </row>
    <row r="1564" s="2" customFormat="1" ht="16.5" customHeight="1">
      <c r="A1564" s="39"/>
      <c r="B1564" s="40"/>
      <c r="C1564" s="264" t="s">
        <v>2685</v>
      </c>
      <c r="D1564" s="264" t="s">
        <v>372</v>
      </c>
      <c r="E1564" s="265" t="s">
        <v>6297</v>
      </c>
      <c r="F1564" s="266" t="s">
        <v>6298</v>
      </c>
      <c r="G1564" s="267" t="s">
        <v>2043</v>
      </c>
      <c r="H1564" s="268">
        <v>1</v>
      </c>
      <c r="I1564" s="269"/>
      <c r="J1564" s="270">
        <f>ROUND(I1564*H1564,2)</f>
        <v>0</v>
      </c>
      <c r="K1564" s="266" t="s">
        <v>1</v>
      </c>
      <c r="L1564" s="271"/>
      <c r="M1564" s="272" t="s">
        <v>1</v>
      </c>
      <c r="N1564" s="273" t="s">
        <v>44</v>
      </c>
      <c r="O1564" s="92"/>
      <c r="P1564" s="237">
        <f>O1564*H1564</f>
        <v>0</v>
      </c>
      <c r="Q1564" s="237">
        <v>0.026790000000000001</v>
      </c>
      <c r="R1564" s="237">
        <f>Q1564*H1564</f>
        <v>0.026790000000000001</v>
      </c>
      <c r="S1564" s="237">
        <v>0</v>
      </c>
      <c r="T1564" s="238">
        <f>S1564*H1564</f>
        <v>0</v>
      </c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R1564" s="239" t="s">
        <v>371</v>
      </c>
      <c r="AT1564" s="239" t="s">
        <v>372</v>
      </c>
      <c r="AU1564" s="239" t="s">
        <v>88</v>
      </c>
      <c r="AY1564" s="18" t="s">
        <v>216</v>
      </c>
      <c r="BE1564" s="240">
        <f>IF(N1564="základní",J1564,0)</f>
        <v>0</v>
      </c>
      <c r="BF1564" s="240">
        <f>IF(N1564="snížená",J1564,0)</f>
        <v>0</v>
      </c>
      <c r="BG1564" s="240">
        <f>IF(N1564="zákl. přenesená",J1564,0)</f>
        <v>0</v>
      </c>
      <c r="BH1564" s="240">
        <f>IF(N1564="sníž. přenesená",J1564,0)</f>
        <v>0</v>
      </c>
      <c r="BI1564" s="240">
        <f>IF(N1564="nulová",J1564,0)</f>
        <v>0</v>
      </c>
      <c r="BJ1564" s="18" t="s">
        <v>86</v>
      </c>
      <c r="BK1564" s="240">
        <f>ROUND(I1564*H1564,2)</f>
        <v>0</v>
      </c>
      <c r="BL1564" s="18" t="s">
        <v>290</v>
      </c>
      <c r="BM1564" s="239" t="s">
        <v>6299</v>
      </c>
    </row>
    <row r="1565" s="2" customFormat="1" ht="16.5" customHeight="1">
      <c r="A1565" s="39"/>
      <c r="B1565" s="40"/>
      <c r="C1565" s="228" t="s">
        <v>2692</v>
      </c>
      <c r="D1565" s="228" t="s">
        <v>218</v>
      </c>
      <c r="E1565" s="229" t="s">
        <v>6300</v>
      </c>
      <c r="F1565" s="230" t="s">
        <v>6301</v>
      </c>
      <c r="G1565" s="231" t="s">
        <v>221</v>
      </c>
      <c r="H1565" s="232">
        <v>2</v>
      </c>
      <c r="I1565" s="233"/>
      <c r="J1565" s="234">
        <f>ROUND(I1565*H1565,2)</f>
        <v>0</v>
      </c>
      <c r="K1565" s="230" t="s">
        <v>222</v>
      </c>
      <c r="L1565" s="45"/>
      <c r="M1565" s="235" t="s">
        <v>1</v>
      </c>
      <c r="N1565" s="236" t="s">
        <v>44</v>
      </c>
      <c r="O1565" s="92"/>
      <c r="P1565" s="237">
        <f>O1565*H1565</f>
        <v>0</v>
      </c>
      <c r="Q1565" s="237">
        <v>0</v>
      </c>
      <c r="R1565" s="237">
        <f>Q1565*H1565</f>
        <v>0</v>
      </c>
      <c r="S1565" s="237">
        <v>0</v>
      </c>
      <c r="T1565" s="238">
        <f>S1565*H1565</f>
        <v>0</v>
      </c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R1565" s="239" t="s">
        <v>290</v>
      </c>
      <c r="AT1565" s="239" t="s">
        <v>218</v>
      </c>
      <c r="AU1565" s="239" t="s">
        <v>88</v>
      </c>
      <c r="AY1565" s="18" t="s">
        <v>216</v>
      </c>
      <c r="BE1565" s="240">
        <f>IF(N1565="základní",J1565,0)</f>
        <v>0</v>
      </c>
      <c r="BF1565" s="240">
        <f>IF(N1565="snížená",J1565,0)</f>
        <v>0</v>
      </c>
      <c r="BG1565" s="240">
        <f>IF(N1565="zákl. přenesená",J1565,0)</f>
        <v>0</v>
      </c>
      <c r="BH1565" s="240">
        <f>IF(N1565="sníž. přenesená",J1565,0)</f>
        <v>0</v>
      </c>
      <c r="BI1565" s="240">
        <f>IF(N1565="nulová",J1565,0)</f>
        <v>0</v>
      </c>
      <c r="BJ1565" s="18" t="s">
        <v>86</v>
      </c>
      <c r="BK1565" s="240">
        <f>ROUND(I1565*H1565,2)</f>
        <v>0</v>
      </c>
      <c r="BL1565" s="18" t="s">
        <v>290</v>
      </c>
      <c r="BM1565" s="239" t="s">
        <v>6302</v>
      </c>
    </row>
    <row r="1566" s="2" customFormat="1" ht="16.5" customHeight="1">
      <c r="A1566" s="39"/>
      <c r="B1566" s="40"/>
      <c r="C1566" s="264" t="s">
        <v>2698</v>
      </c>
      <c r="D1566" s="264" t="s">
        <v>372</v>
      </c>
      <c r="E1566" s="265" t="s">
        <v>6303</v>
      </c>
      <c r="F1566" s="266" t="s">
        <v>6304</v>
      </c>
      <c r="G1566" s="267" t="s">
        <v>2043</v>
      </c>
      <c r="H1566" s="268">
        <v>1</v>
      </c>
      <c r="I1566" s="269"/>
      <c r="J1566" s="270">
        <f>ROUND(I1566*H1566,2)</f>
        <v>0</v>
      </c>
      <c r="K1566" s="266" t="s">
        <v>1</v>
      </c>
      <c r="L1566" s="271"/>
      <c r="M1566" s="272" t="s">
        <v>1</v>
      </c>
      <c r="N1566" s="273" t="s">
        <v>44</v>
      </c>
      <c r="O1566" s="92"/>
      <c r="P1566" s="237">
        <f>O1566*H1566</f>
        <v>0</v>
      </c>
      <c r="Q1566" s="237">
        <v>0.026790000000000001</v>
      </c>
      <c r="R1566" s="237">
        <f>Q1566*H1566</f>
        <v>0.026790000000000001</v>
      </c>
      <c r="S1566" s="237">
        <v>0</v>
      </c>
      <c r="T1566" s="238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39" t="s">
        <v>371</v>
      </c>
      <c r="AT1566" s="239" t="s">
        <v>372</v>
      </c>
      <c r="AU1566" s="239" t="s">
        <v>88</v>
      </c>
      <c r="AY1566" s="18" t="s">
        <v>216</v>
      </c>
      <c r="BE1566" s="240">
        <f>IF(N1566="základní",J1566,0)</f>
        <v>0</v>
      </c>
      <c r="BF1566" s="240">
        <f>IF(N1566="snížená",J1566,0)</f>
        <v>0</v>
      </c>
      <c r="BG1566" s="240">
        <f>IF(N1566="zákl. přenesená",J1566,0)</f>
        <v>0</v>
      </c>
      <c r="BH1566" s="240">
        <f>IF(N1566="sníž. přenesená",J1566,0)</f>
        <v>0</v>
      </c>
      <c r="BI1566" s="240">
        <f>IF(N1566="nulová",J1566,0)</f>
        <v>0</v>
      </c>
      <c r="BJ1566" s="18" t="s">
        <v>86</v>
      </c>
      <c r="BK1566" s="240">
        <f>ROUND(I1566*H1566,2)</f>
        <v>0</v>
      </c>
      <c r="BL1566" s="18" t="s">
        <v>290</v>
      </c>
      <c r="BM1566" s="239" t="s">
        <v>6305</v>
      </c>
    </row>
    <row r="1567" s="2" customFormat="1" ht="16.5" customHeight="1">
      <c r="A1567" s="39"/>
      <c r="B1567" s="40"/>
      <c r="C1567" s="264" t="s">
        <v>2704</v>
      </c>
      <c r="D1567" s="264" t="s">
        <v>372</v>
      </c>
      <c r="E1567" s="265" t="s">
        <v>6306</v>
      </c>
      <c r="F1567" s="266" t="s">
        <v>6307</v>
      </c>
      <c r="G1567" s="267" t="s">
        <v>2043</v>
      </c>
      <c r="H1567" s="268">
        <v>1</v>
      </c>
      <c r="I1567" s="269"/>
      <c r="J1567" s="270">
        <f>ROUND(I1567*H1567,2)</f>
        <v>0</v>
      </c>
      <c r="K1567" s="266" t="s">
        <v>1</v>
      </c>
      <c r="L1567" s="271"/>
      <c r="M1567" s="272" t="s">
        <v>1</v>
      </c>
      <c r="N1567" s="273" t="s">
        <v>44</v>
      </c>
      <c r="O1567" s="92"/>
      <c r="P1567" s="237">
        <f>O1567*H1567</f>
        <v>0</v>
      </c>
      <c r="Q1567" s="237">
        <v>0.026790000000000001</v>
      </c>
      <c r="R1567" s="237">
        <f>Q1567*H1567</f>
        <v>0.026790000000000001</v>
      </c>
      <c r="S1567" s="237">
        <v>0</v>
      </c>
      <c r="T1567" s="238">
        <f>S1567*H1567</f>
        <v>0</v>
      </c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R1567" s="239" t="s">
        <v>371</v>
      </c>
      <c r="AT1567" s="239" t="s">
        <v>372</v>
      </c>
      <c r="AU1567" s="239" t="s">
        <v>88</v>
      </c>
      <c r="AY1567" s="18" t="s">
        <v>216</v>
      </c>
      <c r="BE1567" s="240">
        <f>IF(N1567="základní",J1567,0)</f>
        <v>0</v>
      </c>
      <c r="BF1567" s="240">
        <f>IF(N1567="snížená",J1567,0)</f>
        <v>0</v>
      </c>
      <c r="BG1567" s="240">
        <f>IF(N1567="zákl. přenesená",J1567,0)</f>
        <v>0</v>
      </c>
      <c r="BH1567" s="240">
        <f>IF(N1567="sníž. přenesená",J1567,0)</f>
        <v>0</v>
      </c>
      <c r="BI1567" s="240">
        <f>IF(N1567="nulová",J1567,0)</f>
        <v>0</v>
      </c>
      <c r="BJ1567" s="18" t="s">
        <v>86</v>
      </c>
      <c r="BK1567" s="240">
        <f>ROUND(I1567*H1567,2)</f>
        <v>0</v>
      </c>
      <c r="BL1567" s="18" t="s">
        <v>290</v>
      </c>
      <c r="BM1567" s="239" t="s">
        <v>6308</v>
      </c>
    </row>
    <row r="1568" s="2" customFormat="1" ht="16.5" customHeight="1">
      <c r="A1568" s="39"/>
      <c r="B1568" s="40"/>
      <c r="C1568" s="228" t="s">
        <v>2711</v>
      </c>
      <c r="D1568" s="228" t="s">
        <v>218</v>
      </c>
      <c r="E1568" s="229" t="s">
        <v>6309</v>
      </c>
      <c r="F1568" s="230" t="s">
        <v>6310</v>
      </c>
      <c r="G1568" s="231" t="s">
        <v>221</v>
      </c>
      <c r="H1568" s="232">
        <v>15</v>
      </c>
      <c r="I1568" s="233"/>
      <c r="J1568" s="234">
        <f>ROUND(I1568*H1568,2)</f>
        <v>0</v>
      </c>
      <c r="K1568" s="230" t="s">
        <v>222</v>
      </c>
      <c r="L1568" s="45"/>
      <c r="M1568" s="235" t="s">
        <v>1</v>
      </c>
      <c r="N1568" s="236" t="s">
        <v>44</v>
      </c>
      <c r="O1568" s="92"/>
      <c r="P1568" s="237">
        <f>O1568*H1568</f>
        <v>0</v>
      </c>
      <c r="Q1568" s="237">
        <v>0</v>
      </c>
      <c r="R1568" s="237">
        <f>Q1568*H1568</f>
        <v>0</v>
      </c>
      <c r="S1568" s="237">
        <v>0</v>
      </c>
      <c r="T1568" s="238">
        <f>S1568*H1568</f>
        <v>0</v>
      </c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R1568" s="239" t="s">
        <v>290</v>
      </c>
      <c r="AT1568" s="239" t="s">
        <v>218</v>
      </c>
      <c r="AU1568" s="239" t="s">
        <v>88</v>
      </c>
      <c r="AY1568" s="18" t="s">
        <v>216</v>
      </c>
      <c r="BE1568" s="240">
        <f>IF(N1568="základní",J1568,0)</f>
        <v>0</v>
      </c>
      <c r="BF1568" s="240">
        <f>IF(N1568="snížená",J1568,0)</f>
        <v>0</v>
      </c>
      <c r="BG1568" s="240">
        <f>IF(N1568="zákl. přenesená",J1568,0)</f>
        <v>0</v>
      </c>
      <c r="BH1568" s="240">
        <f>IF(N1568="sníž. přenesená",J1568,0)</f>
        <v>0</v>
      </c>
      <c r="BI1568" s="240">
        <f>IF(N1568="nulová",J1568,0)</f>
        <v>0</v>
      </c>
      <c r="BJ1568" s="18" t="s">
        <v>86</v>
      </c>
      <c r="BK1568" s="240">
        <f>ROUND(I1568*H1568,2)</f>
        <v>0</v>
      </c>
      <c r="BL1568" s="18" t="s">
        <v>290</v>
      </c>
      <c r="BM1568" s="239" t="s">
        <v>2830</v>
      </c>
    </row>
    <row r="1569" s="13" customFormat="1">
      <c r="A1569" s="13"/>
      <c r="B1569" s="241"/>
      <c r="C1569" s="242"/>
      <c r="D1569" s="243" t="s">
        <v>230</v>
      </c>
      <c r="E1569" s="244" t="s">
        <v>1</v>
      </c>
      <c r="F1569" s="245" t="s">
        <v>6311</v>
      </c>
      <c r="G1569" s="242"/>
      <c r="H1569" s="246">
        <v>15</v>
      </c>
      <c r="I1569" s="247"/>
      <c r="J1569" s="242"/>
      <c r="K1569" s="242"/>
      <c r="L1569" s="248"/>
      <c r="M1569" s="249"/>
      <c r="N1569" s="250"/>
      <c r="O1569" s="250"/>
      <c r="P1569" s="250"/>
      <c r="Q1569" s="250"/>
      <c r="R1569" s="250"/>
      <c r="S1569" s="250"/>
      <c r="T1569" s="251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52" t="s">
        <v>230</v>
      </c>
      <c r="AU1569" s="252" t="s">
        <v>88</v>
      </c>
      <c r="AV1569" s="13" t="s">
        <v>88</v>
      </c>
      <c r="AW1569" s="13" t="s">
        <v>34</v>
      </c>
      <c r="AX1569" s="13" t="s">
        <v>86</v>
      </c>
      <c r="AY1569" s="252" t="s">
        <v>216</v>
      </c>
    </row>
    <row r="1570" s="2" customFormat="1" ht="16.5" customHeight="1">
      <c r="A1570" s="39"/>
      <c r="B1570" s="40"/>
      <c r="C1570" s="264" t="s">
        <v>2716</v>
      </c>
      <c r="D1570" s="264" t="s">
        <v>372</v>
      </c>
      <c r="E1570" s="265" t="s">
        <v>6312</v>
      </c>
      <c r="F1570" s="266" t="s">
        <v>6313</v>
      </c>
      <c r="G1570" s="267" t="s">
        <v>221</v>
      </c>
      <c r="H1570" s="268">
        <v>15</v>
      </c>
      <c r="I1570" s="269"/>
      <c r="J1570" s="270">
        <f>ROUND(I1570*H1570,2)</f>
        <v>0</v>
      </c>
      <c r="K1570" s="266" t="s">
        <v>222</v>
      </c>
      <c r="L1570" s="271"/>
      <c r="M1570" s="272" t="s">
        <v>1</v>
      </c>
      <c r="N1570" s="273" t="s">
        <v>44</v>
      </c>
      <c r="O1570" s="92"/>
      <c r="P1570" s="237">
        <f>O1570*H1570</f>
        <v>0</v>
      </c>
      <c r="Q1570" s="237">
        <v>0.0024399999999999999</v>
      </c>
      <c r="R1570" s="237">
        <f>Q1570*H1570</f>
        <v>0.036600000000000001</v>
      </c>
      <c r="S1570" s="237">
        <v>0</v>
      </c>
      <c r="T1570" s="238">
        <f>S1570*H1570</f>
        <v>0</v>
      </c>
      <c r="U1570" s="39"/>
      <c r="V1570" s="39"/>
      <c r="W1570" s="39"/>
      <c r="X1570" s="39"/>
      <c r="Y1570" s="39"/>
      <c r="Z1570" s="39"/>
      <c r="AA1570" s="39"/>
      <c r="AB1570" s="39"/>
      <c r="AC1570" s="39"/>
      <c r="AD1570" s="39"/>
      <c r="AE1570" s="39"/>
      <c r="AR1570" s="239" t="s">
        <v>371</v>
      </c>
      <c r="AT1570" s="239" t="s">
        <v>372</v>
      </c>
      <c r="AU1570" s="239" t="s">
        <v>88</v>
      </c>
      <c r="AY1570" s="18" t="s">
        <v>216</v>
      </c>
      <c r="BE1570" s="240">
        <f>IF(N1570="základní",J1570,0)</f>
        <v>0</v>
      </c>
      <c r="BF1570" s="240">
        <f>IF(N1570="snížená",J1570,0)</f>
        <v>0</v>
      </c>
      <c r="BG1570" s="240">
        <f>IF(N1570="zákl. přenesená",J1570,0)</f>
        <v>0</v>
      </c>
      <c r="BH1570" s="240">
        <f>IF(N1570="sníž. přenesená",J1570,0)</f>
        <v>0</v>
      </c>
      <c r="BI1570" s="240">
        <f>IF(N1570="nulová",J1570,0)</f>
        <v>0</v>
      </c>
      <c r="BJ1570" s="18" t="s">
        <v>86</v>
      </c>
      <c r="BK1570" s="240">
        <f>ROUND(I1570*H1570,2)</f>
        <v>0</v>
      </c>
      <c r="BL1570" s="18" t="s">
        <v>290</v>
      </c>
      <c r="BM1570" s="239" t="s">
        <v>2835</v>
      </c>
    </row>
    <row r="1571" s="2" customFormat="1" ht="21.75" customHeight="1">
      <c r="A1571" s="39"/>
      <c r="B1571" s="40"/>
      <c r="C1571" s="264" t="s">
        <v>2721</v>
      </c>
      <c r="D1571" s="264" t="s">
        <v>372</v>
      </c>
      <c r="E1571" s="265" t="s">
        <v>2841</v>
      </c>
      <c r="F1571" s="266" t="s">
        <v>2842</v>
      </c>
      <c r="G1571" s="267" t="s">
        <v>293</v>
      </c>
      <c r="H1571" s="268">
        <v>23</v>
      </c>
      <c r="I1571" s="269"/>
      <c r="J1571" s="270">
        <f>ROUND(I1571*H1571,2)</f>
        <v>0</v>
      </c>
      <c r="K1571" s="266" t="s">
        <v>1</v>
      </c>
      <c r="L1571" s="271"/>
      <c r="M1571" s="272" t="s">
        <v>1</v>
      </c>
      <c r="N1571" s="273" t="s">
        <v>44</v>
      </c>
      <c r="O1571" s="92"/>
      <c r="P1571" s="237">
        <f>O1571*H1571</f>
        <v>0</v>
      </c>
      <c r="Q1571" s="237">
        <v>0.00024000000000000001</v>
      </c>
      <c r="R1571" s="237">
        <f>Q1571*H1571</f>
        <v>0.0055199999999999997</v>
      </c>
      <c r="S1571" s="237">
        <v>0</v>
      </c>
      <c r="T1571" s="238">
        <f>S1571*H1571</f>
        <v>0</v>
      </c>
      <c r="U1571" s="39"/>
      <c r="V1571" s="39"/>
      <c r="W1571" s="39"/>
      <c r="X1571" s="39"/>
      <c r="Y1571" s="39"/>
      <c r="Z1571" s="39"/>
      <c r="AA1571" s="39"/>
      <c r="AB1571" s="39"/>
      <c r="AC1571" s="39"/>
      <c r="AD1571" s="39"/>
      <c r="AE1571" s="39"/>
      <c r="AR1571" s="239" t="s">
        <v>371</v>
      </c>
      <c r="AT1571" s="239" t="s">
        <v>372</v>
      </c>
      <c r="AU1571" s="239" t="s">
        <v>88</v>
      </c>
      <c r="AY1571" s="18" t="s">
        <v>216</v>
      </c>
      <c r="BE1571" s="240">
        <f>IF(N1571="základní",J1571,0)</f>
        <v>0</v>
      </c>
      <c r="BF1571" s="240">
        <f>IF(N1571="snížená",J1571,0)</f>
        <v>0</v>
      </c>
      <c r="BG1571" s="240">
        <f>IF(N1571="zákl. přenesená",J1571,0)</f>
        <v>0</v>
      </c>
      <c r="BH1571" s="240">
        <f>IF(N1571="sníž. přenesená",J1571,0)</f>
        <v>0</v>
      </c>
      <c r="BI1571" s="240">
        <f>IF(N1571="nulová",J1571,0)</f>
        <v>0</v>
      </c>
      <c r="BJ1571" s="18" t="s">
        <v>86</v>
      </c>
      <c r="BK1571" s="240">
        <f>ROUND(I1571*H1571,2)</f>
        <v>0</v>
      </c>
      <c r="BL1571" s="18" t="s">
        <v>290</v>
      </c>
      <c r="BM1571" s="239" t="s">
        <v>2843</v>
      </c>
    </row>
    <row r="1572" s="2" customFormat="1" ht="16.5" customHeight="1">
      <c r="A1572" s="39"/>
      <c r="B1572" s="40"/>
      <c r="C1572" s="228" t="s">
        <v>2725</v>
      </c>
      <c r="D1572" s="228" t="s">
        <v>218</v>
      </c>
      <c r="E1572" s="229" t="s">
        <v>2845</v>
      </c>
      <c r="F1572" s="230" t="s">
        <v>6314</v>
      </c>
      <c r="G1572" s="231" t="s">
        <v>650</v>
      </c>
      <c r="H1572" s="232">
        <v>358.42500000000001</v>
      </c>
      <c r="I1572" s="233"/>
      <c r="J1572" s="234">
        <f>ROUND(I1572*H1572,2)</f>
        <v>0</v>
      </c>
      <c r="K1572" s="230" t="s">
        <v>222</v>
      </c>
      <c r="L1572" s="45"/>
      <c r="M1572" s="235" t="s">
        <v>1</v>
      </c>
      <c r="N1572" s="236" t="s">
        <v>44</v>
      </c>
      <c r="O1572" s="92"/>
      <c r="P1572" s="237">
        <f>O1572*H1572</f>
        <v>0</v>
      </c>
      <c r="Q1572" s="237">
        <v>6.0000000000000002E-05</v>
      </c>
      <c r="R1572" s="237">
        <f>Q1572*H1572</f>
        <v>0.0215055</v>
      </c>
      <c r="S1572" s="237">
        <v>0</v>
      </c>
      <c r="T1572" s="238">
        <f>S1572*H1572</f>
        <v>0</v>
      </c>
      <c r="U1572" s="39"/>
      <c r="V1572" s="39"/>
      <c r="W1572" s="39"/>
      <c r="X1572" s="39"/>
      <c r="Y1572" s="39"/>
      <c r="Z1572" s="39"/>
      <c r="AA1572" s="39"/>
      <c r="AB1572" s="39"/>
      <c r="AC1572" s="39"/>
      <c r="AD1572" s="39"/>
      <c r="AE1572" s="39"/>
      <c r="AR1572" s="239" t="s">
        <v>290</v>
      </c>
      <c r="AT1572" s="239" t="s">
        <v>218</v>
      </c>
      <c r="AU1572" s="239" t="s">
        <v>88</v>
      </c>
      <c r="AY1572" s="18" t="s">
        <v>216</v>
      </c>
      <c r="BE1572" s="240">
        <f>IF(N1572="základní",J1572,0)</f>
        <v>0</v>
      </c>
      <c r="BF1572" s="240">
        <f>IF(N1572="snížená",J1572,0)</f>
        <v>0</v>
      </c>
      <c r="BG1572" s="240">
        <f>IF(N1572="zákl. přenesená",J1572,0)</f>
        <v>0</v>
      </c>
      <c r="BH1572" s="240">
        <f>IF(N1572="sníž. přenesená",J1572,0)</f>
        <v>0</v>
      </c>
      <c r="BI1572" s="240">
        <f>IF(N1572="nulová",J1572,0)</f>
        <v>0</v>
      </c>
      <c r="BJ1572" s="18" t="s">
        <v>86</v>
      </c>
      <c r="BK1572" s="240">
        <f>ROUND(I1572*H1572,2)</f>
        <v>0</v>
      </c>
      <c r="BL1572" s="18" t="s">
        <v>290</v>
      </c>
      <c r="BM1572" s="239" t="s">
        <v>2859</v>
      </c>
    </row>
    <row r="1573" s="13" customFormat="1">
      <c r="A1573" s="13"/>
      <c r="B1573" s="241"/>
      <c r="C1573" s="242"/>
      <c r="D1573" s="243" t="s">
        <v>230</v>
      </c>
      <c r="E1573" s="244" t="s">
        <v>1</v>
      </c>
      <c r="F1573" s="245" t="s">
        <v>6315</v>
      </c>
      <c r="G1573" s="242"/>
      <c r="H1573" s="246">
        <v>91.613</v>
      </c>
      <c r="I1573" s="247"/>
      <c r="J1573" s="242"/>
      <c r="K1573" s="242"/>
      <c r="L1573" s="248"/>
      <c r="M1573" s="249"/>
      <c r="N1573" s="250"/>
      <c r="O1573" s="250"/>
      <c r="P1573" s="250"/>
      <c r="Q1573" s="250"/>
      <c r="R1573" s="250"/>
      <c r="S1573" s="250"/>
      <c r="T1573" s="251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52" t="s">
        <v>230</v>
      </c>
      <c r="AU1573" s="252" t="s">
        <v>88</v>
      </c>
      <c r="AV1573" s="13" t="s">
        <v>88</v>
      </c>
      <c r="AW1573" s="13" t="s">
        <v>34</v>
      </c>
      <c r="AX1573" s="13" t="s">
        <v>79</v>
      </c>
      <c r="AY1573" s="252" t="s">
        <v>216</v>
      </c>
    </row>
    <row r="1574" s="13" customFormat="1">
      <c r="A1574" s="13"/>
      <c r="B1574" s="241"/>
      <c r="C1574" s="242"/>
      <c r="D1574" s="243" t="s">
        <v>230</v>
      </c>
      <c r="E1574" s="244" t="s">
        <v>1</v>
      </c>
      <c r="F1574" s="245" t="s">
        <v>6316</v>
      </c>
      <c r="G1574" s="242"/>
      <c r="H1574" s="246">
        <v>266.81200000000001</v>
      </c>
      <c r="I1574" s="247"/>
      <c r="J1574" s="242"/>
      <c r="K1574" s="242"/>
      <c r="L1574" s="248"/>
      <c r="M1574" s="249"/>
      <c r="N1574" s="250"/>
      <c r="O1574" s="250"/>
      <c r="P1574" s="250"/>
      <c r="Q1574" s="250"/>
      <c r="R1574" s="250"/>
      <c r="S1574" s="250"/>
      <c r="T1574" s="251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2" t="s">
        <v>230</v>
      </c>
      <c r="AU1574" s="252" t="s">
        <v>88</v>
      </c>
      <c r="AV1574" s="13" t="s">
        <v>88</v>
      </c>
      <c r="AW1574" s="13" t="s">
        <v>34</v>
      </c>
      <c r="AX1574" s="13" t="s">
        <v>79</v>
      </c>
      <c r="AY1574" s="252" t="s">
        <v>216</v>
      </c>
    </row>
    <row r="1575" s="14" customFormat="1">
      <c r="A1575" s="14"/>
      <c r="B1575" s="253"/>
      <c r="C1575" s="254"/>
      <c r="D1575" s="243" t="s">
        <v>230</v>
      </c>
      <c r="E1575" s="255" t="s">
        <v>1</v>
      </c>
      <c r="F1575" s="256" t="s">
        <v>285</v>
      </c>
      <c r="G1575" s="254"/>
      <c r="H1575" s="257">
        <v>358.42500000000001</v>
      </c>
      <c r="I1575" s="258"/>
      <c r="J1575" s="254"/>
      <c r="K1575" s="254"/>
      <c r="L1575" s="259"/>
      <c r="M1575" s="260"/>
      <c r="N1575" s="261"/>
      <c r="O1575" s="261"/>
      <c r="P1575" s="261"/>
      <c r="Q1575" s="261"/>
      <c r="R1575" s="261"/>
      <c r="S1575" s="261"/>
      <c r="T1575" s="262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63" t="s">
        <v>230</v>
      </c>
      <c r="AU1575" s="263" t="s">
        <v>88</v>
      </c>
      <c r="AV1575" s="14" t="s">
        <v>121</v>
      </c>
      <c r="AW1575" s="14" t="s">
        <v>34</v>
      </c>
      <c r="AX1575" s="14" t="s">
        <v>86</v>
      </c>
      <c r="AY1575" s="263" t="s">
        <v>216</v>
      </c>
    </row>
    <row r="1576" s="2" customFormat="1" ht="16.5" customHeight="1">
      <c r="A1576" s="39"/>
      <c r="B1576" s="40"/>
      <c r="C1576" s="264" t="s">
        <v>2729</v>
      </c>
      <c r="D1576" s="264" t="s">
        <v>372</v>
      </c>
      <c r="E1576" s="265" t="s">
        <v>2862</v>
      </c>
      <c r="F1576" s="266" t="s">
        <v>2863</v>
      </c>
      <c r="G1576" s="267" t="s">
        <v>650</v>
      </c>
      <c r="H1576" s="268">
        <v>394.26799999999997</v>
      </c>
      <c r="I1576" s="269"/>
      <c r="J1576" s="270">
        <f>ROUND(I1576*H1576,2)</f>
        <v>0</v>
      </c>
      <c r="K1576" s="266" t="s">
        <v>1</v>
      </c>
      <c r="L1576" s="271"/>
      <c r="M1576" s="272" t="s">
        <v>1</v>
      </c>
      <c r="N1576" s="273" t="s">
        <v>44</v>
      </c>
      <c r="O1576" s="92"/>
      <c r="P1576" s="237">
        <f>O1576*H1576</f>
        <v>0</v>
      </c>
      <c r="Q1576" s="237">
        <v>0.001</v>
      </c>
      <c r="R1576" s="237">
        <f>Q1576*H1576</f>
        <v>0.39426800000000001</v>
      </c>
      <c r="S1576" s="237">
        <v>0</v>
      </c>
      <c r="T1576" s="238">
        <f>S1576*H1576</f>
        <v>0</v>
      </c>
      <c r="U1576" s="39"/>
      <c r="V1576" s="39"/>
      <c r="W1576" s="39"/>
      <c r="X1576" s="39"/>
      <c r="Y1576" s="39"/>
      <c r="Z1576" s="39"/>
      <c r="AA1576" s="39"/>
      <c r="AB1576" s="39"/>
      <c r="AC1576" s="39"/>
      <c r="AD1576" s="39"/>
      <c r="AE1576" s="39"/>
      <c r="AR1576" s="239" t="s">
        <v>371</v>
      </c>
      <c r="AT1576" s="239" t="s">
        <v>372</v>
      </c>
      <c r="AU1576" s="239" t="s">
        <v>88</v>
      </c>
      <c r="AY1576" s="18" t="s">
        <v>216</v>
      </c>
      <c r="BE1576" s="240">
        <f>IF(N1576="základní",J1576,0)</f>
        <v>0</v>
      </c>
      <c r="BF1576" s="240">
        <f>IF(N1576="snížená",J1576,0)</f>
        <v>0</v>
      </c>
      <c r="BG1576" s="240">
        <f>IF(N1576="zákl. přenesená",J1576,0)</f>
        <v>0</v>
      </c>
      <c r="BH1576" s="240">
        <f>IF(N1576="sníž. přenesená",J1576,0)</f>
        <v>0</v>
      </c>
      <c r="BI1576" s="240">
        <f>IF(N1576="nulová",J1576,0)</f>
        <v>0</v>
      </c>
      <c r="BJ1576" s="18" t="s">
        <v>86</v>
      </c>
      <c r="BK1576" s="240">
        <f>ROUND(I1576*H1576,2)</f>
        <v>0</v>
      </c>
      <c r="BL1576" s="18" t="s">
        <v>290</v>
      </c>
      <c r="BM1576" s="239" t="s">
        <v>2864</v>
      </c>
    </row>
    <row r="1577" s="13" customFormat="1">
      <c r="A1577" s="13"/>
      <c r="B1577" s="241"/>
      <c r="C1577" s="242"/>
      <c r="D1577" s="243" t="s">
        <v>230</v>
      </c>
      <c r="E1577" s="244" t="s">
        <v>1</v>
      </c>
      <c r="F1577" s="245" t="s">
        <v>6315</v>
      </c>
      <c r="G1577" s="242"/>
      <c r="H1577" s="246">
        <v>91.613</v>
      </c>
      <c r="I1577" s="247"/>
      <c r="J1577" s="242"/>
      <c r="K1577" s="242"/>
      <c r="L1577" s="248"/>
      <c r="M1577" s="249"/>
      <c r="N1577" s="250"/>
      <c r="O1577" s="250"/>
      <c r="P1577" s="250"/>
      <c r="Q1577" s="250"/>
      <c r="R1577" s="250"/>
      <c r="S1577" s="250"/>
      <c r="T1577" s="251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52" t="s">
        <v>230</v>
      </c>
      <c r="AU1577" s="252" t="s">
        <v>88</v>
      </c>
      <c r="AV1577" s="13" t="s">
        <v>88</v>
      </c>
      <c r="AW1577" s="13" t="s">
        <v>34</v>
      </c>
      <c r="AX1577" s="13" t="s">
        <v>79</v>
      </c>
      <c r="AY1577" s="252" t="s">
        <v>216</v>
      </c>
    </row>
    <row r="1578" s="13" customFormat="1">
      <c r="A1578" s="13"/>
      <c r="B1578" s="241"/>
      <c r="C1578" s="242"/>
      <c r="D1578" s="243" t="s">
        <v>230</v>
      </c>
      <c r="E1578" s="244" t="s">
        <v>1</v>
      </c>
      <c r="F1578" s="245" t="s">
        <v>6316</v>
      </c>
      <c r="G1578" s="242"/>
      <c r="H1578" s="246">
        <v>266.81200000000001</v>
      </c>
      <c r="I1578" s="247"/>
      <c r="J1578" s="242"/>
      <c r="K1578" s="242"/>
      <c r="L1578" s="248"/>
      <c r="M1578" s="249"/>
      <c r="N1578" s="250"/>
      <c r="O1578" s="250"/>
      <c r="P1578" s="250"/>
      <c r="Q1578" s="250"/>
      <c r="R1578" s="250"/>
      <c r="S1578" s="250"/>
      <c r="T1578" s="251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2" t="s">
        <v>230</v>
      </c>
      <c r="AU1578" s="252" t="s">
        <v>88</v>
      </c>
      <c r="AV1578" s="13" t="s">
        <v>88</v>
      </c>
      <c r="AW1578" s="13" t="s">
        <v>34</v>
      </c>
      <c r="AX1578" s="13" t="s">
        <v>79</v>
      </c>
      <c r="AY1578" s="252" t="s">
        <v>216</v>
      </c>
    </row>
    <row r="1579" s="14" customFormat="1">
      <c r="A1579" s="14"/>
      <c r="B1579" s="253"/>
      <c r="C1579" s="254"/>
      <c r="D1579" s="243" t="s">
        <v>230</v>
      </c>
      <c r="E1579" s="255" t="s">
        <v>1</v>
      </c>
      <c r="F1579" s="256" t="s">
        <v>6317</v>
      </c>
      <c r="G1579" s="254"/>
      <c r="H1579" s="257">
        <v>358.42500000000001</v>
      </c>
      <c r="I1579" s="258"/>
      <c r="J1579" s="254"/>
      <c r="K1579" s="254"/>
      <c r="L1579" s="259"/>
      <c r="M1579" s="260"/>
      <c r="N1579" s="261"/>
      <c r="O1579" s="261"/>
      <c r="P1579" s="261"/>
      <c r="Q1579" s="261"/>
      <c r="R1579" s="261"/>
      <c r="S1579" s="261"/>
      <c r="T1579" s="262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63" t="s">
        <v>230</v>
      </c>
      <c r="AU1579" s="263" t="s">
        <v>88</v>
      </c>
      <c r="AV1579" s="14" t="s">
        <v>121</v>
      </c>
      <c r="AW1579" s="14" t="s">
        <v>34</v>
      </c>
      <c r="AX1579" s="14" t="s">
        <v>86</v>
      </c>
      <c r="AY1579" s="263" t="s">
        <v>216</v>
      </c>
    </row>
    <row r="1580" s="13" customFormat="1">
      <c r="A1580" s="13"/>
      <c r="B1580" s="241"/>
      <c r="C1580" s="242"/>
      <c r="D1580" s="243" t="s">
        <v>230</v>
      </c>
      <c r="E1580" s="242"/>
      <c r="F1580" s="245" t="s">
        <v>6318</v>
      </c>
      <c r="G1580" s="242"/>
      <c r="H1580" s="246">
        <v>394.26799999999997</v>
      </c>
      <c r="I1580" s="247"/>
      <c r="J1580" s="242"/>
      <c r="K1580" s="242"/>
      <c r="L1580" s="248"/>
      <c r="M1580" s="249"/>
      <c r="N1580" s="250"/>
      <c r="O1580" s="250"/>
      <c r="P1580" s="250"/>
      <c r="Q1580" s="250"/>
      <c r="R1580" s="250"/>
      <c r="S1580" s="250"/>
      <c r="T1580" s="251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52" t="s">
        <v>230</v>
      </c>
      <c r="AU1580" s="252" t="s">
        <v>88</v>
      </c>
      <c r="AV1580" s="13" t="s">
        <v>88</v>
      </c>
      <c r="AW1580" s="13" t="s">
        <v>4</v>
      </c>
      <c r="AX1580" s="13" t="s">
        <v>86</v>
      </c>
      <c r="AY1580" s="252" t="s">
        <v>216</v>
      </c>
    </row>
    <row r="1581" s="2" customFormat="1" ht="24.15" customHeight="1">
      <c r="A1581" s="39"/>
      <c r="B1581" s="40"/>
      <c r="C1581" s="264" t="s">
        <v>2733</v>
      </c>
      <c r="D1581" s="264" t="s">
        <v>372</v>
      </c>
      <c r="E1581" s="265" t="s">
        <v>6319</v>
      </c>
      <c r="F1581" s="266" t="s">
        <v>2208</v>
      </c>
      <c r="G1581" s="267" t="s">
        <v>277</v>
      </c>
      <c r="H1581" s="268">
        <v>1.1759999999999999</v>
      </c>
      <c r="I1581" s="269"/>
      <c r="J1581" s="270">
        <f>ROUND(I1581*H1581,2)</f>
        <v>0</v>
      </c>
      <c r="K1581" s="266" t="s">
        <v>770</v>
      </c>
      <c r="L1581" s="271"/>
      <c r="M1581" s="272" t="s">
        <v>1</v>
      </c>
      <c r="N1581" s="273" t="s">
        <v>44</v>
      </c>
      <c r="O1581" s="92"/>
      <c r="P1581" s="237">
        <f>O1581*H1581</f>
        <v>0</v>
      </c>
      <c r="Q1581" s="237">
        <v>0.0018</v>
      </c>
      <c r="R1581" s="237">
        <f>Q1581*H1581</f>
        <v>0.0021167999999999998</v>
      </c>
      <c r="S1581" s="237">
        <v>0</v>
      </c>
      <c r="T1581" s="238">
        <f>S1581*H1581</f>
        <v>0</v>
      </c>
      <c r="U1581" s="39"/>
      <c r="V1581" s="39"/>
      <c r="W1581" s="39"/>
      <c r="X1581" s="39"/>
      <c r="Y1581" s="39"/>
      <c r="Z1581" s="39"/>
      <c r="AA1581" s="39"/>
      <c r="AB1581" s="39"/>
      <c r="AC1581" s="39"/>
      <c r="AD1581" s="39"/>
      <c r="AE1581" s="39"/>
      <c r="AR1581" s="239" t="s">
        <v>371</v>
      </c>
      <c r="AT1581" s="239" t="s">
        <v>372</v>
      </c>
      <c r="AU1581" s="239" t="s">
        <v>88</v>
      </c>
      <c r="AY1581" s="18" t="s">
        <v>216</v>
      </c>
      <c r="BE1581" s="240">
        <f>IF(N1581="základní",J1581,0)</f>
        <v>0</v>
      </c>
      <c r="BF1581" s="240">
        <f>IF(N1581="snížená",J1581,0)</f>
        <v>0</v>
      </c>
      <c r="BG1581" s="240">
        <f>IF(N1581="zákl. přenesená",J1581,0)</f>
        <v>0</v>
      </c>
      <c r="BH1581" s="240">
        <f>IF(N1581="sníž. přenesená",J1581,0)</f>
        <v>0</v>
      </c>
      <c r="BI1581" s="240">
        <f>IF(N1581="nulová",J1581,0)</f>
        <v>0</v>
      </c>
      <c r="BJ1581" s="18" t="s">
        <v>86</v>
      </c>
      <c r="BK1581" s="240">
        <f>ROUND(I1581*H1581,2)</f>
        <v>0</v>
      </c>
      <c r="BL1581" s="18" t="s">
        <v>290</v>
      </c>
      <c r="BM1581" s="239" t="s">
        <v>6320</v>
      </c>
    </row>
    <row r="1582" s="13" customFormat="1">
      <c r="A1582" s="13"/>
      <c r="B1582" s="241"/>
      <c r="C1582" s="242"/>
      <c r="D1582" s="243" t="s">
        <v>230</v>
      </c>
      <c r="E1582" s="244" t="s">
        <v>1</v>
      </c>
      <c r="F1582" s="245" t="s">
        <v>6321</v>
      </c>
      <c r="G1582" s="242"/>
      <c r="H1582" s="246">
        <v>0.23999999999999999</v>
      </c>
      <c r="I1582" s="247"/>
      <c r="J1582" s="242"/>
      <c r="K1582" s="242"/>
      <c r="L1582" s="248"/>
      <c r="M1582" s="249"/>
      <c r="N1582" s="250"/>
      <c r="O1582" s="250"/>
      <c r="P1582" s="250"/>
      <c r="Q1582" s="250"/>
      <c r="R1582" s="250"/>
      <c r="S1582" s="250"/>
      <c r="T1582" s="251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52" t="s">
        <v>230</v>
      </c>
      <c r="AU1582" s="252" t="s">
        <v>88</v>
      </c>
      <c r="AV1582" s="13" t="s">
        <v>88</v>
      </c>
      <c r="AW1582" s="13" t="s">
        <v>34</v>
      </c>
      <c r="AX1582" s="13" t="s">
        <v>79</v>
      </c>
      <c r="AY1582" s="252" t="s">
        <v>216</v>
      </c>
    </row>
    <row r="1583" s="13" customFormat="1">
      <c r="A1583" s="13"/>
      <c r="B1583" s="241"/>
      <c r="C1583" s="242"/>
      <c r="D1583" s="243" t="s">
        <v>230</v>
      </c>
      <c r="E1583" s="244" t="s">
        <v>1</v>
      </c>
      <c r="F1583" s="245" t="s">
        <v>6322</v>
      </c>
      <c r="G1583" s="242"/>
      <c r="H1583" s="246">
        <v>0.88</v>
      </c>
      <c r="I1583" s="247"/>
      <c r="J1583" s="242"/>
      <c r="K1583" s="242"/>
      <c r="L1583" s="248"/>
      <c r="M1583" s="249"/>
      <c r="N1583" s="250"/>
      <c r="O1583" s="250"/>
      <c r="P1583" s="250"/>
      <c r="Q1583" s="250"/>
      <c r="R1583" s="250"/>
      <c r="S1583" s="250"/>
      <c r="T1583" s="251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2" t="s">
        <v>230</v>
      </c>
      <c r="AU1583" s="252" t="s">
        <v>88</v>
      </c>
      <c r="AV1583" s="13" t="s">
        <v>88</v>
      </c>
      <c r="AW1583" s="13" t="s">
        <v>34</v>
      </c>
      <c r="AX1583" s="13" t="s">
        <v>79</v>
      </c>
      <c r="AY1583" s="252" t="s">
        <v>216</v>
      </c>
    </row>
    <row r="1584" s="14" customFormat="1">
      <c r="A1584" s="14"/>
      <c r="B1584" s="253"/>
      <c r="C1584" s="254"/>
      <c r="D1584" s="243" t="s">
        <v>230</v>
      </c>
      <c r="E1584" s="255" t="s">
        <v>1</v>
      </c>
      <c r="F1584" s="256" t="s">
        <v>285</v>
      </c>
      <c r="G1584" s="254"/>
      <c r="H1584" s="257">
        <v>1.1200000000000001</v>
      </c>
      <c r="I1584" s="258"/>
      <c r="J1584" s="254"/>
      <c r="K1584" s="254"/>
      <c r="L1584" s="259"/>
      <c r="M1584" s="260"/>
      <c r="N1584" s="261"/>
      <c r="O1584" s="261"/>
      <c r="P1584" s="261"/>
      <c r="Q1584" s="261"/>
      <c r="R1584" s="261"/>
      <c r="S1584" s="261"/>
      <c r="T1584" s="262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63" t="s">
        <v>230</v>
      </c>
      <c r="AU1584" s="263" t="s">
        <v>88</v>
      </c>
      <c r="AV1584" s="14" t="s">
        <v>121</v>
      </c>
      <c r="AW1584" s="14" t="s">
        <v>34</v>
      </c>
      <c r="AX1584" s="14" t="s">
        <v>86</v>
      </c>
      <c r="AY1584" s="263" t="s">
        <v>216</v>
      </c>
    </row>
    <row r="1585" s="13" customFormat="1">
      <c r="A1585" s="13"/>
      <c r="B1585" s="241"/>
      <c r="C1585" s="242"/>
      <c r="D1585" s="243" t="s">
        <v>230</v>
      </c>
      <c r="E1585" s="242"/>
      <c r="F1585" s="245" t="s">
        <v>6323</v>
      </c>
      <c r="G1585" s="242"/>
      <c r="H1585" s="246">
        <v>1.1759999999999999</v>
      </c>
      <c r="I1585" s="247"/>
      <c r="J1585" s="242"/>
      <c r="K1585" s="242"/>
      <c r="L1585" s="248"/>
      <c r="M1585" s="249"/>
      <c r="N1585" s="250"/>
      <c r="O1585" s="250"/>
      <c r="P1585" s="250"/>
      <c r="Q1585" s="250"/>
      <c r="R1585" s="250"/>
      <c r="S1585" s="250"/>
      <c r="T1585" s="251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2" t="s">
        <v>230</v>
      </c>
      <c r="AU1585" s="252" t="s">
        <v>88</v>
      </c>
      <c r="AV1585" s="13" t="s">
        <v>88</v>
      </c>
      <c r="AW1585" s="13" t="s">
        <v>4</v>
      </c>
      <c r="AX1585" s="13" t="s">
        <v>86</v>
      </c>
      <c r="AY1585" s="252" t="s">
        <v>216</v>
      </c>
    </row>
    <row r="1586" s="2" customFormat="1" ht="16.5" customHeight="1">
      <c r="A1586" s="39"/>
      <c r="B1586" s="40"/>
      <c r="C1586" s="228" t="s">
        <v>2737</v>
      </c>
      <c r="D1586" s="228" t="s">
        <v>218</v>
      </c>
      <c r="E1586" s="229" t="s">
        <v>6324</v>
      </c>
      <c r="F1586" s="230" t="s">
        <v>6325</v>
      </c>
      <c r="G1586" s="231" t="s">
        <v>650</v>
      </c>
      <c r="H1586" s="232">
        <v>414.74799999999999</v>
      </c>
      <c r="I1586" s="233"/>
      <c r="J1586" s="234">
        <f>ROUND(I1586*H1586,2)</f>
        <v>0</v>
      </c>
      <c r="K1586" s="230" t="s">
        <v>1</v>
      </c>
      <c r="L1586" s="45"/>
      <c r="M1586" s="235" t="s">
        <v>1</v>
      </c>
      <c r="N1586" s="236" t="s">
        <v>44</v>
      </c>
      <c r="O1586" s="92"/>
      <c r="P1586" s="237">
        <f>O1586*H1586</f>
        <v>0</v>
      </c>
      <c r="Q1586" s="237">
        <v>0.001</v>
      </c>
      <c r="R1586" s="237">
        <f>Q1586*H1586</f>
        <v>0.41474800000000001</v>
      </c>
      <c r="S1586" s="237">
        <v>0</v>
      </c>
      <c r="T1586" s="238">
        <f>S1586*H1586</f>
        <v>0</v>
      </c>
      <c r="U1586" s="39"/>
      <c r="V1586" s="39"/>
      <c r="W1586" s="39"/>
      <c r="X1586" s="39"/>
      <c r="Y1586" s="39"/>
      <c r="Z1586" s="39"/>
      <c r="AA1586" s="39"/>
      <c r="AB1586" s="39"/>
      <c r="AC1586" s="39"/>
      <c r="AD1586" s="39"/>
      <c r="AE1586" s="39"/>
      <c r="AR1586" s="239" t="s">
        <v>290</v>
      </c>
      <c r="AT1586" s="239" t="s">
        <v>218</v>
      </c>
      <c r="AU1586" s="239" t="s">
        <v>88</v>
      </c>
      <c r="AY1586" s="18" t="s">
        <v>216</v>
      </c>
      <c r="BE1586" s="240">
        <f>IF(N1586="základní",J1586,0)</f>
        <v>0</v>
      </c>
      <c r="BF1586" s="240">
        <f>IF(N1586="snížená",J1586,0)</f>
        <v>0</v>
      </c>
      <c r="BG1586" s="240">
        <f>IF(N1586="zákl. přenesená",J1586,0)</f>
        <v>0</v>
      </c>
      <c r="BH1586" s="240">
        <f>IF(N1586="sníž. přenesená",J1586,0)</f>
        <v>0</v>
      </c>
      <c r="BI1586" s="240">
        <f>IF(N1586="nulová",J1586,0)</f>
        <v>0</v>
      </c>
      <c r="BJ1586" s="18" t="s">
        <v>86</v>
      </c>
      <c r="BK1586" s="240">
        <f>ROUND(I1586*H1586,2)</f>
        <v>0</v>
      </c>
      <c r="BL1586" s="18" t="s">
        <v>290</v>
      </c>
      <c r="BM1586" s="239" t="s">
        <v>6326</v>
      </c>
    </row>
    <row r="1587" s="13" customFormat="1">
      <c r="A1587" s="13"/>
      <c r="B1587" s="241"/>
      <c r="C1587" s="242"/>
      <c r="D1587" s="243" t="s">
        <v>230</v>
      </c>
      <c r="E1587" s="244" t="s">
        <v>1</v>
      </c>
      <c r="F1587" s="245" t="s">
        <v>6327</v>
      </c>
      <c r="G1587" s="242"/>
      <c r="H1587" s="246">
        <v>172.80000000000001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230</v>
      </c>
      <c r="AU1587" s="252" t="s">
        <v>88</v>
      </c>
      <c r="AV1587" s="13" t="s">
        <v>88</v>
      </c>
      <c r="AW1587" s="13" t="s">
        <v>34</v>
      </c>
      <c r="AX1587" s="13" t="s">
        <v>79</v>
      </c>
      <c r="AY1587" s="252" t="s">
        <v>216</v>
      </c>
    </row>
    <row r="1588" s="13" customFormat="1">
      <c r="A1588" s="13"/>
      <c r="B1588" s="241"/>
      <c r="C1588" s="242"/>
      <c r="D1588" s="243" t="s">
        <v>230</v>
      </c>
      <c r="E1588" s="244" t="s">
        <v>1</v>
      </c>
      <c r="F1588" s="245" t="s">
        <v>6328</v>
      </c>
      <c r="G1588" s="242"/>
      <c r="H1588" s="246">
        <v>43.240000000000002</v>
      </c>
      <c r="I1588" s="247"/>
      <c r="J1588" s="242"/>
      <c r="K1588" s="242"/>
      <c r="L1588" s="248"/>
      <c r="M1588" s="249"/>
      <c r="N1588" s="250"/>
      <c r="O1588" s="250"/>
      <c r="P1588" s="250"/>
      <c r="Q1588" s="250"/>
      <c r="R1588" s="250"/>
      <c r="S1588" s="250"/>
      <c r="T1588" s="251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2" t="s">
        <v>230</v>
      </c>
      <c r="AU1588" s="252" t="s">
        <v>88</v>
      </c>
      <c r="AV1588" s="13" t="s">
        <v>88</v>
      </c>
      <c r="AW1588" s="13" t="s">
        <v>34</v>
      </c>
      <c r="AX1588" s="13" t="s">
        <v>79</v>
      </c>
      <c r="AY1588" s="252" t="s">
        <v>216</v>
      </c>
    </row>
    <row r="1589" s="13" customFormat="1">
      <c r="A1589" s="13"/>
      <c r="B1589" s="241"/>
      <c r="C1589" s="242"/>
      <c r="D1589" s="243" t="s">
        <v>230</v>
      </c>
      <c r="E1589" s="244" t="s">
        <v>1</v>
      </c>
      <c r="F1589" s="245" t="s">
        <v>6329</v>
      </c>
      <c r="G1589" s="242"/>
      <c r="H1589" s="246">
        <v>37.729999999999997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230</v>
      </c>
      <c r="AU1589" s="252" t="s">
        <v>88</v>
      </c>
      <c r="AV1589" s="13" t="s">
        <v>88</v>
      </c>
      <c r="AW1589" s="13" t="s">
        <v>34</v>
      </c>
      <c r="AX1589" s="13" t="s">
        <v>79</v>
      </c>
      <c r="AY1589" s="252" t="s">
        <v>216</v>
      </c>
    </row>
    <row r="1590" s="13" customFormat="1">
      <c r="A1590" s="13"/>
      <c r="B1590" s="241"/>
      <c r="C1590" s="242"/>
      <c r="D1590" s="243" t="s">
        <v>230</v>
      </c>
      <c r="E1590" s="244" t="s">
        <v>1</v>
      </c>
      <c r="F1590" s="245" t="s">
        <v>6330</v>
      </c>
      <c r="G1590" s="242"/>
      <c r="H1590" s="246">
        <v>91.480999999999995</v>
      </c>
      <c r="I1590" s="247"/>
      <c r="J1590" s="242"/>
      <c r="K1590" s="242"/>
      <c r="L1590" s="248"/>
      <c r="M1590" s="249"/>
      <c r="N1590" s="250"/>
      <c r="O1590" s="250"/>
      <c r="P1590" s="250"/>
      <c r="Q1590" s="250"/>
      <c r="R1590" s="250"/>
      <c r="S1590" s="250"/>
      <c r="T1590" s="251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52" t="s">
        <v>230</v>
      </c>
      <c r="AU1590" s="252" t="s">
        <v>88</v>
      </c>
      <c r="AV1590" s="13" t="s">
        <v>88</v>
      </c>
      <c r="AW1590" s="13" t="s">
        <v>34</v>
      </c>
      <c r="AX1590" s="13" t="s">
        <v>79</v>
      </c>
      <c r="AY1590" s="252" t="s">
        <v>216</v>
      </c>
    </row>
    <row r="1591" s="13" customFormat="1">
      <c r="A1591" s="13"/>
      <c r="B1591" s="241"/>
      <c r="C1591" s="242"/>
      <c r="D1591" s="243" t="s">
        <v>230</v>
      </c>
      <c r="E1591" s="244" t="s">
        <v>1</v>
      </c>
      <c r="F1591" s="245" t="s">
        <v>6331</v>
      </c>
      <c r="G1591" s="242"/>
      <c r="H1591" s="246">
        <v>31.792999999999999</v>
      </c>
      <c r="I1591" s="247"/>
      <c r="J1591" s="242"/>
      <c r="K1591" s="242"/>
      <c r="L1591" s="248"/>
      <c r="M1591" s="249"/>
      <c r="N1591" s="250"/>
      <c r="O1591" s="250"/>
      <c r="P1591" s="250"/>
      <c r="Q1591" s="250"/>
      <c r="R1591" s="250"/>
      <c r="S1591" s="250"/>
      <c r="T1591" s="251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T1591" s="252" t="s">
        <v>230</v>
      </c>
      <c r="AU1591" s="252" t="s">
        <v>88</v>
      </c>
      <c r="AV1591" s="13" t="s">
        <v>88</v>
      </c>
      <c r="AW1591" s="13" t="s">
        <v>34</v>
      </c>
      <c r="AX1591" s="13" t="s">
        <v>79</v>
      </c>
      <c r="AY1591" s="252" t="s">
        <v>216</v>
      </c>
    </row>
    <row r="1592" s="15" customFormat="1">
      <c r="A1592" s="15"/>
      <c r="B1592" s="280"/>
      <c r="C1592" s="281"/>
      <c r="D1592" s="243" t="s">
        <v>230</v>
      </c>
      <c r="E1592" s="282" t="s">
        <v>1</v>
      </c>
      <c r="F1592" s="283" t="s">
        <v>6332</v>
      </c>
      <c r="G1592" s="281"/>
      <c r="H1592" s="284">
        <v>377.04399999999998</v>
      </c>
      <c r="I1592" s="285"/>
      <c r="J1592" s="281"/>
      <c r="K1592" s="281"/>
      <c r="L1592" s="286"/>
      <c r="M1592" s="287"/>
      <c r="N1592" s="288"/>
      <c r="O1592" s="288"/>
      <c r="P1592" s="288"/>
      <c r="Q1592" s="288"/>
      <c r="R1592" s="288"/>
      <c r="S1592" s="288"/>
      <c r="T1592" s="289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T1592" s="290" t="s">
        <v>230</v>
      </c>
      <c r="AU1592" s="290" t="s">
        <v>88</v>
      </c>
      <c r="AV1592" s="15" t="s">
        <v>99</v>
      </c>
      <c r="AW1592" s="15" t="s">
        <v>34</v>
      </c>
      <c r="AX1592" s="15" t="s">
        <v>79</v>
      </c>
      <c r="AY1592" s="290" t="s">
        <v>216</v>
      </c>
    </row>
    <row r="1593" s="13" customFormat="1">
      <c r="A1593" s="13"/>
      <c r="B1593" s="241"/>
      <c r="C1593" s="242"/>
      <c r="D1593" s="243" t="s">
        <v>230</v>
      </c>
      <c r="E1593" s="244" t="s">
        <v>1</v>
      </c>
      <c r="F1593" s="245" t="s">
        <v>6333</v>
      </c>
      <c r="G1593" s="242"/>
      <c r="H1593" s="246">
        <v>37.704000000000001</v>
      </c>
      <c r="I1593" s="247"/>
      <c r="J1593" s="242"/>
      <c r="K1593" s="242"/>
      <c r="L1593" s="248"/>
      <c r="M1593" s="249"/>
      <c r="N1593" s="250"/>
      <c r="O1593" s="250"/>
      <c r="P1593" s="250"/>
      <c r="Q1593" s="250"/>
      <c r="R1593" s="250"/>
      <c r="S1593" s="250"/>
      <c r="T1593" s="251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2" t="s">
        <v>230</v>
      </c>
      <c r="AU1593" s="252" t="s">
        <v>88</v>
      </c>
      <c r="AV1593" s="13" t="s">
        <v>88</v>
      </c>
      <c r="AW1593" s="13" t="s">
        <v>34</v>
      </c>
      <c r="AX1593" s="13" t="s">
        <v>79</v>
      </c>
      <c r="AY1593" s="252" t="s">
        <v>216</v>
      </c>
    </row>
    <row r="1594" s="14" customFormat="1">
      <c r="A1594" s="14"/>
      <c r="B1594" s="253"/>
      <c r="C1594" s="254"/>
      <c r="D1594" s="243" t="s">
        <v>230</v>
      </c>
      <c r="E1594" s="255" t="s">
        <v>1</v>
      </c>
      <c r="F1594" s="256" t="s">
        <v>1507</v>
      </c>
      <c r="G1594" s="254"/>
      <c r="H1594" s="257">
        <v>414.74799999999999</v>
      </c>
      <c r="I1594" s="258"/>
      <c r="J1594" s="254"/>
      <c r="K1594" s="254"/>
      <c r="L1594" s="259"/>
      <c r="M1594" s="260"/>
      <c r="N1594" s="261"/>
      <c r="O1594" s="261"/>
      <c r="P1594" s="261"/>
      <c r="Q1594" s="261"/>
      <c r="R1594" s="261"/>
      <c r="S1594" s="261"/>
      <c r="T1594" s="262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63" t="s">
        <v>230</v>
      </c>
      <c r="AU1594" s="263" t="s">
        <v>88</v>
      </c>
      <c r="AV1594" s="14" t="s">
        <v>121</v>
      </c>
      <c r="AW1594" s="14" t="s">
        <v>34</v>
      </c>
      <c r="AX1594" s="14" t="s">
        <v>86</v>
      </c>
      <c r="AY1594" s="263" t="s">
        <v>216</v>
      </c>
    </row>
    <row r="1595" s="2" customFormat="1" ht="16.5" customHeight="1">
      <c r="A1595" s="39"/>
      <c r="B1595" s="40"/>
      <c r="C1595" s="228" t="s">
        <v>2741</v>
      </c>
      <c r="D1595" s="228" t="s">
        <v>218</v>
      </c>
      <c r="E1595" s="229" t="s">
        <v>2875</v>
      </c>
      <c r="F1595" s="230" t="s">
        <v>2876</v>
      </c>
      <c r="G1595" s="231" t="s">
        <v>359</v>
      </c>
      <c r="H1595" s="232">
        <v>1.0189999999999999</v>
      </c>
      <c r="I1595" s="233"/>
      <c r="J1595" s="234">
        <f>ROUND(I1595*H1595,2)</f>
        <v>0</v>
      </c>
      <c r="K1595" s="230" t="s">
        <v>222</v>
      </c>
      <c r="L1595" s="45"/>
      <c r="M1595" s="235" t="s">
        <v>1</v>
      </c>
      <c r="N1595" s="236" t="s">
        <v>44</v>
      </c>
      <c r="O1595" s="92"/>
      <c r="P1595" s="237">
        <f>O1595*H1595</f>
        <v>0</v>
      </c>
      <c r="Q1595" s="237">
        <v>0</v>
      </c>
      <c r="R1595" s="237">
        <f>Q1595*H1595</f>
        <v>0</v>
      </c>
      <c r="S1595" s="237">
        <v>0</v>
      </c>
      <c r="T1595" s="238">
        <f>S1595*H1595</f>
        <v>0</v>
      </c>
      <c r="U1595" s="39"/>
      <c r="V1595" s="39"/>
      <c r="W1595" s="39"/>
      <c r="X1595" s="39"/>
      <c r="Y1595" s="39"/>
      <c r="Z1595" s="39"/>
      <c r="AA1595" s="39"/>
      <c r="AB1595" s="39"/>
      <c r="AC1595" s="39"/>
      <c r="AD1595" s="39"/>
      <c r="AE1595" s="39"/>
      <c r="AR1595" s="239" t="s">
        <v>290</v>
      </c>
      <c r="AT1595" s="239" t="s">
        <v>218</v>
      </c>
      <c r="AU1595" s="239" t="s">
        <v>88</v>
      </c>
      <c r="AY1595" s="18" t="s">
        <v>216</v>
      </c>
      <c r="BE1595" s="240">
        <f>IF(N1595="základní",J1595,0)</f>
        <v>0</v>
      </c>
      <c r="BF1595" s="240">
        <f>IF(N1595="snížená",J1595,0)</f>
        <v>0</v>
      </c>
      <c r="BG1595" s="240">
        <f>IF(N1595="zákl. přenesená",J1595,0)</f>
        <v>0</v>
      </c>
      <c r="BH1595" s="240">
        <f>IF(N1595="sníž. přenesená",J1595,0)</f>
        <v>0</v>
      </c>
      <c r="BI1595" s="240">
        <f>IF(N1595="nulová",J1595,0)</f>
        <v>0</v>
      </c>
      <c r="BJ1595" s="18" t="s">
        <v>86</v>
      </c>
      <c r="BK1595" s="240">
        <f>ROUND(I1595*H1595,2)</f>
        <v>0</v>
      </c>
      <c r="BL1595" s="18" t="s">
        <v>290</v>
      </c>
      <c r="BM1595" s="239" t="s">
        <v>2877</v>
      </c>
    </row>
    <row r="1596" s="2" customFormat="1" ht="16.5" customHeight="1">
      <c r="A1596" s="39"/>
      <c r="B1596" s="40"/>
      <c r="C1596" s="228" t="s">
        <v>2744</v>
      </c>
      <c r="D1596" s="228" t="s">
        <v>218</v>
      </c>
      <c r="E1596" s="229" t="s">
        <v>2879</v>
      </c>
      <c r="F1596" s="230" t="s">
        <v>2880</v>
      </c>
      <c r="G1596" s="231" t="s">
        <v>359</v>
      </c>
      <c r="H1596" s="232">
        <v>1.0189999999999999</v>
      </c>
      <c r="I1596" s="233"/>
      <c r="J1596" s="234">
        <f>ROUND(I1596*H1596,2)</f>
        <v>0</v>
      </c>
      <c r="K1596" s="230" t="s">
        <v>222</v>
      </c>
      <c r="L1596" s="45"/>
      <c r="M1596" s="235" t="s">
        <v>1</v>
      </c>
      <c r="N1596" s="236" t="s">
        <v>44</v>
      </c>
      <c r="O1596" s="92"/>
      <c r="P1596" s="237">
        <f>O1596*H1596</f>
        <v>0</v>
      </c>
      <c r="Q1596" s="237">
        <v>0</v>
      </c>
      <c r="R1596" s="237">
        <f>Q1596*H1596</f>
        <v>0</v>
      </c>
      <c r="S1596" s="237">
        <v>0</v>
      </c>
      <c r="T1596" s="238">
        <f>S1596*H1596</f>
        <v>0</v>
      </c>
      <c r="U1596" s="39"/>
      <c r="V1596" s="39"/>
      <c r="W1596" s="39"/>
      <c r="X1596" s="39"/>
      <c r="Y1596" s="39"/>
      <c r="Z1596" s="39"/>
      <c r="AA1596" s="39"/>
      <c r="AB1596" s="39"/>
      <c r="AC1596" s="39"/>
      <c r="AD1596" s="39"/>
      <c r="AE1596" s="39"/>
      <c r="AR1596" s="239" t="s">
        <v>290</v>
      </c>
      <c r="AT1596" s="239" t="s">
        <v>218</v>
      </c>
      <c r="AU1596" s="239" t="s">
        <v>88</v>
      </c>
      <c r="AY1596" s="18" t="s">
        <v>216</v>
      </c>
      <c r="BE1596" s="240">
        <f>IF(N1596="základní",J1596,0)</f>
        <v>0</v>
      </c>
      <c r="BF1596" s="240">
        <f>IF(N1596="snížená",J1596,0)</f>
        <v>0</v>
      </c>
      <c r="BG1596" s="240">
        <f>IF(N1596="zákl. přenesená",J1596,0)</f>
        <v>0</v>
      </c>
      <c r="BH1596" s="240">
        <f>IF(N1596="sníž. přenesená",J1596,0)</f>
        <v>0</v>
      </c>
      <c r="BI1596" s="240">
        <f>IF(N1596="nulová",J1596,0)</f>
        <v>0</v>
      </c>
      <c r="BJ1596" s="18" t="s">
        <v>86</v>
      </c>
      <c r="BK1596" s="240">
        <f>ROUND(I1596*H1596,2)</f>
        <v>0</v>
      </c>
      <c r="BL1596" s="18" t="s">
        <v>290</v>
      </c>
      <c r="BM1596" s="239" t="s">
        <v>2881</v>
      </c>
    </row>
    <row r="1597" s="12" customFormat="1" ht="22.8" customHeight="1">
      <c r="A1597" s="12"/>
      <c r="B1597" s="212"/>
      <c r="C1597" s="213"/>
      <c r="D1597" s="214" t="s">
        <v>78</v>
      </c>
      <c r="E1597" s="226" t="s">
        <v>2882</v>
      </c>
      <c r="F1597" s="226" t="s">
        <v>2883</v>
      </c>
      <c r="G1597" s="213"/>
      <c r="H1597" s="213"/>
      <c r="I1597" s="216"/>
      <c r="J1597" s="227">
        <f>BK1597</f>
        <v>0</v>
      </c>
      <c r="K1597" s="213"/>
      <c r="L1597" s="218"/>
      <c r="M1597" s="219"/>
      <c r="N1597" s="220"/>
      <c r="O1597" s="220"/>
      <c r="P1597" s="221">
        <f>SUM(P1598:P1792)</f>
        <v>0</v>
      </c>
      <c r="Q1597" s="220"/>
      <c r="R1597" s="221">
        <f>SUM(R1598:R1792)</f>
        <v>20.399984190000001</v>
      </c>
      <c r="S1597" s="220"/>
      <c r="T1597" s="222">
        <f>SUM(T1598:T1792)</f>
        <v>13.760809999999999</v>
      </c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R1597" s="223" t="s">
        <v>88</v>
      </c>
      <c r="AT1597" s="224" t="s">
        <v>78</v>
      </c>
      <c r="AU1597" s="224" t="s">
        <v>86</v>
      </c>
      <c r="AY1597" s="223" t="s">
        <v>216</v>
      </c>
      <c r="BK1597" s="225">
        <f>SUM(BK1598:BK1792)</f>
        <v>0</v>
      </c>
    </row>
    <row r="1598" s="2" customFormat="1" ht="16.5" customHeight="1">
      <c r="A1598" s="39"/>
      <c r="B1598" s="40"/>
      <c r="C1598" s="228" t="s">
        <v>2748</v>
      </c>
      <c r="D1598" s="228" t="s">
        <v>218</v>
      </c>
      <c r="E1598" s="229" t="s">
        <v>2885</v>
      </c>
      <c r="F1598" s="230" t="s">
        <v>2886</v>
      </c>
      <c r="G1598" s="231" t="s">
        <v>277</v>
      </c>
      <c r="H1598" s="232">
        <v>421.19</v>
      </c>
      <c r="I1598" s="233"/>
      <c r="J1598" s="234">
        <f>ROUND(I1598*H1598,2)</f>
        <v>0</v>
      </c>
      <c r="K1598" s="230" t="s">
        <v>222</v>
      </c>
      <c r="L1598" s="45"/>
      <c r="M1598" s="235" t="s">
        <v>1</v>
      </c>
      <c r="N1598" s="236" t="s">
        <v>44</v>
      </c>
      <c r="O1598" s="92"/>
      <c r="P1598" s="237">
        <f>O1598*H1598</f>
        <v>0</v>
      </c>
      <c r="Q1598" s="237">
        <v>0</v>
      </c>
      <c r="R1598" s="237">
        <f>Q1598*H1598</f>
        <v>0</v>
      </c>
      <c r="S1598" s="237">
        <v>0</v>
      </c>
      <c r="T1598" s="238">
        <f>S1598*H1598</f>
        <v>0</v>
      </c>
      <c r="U1598" s="39"/>
      <c r="V1598" s="39"/>
      <c r="W1598" s="39"/>
      <c r="X1598" s="39"/>
      <c r="Y1598" s="39"/>
      <c r="Z1598" s="39"/>
      <c r="AA1598" s="39"/>
      <c r="AB1598" s="39"/>
      <c r="AC1598" s="39"/>
      <c r="AD1598" s="39"/>
      <c r="AE1598" s="39"/>
      <c r="AR1598" s="239" t="s">
        <v>290</v>
      </c>
      <c r="AT1598" s="239" t="s">
        <v>218</v>
      </c>
      <c r="AU1598" s="239" t="s">
        <v>88</v>
      </c>
      <c r="AY1598" s="18" t="s">
        <v>216</v>
      </c>
      <c r="BE1598" s="240">
        <f>IF(N1598="základní",J1598,0)</f>
        <v>0</v>
      </c>
      <c r="BF1598" s="240">
        <f>IF(N1598="snížená",J1598,0)</f>
        <v>0</v>
      </c>
      <c r="BG1598" s="240">
        <f>IF(N1598="zákl. přenesená",J1598,0)</f>
        <v>0</v>
      </c>
      <c r="BH1598" s="240">
        <f>IF(N1598="sníž. přenesená",J1598,0)</f>
        <v>0</v>
      </c>
      <c r="BI1598" s="240">
        <f>IF(N1598="nulová",J1598,0)</f>
        <v>0</v>
      </c>
      <c r="BJ1598" s="18" t="s">
        <v>86</v>
      </c>
      <c r="BK1598" s="240">
        <f>ROUND(I1598*H1598,2)</f>
        <v>0</v>
      </c>
      <c r="BL1598" s="18" t="s">
        <v>290</v>
      </c>
      <c r="BM1598" s="239" t="s">
        <v>2887</v>
      </c>
    </row>
    <row r="1599" s="13" customFormat="1">
      <c r="A1599" s="13"/>
      <c r="B1599" s="241"/>
      <c r="C1599" s="242"/>
      <c r="D1599" s="243" t="s">
        <v>230</v>
      </c>
      <c r="E1599" s="244" t="s">
        <v>1</v>
      </c>
      <c r="F1599" s="245" t="s">
        <v>6334</v>
      </c>
      <c r="G1599" s="242"/>
      <c r="H1599" s="246">
        <v>124.8</v>
      </c>
      <c r="I1599" s="247"/>
      <c r="J1599" s="242"/>
      <c r="K1599" s="242"/>
      <c r="L1599" s="248"/>
      <c r="M1599" s="249"/>
      <c r="N1599" s="250"/>
      <c r="O1599" s="250"/>
      <c r="P1599" s="250"/>
      <c r="Q1599" s="250"/>
      <c r="R1599" s="250"/>
      <c r="S1599" s="250"/>
      <c r="T1599" s="251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52" t="s">
        <v>230</v>
      </c>
      <c r="AU1599" s="252" t="s">
        <v>88</v>
      </c>
      <c r="AV1599" s="13" t="s">
        <v>88</v>
      </c>
      <c r="AW1599" s="13" t="s">
        <v>34</v>
      </c>
      <c r="AX1599" s="13" t="s">
        <v>79</v>
      </c>
      <c r="AY1599" s="252" t="s">
        <v>216</v>
      </c>
    </row>
    <row r="1600" s="13" customFormat="1">
      <c r="A1600" s="13"/>
      <c r="B1600" s="241"/>
      <c r="C1600" s="242"/>
      <c r="D1600" s="243" t="s">
        <v>230</v>
      </c>
      <c r="E1600" s="244" t="s">
        <v>1</v>
      </c>
      <c r="F1600" s="245" t="s">
        <v>6335</v>
      </c>
      <c r="G1600" s="242"/>
      <c r="H1600" s="246">
        <v>12.983000000000001</v>
      </c>
      <c r="I1600" s="247"/>
      <c r="J1600" s="242"/>
      <c r="K1600" s="242"/>
      <c r="L1600" s="248"/>
      <c r="M1600" s="249"/>
      <c r="N1600" s="250"/>
      <c r="O1600" s="250"/>
      <c r="P1600" s="250"/>
      <c r="Q1600" s="250"/>
      <c r="R1600" s="250"/>
      <c r="S1600" s="250"/>
      <c r="T1600" s="251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T1600" s="252" t="s">
        <v>230</v>
      </c>
      <c r="AU1600" s="252" t="s">
        <v>88</v>
      </c>
      <c r="AV1600" s="13" t="s">
        <v>88</v>
      </c>
      <c r="AW1600" s="13" t="s">
        <v>34</v>
      </c>
      <c r="AX1600" s="13" t="s">
        <v>79</v>
      </c>
      <c r="AY1600" s="252" t="s">
        <v>216</v>
      </c>
    </row>
    <row r="1601" s="15" customFormat="1">
      <c r="A1601" s="15"/>
      <c r="B1601" s="280"/>
      <c r="C1601" s="281"/>
      <c r="D1601" s="243" t="s">
        <v>230</v>
      </c>
      <c r="E1601" s="282" t="s">
        <v>1</v>
      </c>
      <c r="F1601" s="283" t="s">
        <v>6336</v>
      </c>
      <c r="G1601" s="281"/>
      <c r="H1601" s="284">
        <v>137.78299999999999</v>
      </c>
      <c r="I1601" s="285"/>
      <c r="J1601" s="281"/>
      <c r="K1601" s="281"/>
      <c r="L1601" s="286"/>
      <c r="M1601" s="287"/>
      <c r="N1601" s="288"/>
      <c r="O1601" s="288"/>
      <c r="P1601" s="288"/>
      <c r="Q1601" s="288"/>
      <c r="R1601" s="288"/>
      <c r="S1601" s="288"/>
      <c r="T1601" s="289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T1601" s="290" t="s">
        <v>230</v>
      </c>
      <c r="AU1601" s="290" t="s">
        <v>88</v>
      </c>
      <c r="AV1601" s="15" t="s">
        <v>99</v>
      </c>
      <c r="AW1601" s="15" t="s">
        <v>34</v>
      </c>
      <c r="AX1601" s="15" t="s">
        <v>79</v>
      </c>
      <c r="AY1601" s="290" t="s">
        <v>216</v>
      </c>
    </row>
    <row r="1602" s="13" customFormat="1">
      <c r="A1602" s="13"/>
      <c r="B1602" s="241"/>
      <c r="C1602" s="242"/>
      <c r="D1602" s="243" t="s">
        <v>230</v>
      </c>
      <c r="E1602" s="244" t="s">
        <v>1</v>
      </c>
      <c r="F1602" s="245" t="s">
        <v>6337</v>
      </c>
      <c r="G1602" s="242"/>
      <c r="H1602" s="246">
        <v>185.40000000000001</v>
      </c>
      <c r="I1602" s="247"/>
      <c r="J1602" s="242"/>
      <c r="K1602" s="242"/>
      <c r="L1602" s="248"/>
      <c r="M1602" s="249"/>
      <c r="N1602" s="250"/>
      <c r="O1602" s="250"/>
      <c r="P1602" s="250"/>
      <c r="Q1602" s="250"/>
      <c r="R1602" s="250"/>
      <c r="S1602" s="250"/>
      <c r="T1602" s="251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2" t="s">
        <v>230</v>
      </c>
      <c r="AU1602" s="252" t="s">
        <v>88</v>
      </c>
      <c r="AV1602" s="13" t="s">
        <v>88</v>
      </c>
      <c r="AW1602" s="13" t="s">
        <v>34</v>
      </c>
      <c r="AX1602" s="13" t="s">
        <v>79</v>
      </c>
      <c r="AY1602" s="252" t="s">
        <v>216</v>
      </c>
    </row>
    <row r="1603" s="13" customFormat="1">
      <c r="A1603" s="13"/>
      <c r="B1603" s="241"/>
      <c r="C1603" s="242"/>
      <c r="D1603" s="243" t="s">
        <v>230</v>
      </c>
      <c r="E1603" s="244" t="s">
        <v>1</v>
      </c>
      <c r="F1603" s="245" t="s">
        <v>6338</v>
      </c>
      <c r="G1603" s="242"/>
      <c r="H1603" s="246">
        <v>6.4800000000000004</v>
      </c>
      <c r="I1603" s="247"/>
      <c r="J1603" s="242"/>
      <c r="K1603" s="242"/>
      <c r="L1603" s="248"/>
      <c r="M1603" s="249"/>
      <c r="N1603" s="250"/>
      <c r="O1603" s="250"/>
      <c r="P1603" s="250"/>
      <c r="Q1603" s="250"/>
      <c r="R1603" s="250"/>
      <c r="S1603" s="250"/>
      <c r="T1603" s="25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2" t="s">
        <v>230</v>
      </c>
      <c r="AU1603" s="252" t="s">
        <v>88</v>
      </c>
      <c r="AV1603" s="13" t="s">
        <v>88</v>
      </c>
      <c r="AW1603" s="13" t="s">
        <v>34</v>
      </c>
      <c r="AX1603" s="13" t="s">
        <v>79</v>
      </c>
      <c r="AY1603" s="252" t="s">
        <v>216</v>
      </c>
    </row>
    <row r="1604" s="15" customFormat="1">
      <c r="A1604" s="15"/>
      <c r="B1604" s="280"/>
      <c r="C1604" s="281"/>
      <c r="D1604" s="243" t="s">
        <v>230</v>
      </c>
      <c r="E1604" s="282" t="s">
        <v>1</v>
      </c>
      <c r="F1604" s="283" t="s">
        <v>6339</v>
      </c>
      <c r="G1604" s="281"/>
      <c r="H1604" s="284">
        <v>191.88</v>
      </c>
      <c r="I1604" s="285"/>
      <c r="J1604" s="281"/>
      <c r="K1604" s="281"/>
      <c r="L1604" s="286"/>
      <c r="M1604" s="287"/>
      <c r="N1604" s="288"/>
      <c r="O1604" s="288"/>
      <c r="P1604" s="288"/>
      <c r="Q1604" s="288"/>
      <c r="R1604" s="288"/>
      <c r="S1604" s="288"/>
      <c r="T1604" s="289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T1604" s="290" t="s">
        <v>230</v>
      </c>
      <c r="AU1604" s="290" t="s">
        <v>88</v>
      </c>
      <c r="AV1604" s="15" t="s">
        <v>99</v>
      </c>
      <c r="AW1604" s="15" t="s">
        <v>34</v>
      </c>
      <c r="AX1604" s="15" t="s">
        <v>79</v>
      </c>
      <c r="AY1604" s="290" t="s">
        <v>216</v>
      </c>
    </row>
    <row r="1605" s="13" customFormat="1">
      <c r="A1605" s="13"/>
      <c r="B1605" s="241"/>
      <c r="C1605" s="242"/>
      <c r="D1605" s="243" t="s">
        <v>230</v>
      </c>
      <c r="E1605" s="244" t="s">
        <v>1</v>
      </c>
      <c r="F1605" s="245" t="s">
        <v>6340</v>
      </c>
      <c r="G1605" s="242"/>
      <c r="H1605" s="246">
        <v>82</v>
      </c>
      <c r="I1605" s="247"/>
      <c r="J1605" s="242"/>
      <c r="K1605" s="242"/>
      <c r="L1605" s="248"/>
      <c r="M1605" s="249"/>
      <c r="N1605" s="250"/>
      <c r="O1605" s="250"/>
      <c r="P1605" s="250"/>
      <c r="Q1605" s="250"/>
      <c r="R1605" s="250"/>
      <c r="S1605" s="250"/>
      <c r="T1605" s="25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2" t="s">
        <v>230</v>
      </c>
      <c r="AU1605" s="252" t="s">
        <v>88</v>
      </c>
      <c r="AV1605" s="13" t="s">
        <v>88</v>
      </c>
      <c r="AW1605" s="13" t="s">
        <v>34</v>
      </c>
      <c r="AX1605" s="13" t="s">
        <v>79</v>
      </c>
      <c r="AY1605" s="252" t="s">
        <v>216</v>
      </c>
    </row>
    <row r="1606" s="15" customFormat="1">
      <c r="A1606" s="15"/>
      <c r="B1606" s="280"/>
      <c r="C1606" s="281"/>
      <c r="D1606" s="243" t="s">
        <v>230</v>
      </c>
      <c r="E1606" s="282" t="s">
        <v>1</v>
      </c>
      <c r="F1606" s="283" t="s">
        <v>6341</v>
      </c>
      <c r="G1606" s="281"/>
      <c r="H1606" s="284">
        <v>82</v>
      </c>
      <c r="I1606" s="285"/>
      <c r="J1606" s="281"/>
      <c r="K1606" s="281"/>
      <c r="L1606" s="286"/>
      <c r="M1606" s="287"/>
      <c r="N1606" s="288"/>
      <c r="O1606" s="288"/>
      <c r="P1606" s="288"/>
      <c r="Q1606" s="288"/>
      <c r="R1606" s="288"/>
      <c r="S1606" s="288"/>
      <c r="T1606" s="289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T1606" s="290" t="s">
        <v>230</v>
      </c>
      <c r="AU1606" s="290" t="s">
        <v>88</v>
      </c>
      <c r="AV1606" s="15" t="s">
        <v>99</v>
      </c>
      <c r="AW1606" s="15" t="s">
        <v>34</v>
      </c>
      <c r="AX1606" s="15" t="s">
        <v>79</v>
      </c>
      <c r="AY1606" s="290" t="s">
        <v>216</v>
      </c>
    </row>
    <row r="1607" s="13" customFormat="1">
      <c r="A1607" s="13"/>
      <c r="B1607" s="241"/>
      <c r="C1607" s="242"/>
      <c r="D1607" s="243" t="s">
        <v>230</v>
      </c>
      <c r="E1607" s="244" t="s">
        <v>1</v>
      </c>
      <c r="F1607" s="245" t="s">
        <v>6342</v>
      </c>
      <c r="G1607" s="242"/>
      <c r="H1607" s="246">
        <v>9.5269999999999992</v>
      </c>
      <c r="I1607" s="247"/>
      <c r="J1607" s="242"/>
      <c r="K1607" s="242"/>
      <c r="L1607" s="248"/>
      <c r="M1607" s="249"/>
      <c r="N1607" s="250"/>
      <c r="O1607" s="250"/>
      <c r="P1607" s="250"/>
      <c r="Q1607" s="250"/>
      <c r="R1607" s="250"/>
      <c r="S1607" s="250"/>
      <c r="T1607" s="251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52" t="s">
        <v>230</v>
      </c>
      <c r="AU1607" s="252" t="s">
        <v>88</v>
      </c>
      <c r="AV1607" s="13" t="s">
        <v>88</v>
      </c>
      <c r="AW1607" s="13" t="s">
        <v>34</v>
      </c>
      <c r="AX1607" s="13" t="s">
        <v>79</v>
      </c>
      <c r="AY1607" s="252" t="s">
        <v>216</v>
      </c>
    </row>
    <row r="1608" s="14" customFormat="1">
      <c r="A1608" s="14"/>
      <c r="B1608" s="253"/>
      <c r="C1608" s="254"/>
      <c r="D1608" s="243" t="s">
        <v>230</v>
      </c>
      <c r="E1608" s="255" t="s">
        <v>1</v>
      </c>
      <c r="F1608" s="256" t="s">
        <v>285</v>
      </c>
      <c r="G1608" s="254"/>
      <c r="H1608" s="257">
        <v>421.19</v>
      </c>
      <c r="I1608" s="258"/>
      <c r="J1608" s="254"/>
      <c r="K1608" s="254"/>
      <c r="L1608" s="259"/>
      <c r="M1608" s="260"/>
      <c r="N1608" s="261"/>
      <c r="O1608" s="261"/>
      <c r="P1608" s="261"/>
      <c r="Q1608" s="261"/>
      <c r="R1608" s="261"/>
      <c r="S1608" s="261"/>
      <c r="T1608" s="262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T1608" s="263" t="s">
        <v>230</v>
      </c>
      <c r="AU1608" s="263" t="s">
        <v>88</v>
      </c>
      <c r="AV1608" s="14" t="s">
        <v>121</v>
      </c>
      <c r="AW1608" s="14" t="s">
        <v>34</v>
      </c>
      <c r="AX1608" s="14" t="s">
        <v>86</v>
      </c>
      <c r="AY1608" s="263" t="s">
        <v>216</v>
      </c>
    </row>
    <row r="1609" s="2" customFormat="1" ht="16.5" customHeight="1">
      <c r="A1609" s="39"/>
      <c r="B1609" s="40"/>
      <c r="C1609" s="228" t="s">
        <v>2752</v>
      </c>
      <c r="D1609" s="228" t="s">
        <v>218</v>
      </c>
      <c r="E1609" s="229" t="s">
        <v>2891</v>
      </c>
      <c r="F1609" s="230" t="s">
        <v>2892</v>
      </c>
      <c r="G1609" s="231" t="s">
        <v>277</v>
      </c>
      <c r="H1609" s="232">
        <v>843.82000000000005</v>
      </c>
      <c r="I1609" s="233"/>
      <c r="J1609" s="234">
        <f>ROUND(I1609*H1609,2)</f>
        <v>0</v>
      </c>
      <c r="K1609" s="230" t="s">
        <v>222</v>
      </c>
      <c r="L1609" s="45"/>
      <c r="M1609" s="235" t="s">
        <v>1</v>
      </c>
      <c r="N1609" s="236" t="s">
        <v>44</v>
      </c>
      <c r="O1609" s="92"/>
      <c r="P1609" s="237">
        <f>O1609*H1609</f>
        <v>0</v>
      </c>
      <c r="Q1609" s="237">
        <v>0.00029999999999999997</v>
      </c>
      <c r="R1609" s="237">
        <f>Q1609*H1609</f>
        <v>0.25314599999999998</v>
      </c>
      <c r="S1609" s="237">
        <v>0</v>
      </c>
      <c r="T1609" s="238">
        <f>S1609*H1609</f>
        <v>0</v>
      </c>
      <c r="U1609" s="39"/>
      <c r="V1609" s="39"/>
      <c r="W1609" s="39"/>
      <c r="X1609" s="39"/>
      <c r="Y1609" s="39"/>
      <c r="Z1609" s="39"/>
      <c r="AA1609" s="39"/>
      <c r="AB1609" s="39"/>
      <c r="AC1609" s="39"/>
      <c r="AD1609" s="39"/>
      <c r="AE1609" s="39"/>
      <c r="AR1609" s="239" t="s">
        <v>290</v>
      </c>
      <c r="AT1609" s="239" t="s">
        <v>218</v>
      </c>
      <c r="AU1609" s="239" t="s">
        <v>88</v>
      </c>
      <c r="AY1609" s="18" t="s">
        <v>216</v>
      </c>
      <c r="BE1609" s="240">
        <f>IF(N1609="základní",J1609,0)</f>
        <v>0</v>
      </c>
      <c r="BF1609" s="240">
        <f>IF(N1609="snížená",J1609,0)</f>
        <v>0</v>
      </c>
      <c r="BG1609" s="240">
        <f>IF(N1609="zákl. přenesená",J1609,0)</f>
        <v>0</v>
      </c>
      <c r="BH1609" s="240">
        <f>IF(N1609="sníž. přenesená",J1609,0)</f>
        <v>0</v>
      </c>
      <c r="BI1609" s="240">
        <f>IF(N1609="nulová",J1609,0)</f>
        <v>0</v>
      </c>
      <c r="BJ1609" s="18" t="s">
        <v>86</v>
      </c>
      <c r="BK1609" s="240">
        <f>ROUND(I1609*H1609,2)</f>
        <v>0</v>
      </c>
      <c r="BL1609" s="18" t="s">
        <v>290</v>
      </c>
      <c r="BM1609" s="239" t="s">
        <v>2893</v>
      </c>
    </row>
    <row r="1610" s="13" customFormat="1">
      <c r="A1610" s="13"/>
      <c r="B1610" s="241"/>
      <c r="C1610" s="242"/>
      <c r="D1610" s="243" t="s">
        <v>230</v>
      </c>
      <c r="E1610" s="244" t="s">
        <v>1</v>
      </c>
      <c r="F1610" s="245" t="s">
        <v>6343</v>
      </c>
      <c r="G1610" s="242"/>
      <c r="H1610" s="246">
        <v>421.91000000000002</v>
      </c>
      <c r="I1610" s="247"/>
      <c r="J1610" s="242"/>
      <c r="K1610" s="242"/>
      <c r="L1610" s="248"/>
      <c r="M1610" s="249"/>
      <c r="N1610" s="250"/>
      <c r="O1610" s="250"/>
      <c r="P1610" s="250"/>
      <c r="Q1610" s="250"/>
      <c r="R1610" s="250"/>
      <c r="S1610" s="250"/>
      <c r="T1610" s="251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T1610" s="252" t="s">
        <v>230</v>
      </c>
      <c r="AU1610" s="252" t="s">
        <v>88</v>
      </c>
      <c r="AV1610" s="13" t="s">
        <v>88</v>
      </c>
      <c r="AW1610" s="13" t="s">
        <v>34</v>
      </c>
      <c r="AX1610" s="13" t="s">
        <v>79</v>
      </c>
      <c r="AY1610" s="252" t="s">
        <v>216</v>
      </c>
    </row>
    <row r="1611" s="14" customFormat="1">
      <c r="A1611" s="14"/>
      <c r="B1611" s="253"/>
      <c r="C1611" s="254"/>
      <c r="D1611" s="243" t="s">
        <v>230</v>
      </c>
      <c r="E1611" s="255" t="s">
        <v>1</v>
      </c>
      <c r="F1611" s="256" t="s">
        <v>2894</v>
      </c>
      <c r="G1611" s="254"/>
      <c r="H1611" s="257">
        <v>421.91000000000002</v>
      </c>
      <c r="I1611" s="258"/>
      <c r="J1611" s="254"/>
      <c r="K1611" s="254"/>
      <c r="L1611" s="259"/>
      <c r="M1611" s="260"/>
      <c r="N1611" s="261"/>
      <c r="O1611" s="261"/>
      <c r="P1611" s="261"/>
      <c r="Q1611" s="261"/>
      <c r="R1611" s="261"/>
      <c r="S1611" s="261"/>
      <c r="T1611" s="262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63" t="s">
        <v>230</v>
      </c>
      <c r="AU1611" s="263" t="s">
        <v>88</v>
      </c>
      <c r="AV1611" s="14" t="s">
        <v>121</v>
      </c>
      <c r="AW1611" s="14" t="s">
        <v>34</v>
      </c>
      <c r="AX1611" s="14" t="s">
        <v>86</v>
      </c>
      <c r="AY1611" s="263" t="s">
        <v>216</v>
      </c>
    </row>
    <row r="1612" s="13" customFormat="1">
      <c r="A1612" s="13"/>
      <c r="B1612" s="241"/>
      <c r="C1612" s="242"/>
      <c r="D1612" s="243" t="s">
        <v>230</v>
      </c>
      <c r="E1612" s="242"/>
      <c r="F1612" s="245" t="s">
        <v>6344</v>
      </c>
      <c r="G1612" s="242"/>
      <c r="H1612" s="246">
        <v>843.82000000000005</v>
      </c>
      <c r="I1612" s="247"/>
      <c r="J1612" s="242"/>
      <c r="K1612" s="242"/>
      <c r="L1612" s="248"/>
      <c r="M1612" s="249"/>
      <c r="N1612" s="250"/>
      <c r="O1612" s="250"/>
      <c r="P1612" s="250"/>
      <c r="Q1612" s="250"/>
      <c r="R1612" s="250"/>
      <c r="S1612" s="250"/>
      <c r="T1612" s="251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2" t="s">
        <v>230</v>
      </c>
      <c r="AU1612" s="252" t="s">
        <v>88</v>
      </c>
      <c r="AV1612" s="13" t="s">
        <v>88</v>
      </c>
      <c r="AW1612" s="13" t="s">
        <v>4</v>
      </c>
      <c r="AX1612" s="13" t="s">
        <v>86</v>
      </c>
      <c r="AY1612" s="252" t="s">
        <v>216</v>
      </c>
    </row>
    <row r="1613" s="2" customFormat="1" ht="16.5" customHeight="1">
      <c r="A1613" s="39"/>
      <c r="B1613" s="40"/>
      <c r="C1613" s="228" t="s">
        <v>2756</v>
      </c>
      <c r="D1613" s="228" t="s">
        <v>218</v>
      </c>
      <c r="E1613" s="229" t="s">
        <v>6345</v>
      </c>
      <c r="F1613" s="230" t="s">
        <v>6346</v>
      </c>
      <c r="G1613" s="231" t="s">
        <v>277</v>
      </c>
      <c r="H1613" s="232">
        <v>411.63</v>
      </c>
      <c r="I1613" s="233"/>
      <c r="J1613" s="234">
        <f>ROUND(I1613*H1613,2)</f>
        <v>0</v>
      </c>
      <c r="K1613" s="230" t="s">
        <v>222</v>
      </c>
      <c r="L1613" s="45"/>
      <c r="M1613" s="235" t="s">
        <v>1</v>
      </c>
      <c r="N1613" s="236" t="s">
        <v>44</v>
      </c>
      <c r="O1613" s="92"/>
      <c r="P1613" s="237">
        <f>O1613*H1613</f>
        <v>0</v>
      </c>
      <c r="Q1613" s="237">
        <v>0.014999999999999999</v>
      </c>
      <c r="R1613" s="237">
        <f>Q1613*H1613</f>
        <v>6.1744499999999993</v>
      </c>
      <c r="S1613" s="237">
        <v>0</v>
      </c>
      <c r="T1613" s="238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39" t="s">
        <v>290</v>
      </c>
      <c r="AT1613" s="239" t="s">
        <v>218</v>
      </c>
      <c r="AU1613" s="239" t="s">
        <v>88</v>
      </c>
      <c r="AY1613" s="18" t="s">
        <v>216</v>
      </c>
      <c r="BE1613" s="240">
        <f>IF(N1613="základní",J1613,0)</f>
        <v>0</v>
      </c>
      <c r="BF1613" s="240">
        <f>IF(N1613="snížená",J1613,0)</f>
        <v>0</v>
      </c>
      <c r="BG1613" s="240">
        <f>IF(N1613="zákl. přenesená",J1613,0)</f>
        <v>0</v>
      </c>
      <c r="BH1613" s="240">
        <f>IF(N1613="sníž. přenesená",J1613,0)</f>
        <v>0</v>
      </c>
      <c r="BI1613" s="240">
        <f>IF(N1613="nulová",J1613,0)</f>
        <v>0</v>
      </c>
      <c r="BJ1613" s="18" t="s">
        <v>86</v>
      </c>
      <c r="BK1613" s="240">
        <f>ROUND(I1613*H1613,2)</f>
        <v>0</v>
      </c>
      <c r="BL1613" s="18" t="s">
        <v>290</v>
      </c>
      <c r="BM1613" s="239" t="s">
        <v>2899</v>
      </c>
    </row>
    <row r="1614" s="13" customFormat="1">
      <c r="A1614" s="13"/>
      <c r="B1614" s="241"/>
      <c r="C1614" s="242"/>
      <c r="D1614" s="243" t="s">
        <v>230</v>
      </c>
      <c r="E1614" s="244" t="s">
        <v>1</v>
      </c>
      <c r="F1614" s="245" t="s">
        <v>6347</v>
      </c>
      <c r="G1614" s="242"/>
      <c r="H1614" s="246">
        <v>411.63</v>
      </c>
      <c r="I1614" s="247"/>
      <c r="J1614" s="242"/>
      <c r="K1614" s="242"/>
      <c r="L1614" s="248"/>
      <c r="M1614" s="249"/>
      <c r="N1614" s="250"/>
      <c r="O1614" s="250"/>
      <c r="P1614" s="250"/>
      <c r="Q1614" s="250"/>
      <c r="R1614" s="250"/>
      <c r="S1614" s="250"/>
      <c r="T1614" s="251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52" t="s">
        <v>230</v>
      </c>
      <c r="AU1614" s="252" t="s">
        <v>88</v>
      </c>
      <c r="AV1614" s="13" t="s">
        <v>88</v>
      </c>
      <c r="AW1614" s="13" t="s">
        <v>34</v>
      </c>
      <c r="AX1614" s="13" t="s">
        <v>86</v>
      </c>
      <c r="AY1614" s="252" t="s">
        <v>216</v>
      </c>
    </row>
    <row r="1615" s="2" customFormat="1" ht="21.75" customHeight="1">
      <c r="A1615" s="39"/>
      <c r="B1615" s="40"/>
      <c r="C1615" s="228" t="s">
        <v>2760</v>
      </c>
      <c r="D1615" s="228" t="s">
        <v>218</v>
      </c>
      <c r="E1615" s="229" t="s">
        <v>6348</v>
      </c>
      <c r="F1615" s="230" t="s">
        <v>6349</v>
      </c>
      <c r="G1615" s="231" t="s">
        <v>293</v>
      </c>
      <c r="H1615" s="232">
        <v>20.399999999999999</v>
      </c>
      <c r="I1615" s="233"/>
      <c r="J1615" s="234">
        <f>ROUND(I1615*H1615,2)</f>
        <v>0</v>
      </c>
      <c r="K1615" s="230" t="s">
        <v>222</v>
      </c>
      <c r="L1615" s="45"/>
      <c r="M1615" s="235" t="s">
        <v>1</v>
      </c>
      <c r="N1615" s="236" t="s">
        <v>44</v>
      </c>
      <c r="O1615" s="92"/>
      <c r="P1615" s="237">
        <f>O1615*H1615</f>
        <v>0</v>
      </c>
      <c r="Q1615" s="237">
        <v>0.0015299999999999999</v>
      </c>
      <c r="R1615" s="237">
        <f>Q1615*H1615</f>
        <v>0.031211999999999997</v>
      </c>
      <c r="S1615" s="237">
        <v>0</v>
      </c>
      <c r="T1615" s="238">
        <f>S1615*H1615</f>
        <v>0</v>
      </c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R1615" s="239" t="s">
        <v>121</v>
      </c>
      <c r="AT1615" s="239" t="s">
        <v>218</v>
      </c>
      <c r="AU1615" s="239" t="s">
        <v>88</v>
      </c>
      <c r="AY1615" s="18" t="s">
        <v>216</v>
      </c>
      <c r="BE1615" s="240">
        <f>IF(N1615="základní",J1615,0)</f>
        <v>0</v>
      </c>
      <c r="BF1615" s="240">
        <f>IF(N1615="snížená",J1615,0)</f>
        <v>0</v>
      </c>
      <c r="BG1615" s="240">
        <f>IF(N1615="zákl. přenesená",J1615,0)</f>
        <v>0</v>
      </c>
      <c r="BH1615" s="240">
        <f>IF(N1615="sníž. přenesená",J1615,0)</f>
        <v>0</v>
      </c>
      <c r="BI1615" s="240">
        <f>IF(N1615="nulová",J1615,0)</f>
        <v>0</v>
      </c>
      <c r="BJ1615" s="18" t="s">
        <v>86</v>
      </c>
      <c r="BK1615" s="240">
        <f>ROUND(I1615*H1615,2)</f>
        <v>0</v>
      </c>
      <c r="BL1615" s="18" t="s">
        <v>121</v>
      </c>
      <c r="BM1615" s="239" t="s">
        <v>6350</v>
      </c>
    </row>
    <row r="1616" s="13" customFormat="1">
      <c r="A1616" s="13"/>
      <c r="B1616" s="241"/>
      <c r="C1616" s="242"/>
      <c r="D1616" s="243" t="s">
        <v>230</v>
      </c>
      <c r="E1616" s="244" t="s">
        <v>1</v>
      </c>
      <c r="F1616" s="245" t="s">
        <v>6351</v>
      </c>
      <c r="G1616" s="242"/>
      <c r="H1616" s="246">
        <v>20.399999999999999</v>
      </c>
      <c r="I1616" s="247"/>
      <c r="J1616" s="242"/>
      <c r="K1616" s="242"/>
      <c r="L1616" s="248"/>
      <c r="M1616" s="249"/>
      <c r="N1616" s="250"/>
      <c r="O1616" s="250"/>
      <c r="P1616" s="250"/>
      <c r="Q1616" s="250"/>
      <c r="R1616" s="250"/>
      <c r="S1616" s="250"/>
      <c r="T1616" s="251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2" t="s">
        <v>230</v>
      </c>
      <c r="AU1616" s="252" t="s">
        <v>88</v>
      </c>
      <c r="AV1616" s="13" t="s">
        <v>88</v>
      </c>
      <c r="AW1616" s="13" t="s">
        <v>34</v>
      </c>
      <c r="AX1616" s="13" t="s">
        <v>86</v>
      </c>
      <c r="AY1616" s="252" t="s">
        <v>216</v>
      </c>
    </row>
    <row r="1617" s="2" customFormat="1" ht="16.5" customHeight="1">
      <c r="A1617" s="39"/>
      <c r="B1617" s="40"/>
      <c r="C1617" s="264" t="s">
        <v>2764</v>
      </c>
      <c r="D1617" s="264" t="s">
        <v>372</v>
      </c>
      <c r="E1617" s="265" t="s">
        <v>6352</v>
      </c>
      <c r="F1617" s="266" t="s">
        <v>6353</v>
      </c>
      <c r="G1617" s="267" t="s">
        <v>221</v>
      </c>
      <c r="H1617" s="268">
        <v>37.475000000000001</v>
      </c>
      <c r="I1617" s="269"/>
      <c r="J1617" s="270">
        <f>ROUND(I1617*H1617,2)</f>
        <v>0</v>
      </c>
      <c r="K1617" s="266" t="s">
        <v>222</v>
      </c>
      <c r="L1617" s="271"/>
      <c r="M1617" s="272" t="s">
        <v>1</v>
      </c>
      <c r="N1617" s="273" t="s">
        <v>44</v>
      </c>
      <c r="O1617" s="92"/>
      <c r="P1617" s="237">
        <f>O1617*H1617</f>
        <v>0</v>
      </c>
      <c r="Q1617" s="237">
        <v>0.0040000000000000001</v>
      </c>
      <c r="R1617" s="237">
        <f>Q1617*H1617</f>
        <v>0.14990000000000001</v>
      </c>
      <c r="S1617" s="237">
        <v>0</v>
      </c>
      <c r="T1617" s="238">
        <f>S1617*H1617</f>
        <v>0</v>
      </c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R1617" s="239" t="s">
        <v>250</v>
      </c>
      <c r="AT1617" s="239" t="s">
        <v>372</v>
      </c>
      <c r="AU1617" s="239" t="s">
        <v>88</v>
      </c>
      <c r="AY1617" s="18" t="s">
        <v>216</v>
      </c>
      <c r="BE1617" s="240">
        <f>IF(N1617="základní",J1617,0)</f>
        <v>0</v>
      </c>
      <c r="BF1617" s="240">
        <f>IF(N1617="snížená",J1617,0)</f>
        <v>0</v>
      </c>
      <c r="BG1617" s="240">
        <f>IF(N1617="zákl. přenesená",J1617,0)</f>
        <v>0</v>
      </c>
      <c r="BH1617" s="240">
        <f>IF(N1617="sníž. přenesená",J1617,0)</f>
        <v>0</v>
      </c>
      <c r="BI1617" s="240">
        <f>IF(N1617="nulová",J1617,0)</f>
        <v>0</v>
      </c>
      <c r="BJ1617" s="18" t="s">
        <v>86</v>
      </c>
      <c r="BK1617" s="240">
        <f>ROUND(I1617*H1617,2)</f>
        <v>0</v>
      </c>
      <c r="BL1617" s="18" t="s">
        <v>121</v>
      </c>
      <c r="BM1617" s="239" t="s">
        <v>6354</v>
      </c>
    </row>
    <row r="1618" s="13" customFormat="1">
      <c r="A1618" s="13"/>
      <c r="B1618" s="241"/>
      <c r="C1618" s="242"/>
      <c r="D1618" s="243" t="s">
        <v>230</v>
      </c>
      <c r="E1618" s="242"/>
      <c r="F1618" s="245" t="s">
        <v>6355</v>
      </c>
      <c r="G1618" s="242"/>
      <c r="H1618" s="246">
        <v>37.475000000000001</v>
      </c>
      <c r="I1618" s="247"/>
      <c r="J1618" s="242"/>
      <c r="K1618" s="242"/>
      <c r="L1618" s="248"/>
      <c r="M1618" s="249"/>
      <c r="N1618" s="250"/>
      <c r="O1618" s="250"/>
      <c r="P1618" s="250"/>
      <c r="Q1618" s="250"/>
      <c r="R1618" s="250"/>
      <c r="S1618" s="250"/>
      <c r="T1618" s="251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52" t="s">
        <v>230</v>
      </c>
      <c r="AU1618" s="252" t="s">
        <v>88</v>
      </c>
      <c r="AV1618" s="13" t="s">
        <v>88</v>
      </c>
      <c r="AW1618" s="13" t="s">
        <v>4</v>
      </c>
      <c r="AX1618" s="13" t="s">
        <v>86</v>
      </c>
      <c r="AY1618" s="252" t="s">
        <v>216</v>
      </c>
    </row>
    <row r="1619" s="2" customFormat="1" ht="21.75" customHeight="1">
      <c r="A1619" s="39"/>
      <c r="B1619" s="40"/>
      <c r="C1619" s="228" t="s">
        <v>2768</v>
      </c>
      <c r="D1619" s="228" t="s">
        <v>218</v>
      </c>
      <c r="E1619" s="229" t="s">
        <v>6356</v>
      </c>
      <c r="F1619" s="230" t="s">
        <v>6357</v>
      </c>
      <c r="G1619" s="231" t="s">
        <v>293</v>
      </c>
      <c r="H1619" s="232">
        <v>20.399999999999999</v>
      </c>
      <c r="I1619" s="233"/>
      <c r="J1619" s="234">
        <f>ROUND(I1619*H1619,2)</f>
        <v>0</v>
      </c>
      <c r="K1619" s="230" t="s">
        <v>222</v>
      </c>
      <c r="L1619" s="45"/>
      <c r="M1619" s="235" t="s">
        <v>1</v>
      </c>
      <c r="N1619" s="236" t="s">
        <v>44</v>
      </c>
      <c r="O1619" s="92"/>
      <c r="P1619" s="237">
        <f>O1619*H1619</f>
        <v>0</v>
      </c>
      <c r="Q1619" s="237">
        <v>0.0010200000000000001</v>
      </c>
      <c r="R1619" s="237">
        <f>Q1619*H1619</f>
        <v>0.020808</v>
      </c>
      <c r="S1619" s="237">
        <v>0</v>
      </c>
      <c r="T1619" s="238">
        <f>S1619*H1619</f>
        <v>0</v>
      </c>
      <c r="U1619" s="39"/>
      <c r="V1619" s="39"/>
      <c r="W1619" s="39"/>
      <c r="X1619" s="39"/>
      <c r="Y1619" s="39"/>
      <c r="Z1619" s="39"/>
      <c r="AA1619" s="39"/>
      <c r="AB1619" s="39"/>
      <c r="AC1619" s="39"/>
      <c r="AD1619" s="39"/>
      <c r="AE1619" s="39"/>
      <c r="AR1619" s="239" t="s">
        <v>290</v>
      </c>
      <c r="AT1619" s="239" t="s">
        <v>218</v>
      </c>
      <c r="AU1619" s="239" t="s">
        <v>88</v>
      </c>
      <c r="AY1619" s="18" t="s">
        <v>216</v>
      </c>
      <c r="BE1619" s="240">
        <f>IF(N1619="základní",J1619,0)</f>
        <v>0</v>
      </c>
      <c r="BF1619" s="240">
        <f>IF(N1619="snížená",J1619,0)</f>
        <v>0</v>
      </c>
      <c r="BG1619" s="240">
        <f>IF(N1619="zákl. přenesená",J1619,0)</f>
        <v>0</v>
      </c>
      <c r="BH1619" s="240">
        <f>IF(N1619="sníž. přenesená",J1619,0)</f>
        <v>0</v>
      </c>
      <c r="BI1619" s="240">
        <f>IF(N1619="nulová",J1619,0)</f>
        <v>0</v>
      </c>
      <c r="BJ1619" s="18" t="s">
        <v>86</v>
      </c>
      <c r="BK1619" s="240">
        <f>ROUND(I1619*H1619,2)</f>
        <v>0</v>
      </c>
      <c r="BL1619" s="18" t="s">
        <v>290</v>
      </c>
      <c r="BM1619" s="239" t="s">
        <v>6358</v>
      </c>
    </row>
    <row r="1620" s="2" customFormat="1" ht="16.5" customHeight="1">
      <c r="A1620" s="39"/>
      <c r="B1620" s="40"/>
      <c r="C1620" s="264" t="s">
        <v>2772</v>
      </c>
      <c r="D1620" s="264" t="s">
        <v>372</v>
      </c>
      <c r="E1620" s="265" t="s">
        <v>2915</v>
      </c>
      <c r="F1620" s="266" t="s">
        <v>6359</v>
      </c>
      <c r="G1620" s="267" t="s">
        <v>277</v>
      </c>
      <c r="H1620" s="268">
        <v>4.4880000000000004</v>
      </c>
      <c r="I1620" s="269"/>
      <c r="J1620" s="270">
        <f>ROUND(I1620*H1620,2)</f>
        <v>0</v>
      </c>
      <c r="K1620" s="266" t="s">
        <v>222</v>
      </c>
      <c r="L1620" s="271"/>
      <c r="M1620" s="272" t="s">
        <v>1</v>
      </c>
      <c r="N1620" s="273" t="s">
        <v>44</v>
      </c>
      <c r="O1620" s="92"/>
      <c r="P1620" s="237">
        <f>O1620*H1620</f>
        <v>0</v>
      </c>
      <c r="Q1620" s="237">
        <v>0.023</v>
      </c>
      <c r="R1620" s="237">
        <f>Q1620*H1620</f>
        <v>0.10322400000000001</v>
      </c>
      <c r="S1620" s="237">
        <v>0</v>
      </c>
      <c r="T1620" s="238">
        <f>S1620*H1620</f>
        <v>0</v>
      </c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R1620" s="239" t="s">
        <v>371</v>
      </c>
      <c r="AT1620" s="239" t="s">
        <v>372</v>
      </c>
      <c r="AU1620" s="239" t="s">
        <v>88</v>
      </c>
      <c r="AY1620" s="18" t="s">
        <v>216</v>
      </c>
      <c r="BE1620" s="240">
        <f>IF(N1620="základní",J1620,0)</f>
        <v>0</v>
      </c>
      <c r="BF1620" s="240">
        <f>IF(N1620="snížená",J1620,0)</f>
        <v>0</v>
      </c>
      <c r="BG1620" s="240">
        <f>IF(N1620="zákl. přenesená",J1620,0)</f>
        <v>0</v>
      </c>
      <c r="BH1620" s="240">
        <f>IF(N1620="sníž. přenesená",J1620,0)</f>
        <v>0</v>
      </c>
      <c r="BI1620" s="240">
        <f>IF(N1620="nulová",J1620,0)</f>
        <v>0</v>
      </c>
      <c r="BJ1620" s="18" t="s">
        <v>86</v>
      </c>
      <c r="BK1620" s="240">
        <f>ROUND(I1620*H1620,2)</f>
        <v>0</v>
      </c>
      <c r="BL1620" s="18" t="s">
        <v>290</v>
      </c>
      <c r="BM1620" s="239" t="s">
        <v>6360</v>
      </c>
    </row>
    <row r="1621" s="13" customFormat="1">
      <c r="A1621" s="13"/>
      <c r="B1621" s="241"/>
      <c r="C1621" s="242"/>
      <c r="D1621" s="243" t="s">
        <v>230</v>
      </c>
      <c r="E1621" s="242"/>
      <c r="F1621" s="245" t="s">
        <v>6361</v>
      </c>
      <c r="G1621" s="242"/>
      <c r="H1621" s="246">
        <v>4.4880000000000004</v>
      </c>
      <c r="I1621" s="247"/>
      <c r="J1621" s="242"/>
      <c r="K1621" s="242"/>
      <c r="L1621" s="248"/>
      <c r="M1621" s="249"/>
      <c r="N1621" s="250"/>
      <c r="O1621" s="250"/>
      <c r="P1621" s="250"/>
      <c r="Q1621" s="250"/>
      <c r="R1621" s="250"/>
      <c r="S1621" s="250"/>
      <c r="T1621" s="251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52" t="s">
        <v>230</v>
      </c>
      <c r="AU1621" s="252" t="s">
        <v>88</v>
      </c>
      <c r="AV1621" s="13" t="s">
        <v>88</v>
      </c>
      <c r="AW1621" s="13" t="s">
        <v>4</v>
      </c>
      <c r="AX1621" s="13" t="s">
        <v>86</v>
      </c>
      <c r="AY1621" s="252" t="s">
        <v>216</v>
      </c>
    </row>
    <row r="1622" s="2" customFormat="1" ht="16.5" customHeight="1">
      <c r="A1622" s="39"/>
      <c r="B1622" s="40"/>
      <c r="C1622" s="228" t="s">
        <v>2783</v>
      </c>
      <c r="D1622" s="228" t="s">
        <v>218</v>
      </c>
      <c r="E1622" s="229" t="s">
        <v>6362</v>
      </c>
      <c r="F1622" s="230" t="s">
        <v>6363</v>
      </c>
      <c r="G1622" s="231" t="s">
        <v>293</v>
      </c>
      <c r="H1622" s="232">
        <v>186</v>
      </c>
      <c r="I1622" s="233"/>
      <c r="J1622" s="234">
        <f>ROUND(I1622*H1622,2)</f>
        <v>0</v>
      </c>
      <c r="K1622" s="230" t="s">
        <v>222</v>
      </c>
      <c r="L1622" s="45"/>
      <c r="M1622" s="235" t="s">
        <v>1</v>
      </c>
      <c r="N1622" s="236" t="s">
        <v>44</v>
      </c>
      <c r="O1622" s="92"/>
      <c r="P1622" s="237">
        <f>O1622*H1622</f>
        <v>0</v>
      </c>
      <c r="Q1622" s="237">
        <v>0</v>
      </c>
      <c r="R1622" s="237">
        <f>Q1622*H1622</f>
        <v>0</v>
      </c>
      <c r="S1622" s="237">
        <v>0.0032499999999999999</v>
      </c>
      <c r="T1622" s="238">
        <f>S1622*H1622</f>
        <v>0.60449999999999993</v>
      </c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R1622" s="239" t="s">
        <v>290</v>
      </c>
      <c r="AT1622" s="239" t="s">
        <v>218</v>
      </c>
      <c r="AU1622" s="239" t="s">
        <v>88</v>
      </c>
      <c r="AY1622" s="18" t="s">
        <v>216</v>
      </c>
      <c r="BE1622" s="240">
        <f>IF(N1622="základní",J1622,0)</f>
        <v>0</v>
      </c>
      <c r="BF1622" s="240">
        <f>IF(N1622="snížená",J1622,0)</f>
        <v>0</v>
      </c>
      <c r="BG1622" s="240">
        <f>IF(N1622="zákl. přenesená",J1622,0)</f>
        <v>0</v>
      </c>
      <c r="BH1622" s="240">
        <f>IF(N1622="sníž. přenesená",J1622,0)</f>
        <v>0</v>
      </c>
      <c r="BI1622" s="240">
        <f>IF(N1622="nulová",J1622,0)</f>
        <v>0</v>
      </c>
      <c r="BJ1622" s="18" t="s">
        <v>86</v>
      </c>
      <c r="BK1622" s="240">
        <f>ROUND(I1622*H1622,2)</f>
        <v>0</v>
      </c>
      <c r="BL1622" s="18" t="s">
        <v>290</v>
      </c>
      <c r="BM1622" s="239" t="s">
        <v>6364</v>
      </c>
    </row>
    <row r="1623" s="13" customFormat="1">
      <c r="A1623" s="13"/>
      <c r="B1623" s="241"/>
      <c r="C1623" s="242"/>
      <c r="D1623" s="243" t="s">
        <v>230</v>
      </c>
      <c r="E1623" s="244" t="s">
        <v>1</v>
      </c>
      <c r="F1623" s="245" t="s">
        <v>6365</v>
      </c>
      <c r="G1623" s="242"/>
      <c r="H1623" s="246">
        <v>186</v>
      </c>
      <c r="I1623" s="247"/>
      <c r="J1623" s="242"/>
      <c r="K1623" s="242"/>
      <c r="L1623" s="248"/>
      <c r="M1623" s="249"/>
      <c r="N1623" s="250"/>
      <c r="O1623" s="250"/>
      <c r="P1623" s="250"/>
      <c r="Q1623" s="250"/>
      <c r="R1623" s="250"/>
      <c r="S1623" s="250"/>
      <c r="T1623" s="251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T1623" s="252" t="s">
        <v>230</v>
      </c>
      <c r="AU1623" s="252" t="s">
        <v>88</v>
      </c>
      <c r="AV1623" s="13" t="s">
        <v>88</v>
      </c>
      <c r="AW1623" s="13" t="s">
        <v>34</v>
      </c>
      <c r="AX1623" s="13" t="s">
        <v>86</v>
      </c>
      <c r="AY1623" s="252" t="s">
        <v>216</v>
      </c>
    </row>
    <row r="1624" s="2" customFormat="1" ht="16.5" customHeight="1">
      <c r="A1624" s="39"/>
      <c r="B1624" s="40"/>
      <c r="C1624" s="228" t="s">
        <v>2788</v>
      </c>
      <c r="D1624" s="228" t="s">
        <v>218</v>
      </c>
      <c r="E1624" s="229" t="s">
        <v>6366</v>
      </c>
      <c r="F1624" s="230" t="s">
        <v>6367</v>
      </c>
      <c r="G1624" s="231" t="s">
        <v>293</v>
      </c>
      <c r="H1624" s="232">
        <v>320.22500000000002</v>
      </c>
      <c r="I1624" s="233"/>
      <c r="J1624" s="234">
        <f>ROUND(I1624*H1624,2)</f>
        <v>0</v>
      </c>
      <c r="K1624" s="230" t="s">
        <v>222</v>
      </c>
      <c r="L1624" s="45"/>
      <c r="M1624" s="235" t="s">
        <v>1</v>
      </c>
      <c r="N1624" s="236" t="s">
        <v>44</v>
      </c>
      <c r="O1624" s="92"/>
      <c r="P1624" s="237">
        <f>O1624*H1624</f>
        <v>0</v>
      </c>
      <c r="Q1624" s="237">
        <v>0.00042999999999999999</v>
      </c>
      <c r="R1624" s="237">
        <f>Q1624*H1624</f>
        <v>0.13769675000000001</v>
      </c>
      <c r="S1624" s="237">
        <v>0</v>
      </c>
      <c r="T1624" s="238">
        <f>S1624*H1624</f>
        <v>0</v>
      </c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R1624" s="239" t="s">
        <v>290</v>
      </c>
      <c r="AT1624" s="239" t="s">
        <v>218</v>
      </c>
      <c r="AU1624" s="239" t="s">
        <v>88</v>
      </c>
      <c r="AY1624" s="18" t="s">
        <v>216</v>
      </c>
      <c r="BE1624" s="240">
        <f>IF(N1624="základní",J1624,0)</f>
        <v>0</v>
      </c>
      <c r="BF1624" s="240">
        <f>IF(N1624="snížená",J1624,0)</f>
        <v>0</v>
      </c>
      <c r="BG1624" s="240">
        <f>IF(N1624="zákl. přenesená",J1624,0)</f>
        <v>0</v>
      </c>
      <c r="BH1624" s="240">
        <f>IF(N1624="sníž. přenesená",J1624,0)</f>
        <v>0</v>
      </c>
      <c r="BI1624" s="240">
        <f>IF(N1624="nulová",J1624,0)</f>
        <v>0</v>
      </c>
      <c r="BJ1624" s="18" t="s">
        <v>86</v>
      </c>
      <c r="BK1624" s="240">
        <f>ROUND(I1624*H1624,2)</f>
        <v>0</v>
      </c>
      <c r="BL1624" s="18" t="s">
        <v>290</v>
      </c>
      <c r="BM1624" s="239" t="s">
        <v>6368</v>
      </c>
    </row>
    <row r="1625" s="13" customFormat="1">
      <c r="A1625" s="13"/>
      <c r="B1625" s="241"/>
      <c r="C1625" s="242"/>
      <c r="D1625" s="243" t="s">
        <v>230</v>
      </c>
      <c r="E1625" s="244" t="s">
        <v>1</v>
      </c>
      <c r="F1625" s="245" t="s">
        <v>6369</v>
      </c>
      <c r="G1625" s="242"/>
      <c r="H1625" s="246">
        <v>5.2000000000000002</v>
      </c>
      <c r="I1625" s="247"/>
      <c r="J1625" s="242"/>
      <c r="K1625" s="242"/>
      <c r="L1625" s="248"/>
      <c r="M1625" s="249"/>
      <c r="N1625" s="250"/>
      <c r="O1625" s="250"/>
      <c r="P1625" s="250"/>
      <c r="Q1625" s="250"/>
      <c r="R1625" s="250"/>
      <c r="S1625" s="250"/>
      <c r="T1625" s="251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52" t="s">
        <v>230</v>
      </c>
      <c r="AU1625" s="252" t="s">
        <v>88</v>
      </c>
      <c r="AV1625" s="13" t="s">
        <v>88</v>
      </c>
      <c r="AW1625" s="13" t="s">
        <v>34</v>
      </c>
      <c r="AX1625" s="13" t="s">
        <v>79</v>
      </c>
      <c r="AY1625" s="252" t="s">
        <v>216</v>
      </c>
    </row>
    <row r="1626" s="13" customFormat="1">
      <c r="A1626" s="13"/>
      <c r="B1626" s="241"/>
      <c r="C1626" s="242"/>
      <c r="D1626" s="243" t="s">
        <v>230</v>
      </c>
      <c r="E1626" s="244" t="s">
        <v>1</v>
      </c>
      <c r="F1626" s="245" t="s">
        <v>6370</v>
      </c>
      <c r="G1626" s="242"/>
      <c r="H1626" s="246">
        <v>5.1799999999999997</v>
      </c>
      <c r="I1626" s="247"/>
      <c r="J1626" s="242"/>
      <c r="K1626" s="242"/>
      <c r="L1626" s="248"/>
      <c r="M1626" s="249"/>
      <c r="N1626" s="250"/>
      <c r="O1626" s="250"/>
      <c r="P1626" s="250"/>
      <c r="Q1626" s="250"/>
      <c r="R1626" s="250"/>
      <c r="S1626" s="250"/>
      <c r="T1626" s="251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52" t="s">
        <v>230</v>
      </c>
      <c r="AU1626" s="252" t="s">
        <v>88</v>
      </c>
      <c r="AV1626" s="13" t="s">
        <v>88</v>
      </c>
      <c r="AW1626" s="13" t="s">
        <v>34</v>
      </c>
      <c r="AX1626" s="13" t="s">
        <v>79</v>
      </c>
      <c r="AY1626" s="252" t="s">
        <v>216</v>
      </c>
    </row>
    <row r="1627" s="13" customFormat="1">
      <c r="A1627" s="13"/>
      <c r="B1627" s="241"/>
      <c r="C1627" s="242"/>
      <c r="D1627" s="243" t="s">
        <v>230</v>
      </c>
      <c r="E1627" s="244" t="s">
        <v>1</v>
      </c>
      <c r="F1627" s="245" t="s">
        <v>6371</v>
      </c>
      <c r="G1627" s="242"/>
      <c r="H1627" s="246">
        <v>11.025</v>
      </c>
      <c r="I1627" s="247"/>
      <c r="J1627" s="242"/>
      <c r="K1627" s="242"/>
      <c r="L1627" s="248"/>
      <c r="M1627" s="249"/>
      <c r="N1627" s="250"/>
      <c r="O1627" s="250"/>
      <c r="P1627" s="250"/>
      <c r="Q1627" s="250"/>
      <c r="R1627" s="250"/>
      <c r="S1627" s="250"/>
      <c r="T1627" s="251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2" t="s">
        <v>230</v>
      </c>
      <c r="AU1627" s="252" t="s">
        <v>88</v>
      </c>
      <c r="AV1627" s="13" t="s">
        <v>88</v>
      </c>
      <c r="AW1627" s="13" t="s">
        <v>34</v>
      </c>
      <c r="AX1627" s="13" t="s">
        <v>79</v>
      </c>
      <c r="AY1627" s="252" t="s">
        <v>216</v>
      </c>
    </row>
    <row r="1628" s="13" customFormat="1">
      <c r="A1628" s="13"/>
      <c r="B1628" s="241"/>
      <c r="C1628" s="242"/>
      <c r="D1628" s="243" t="s">
        <v>230</v>
      </c>
      <c r="E1628" s="244" t="s">
        <v>1</v>
      </c>
      <c r="F1628" s="245" t="s">
        <v>6372</v>
      </c>
      <c r="G1628" s="242"/>
      <c r="H1628" s="246">
        <v>14.359999999999999</v>
      </c>
      <c r="I1628" s="247"/>
      <c r="J1628" s="242"/>
      <c r="K1628" s="242"/>
      <c r="L1628" s="248"/>
      <c r="M1628" s="249"/>
      <c r="N1628" s="250"/>
      <c r="O1628" s="250"/>
      <c r="P1628" s="250"/>
      <c r="Q1628" s="250"/>
      <c r="R1628" s="250"/>
      <c r="S1628" s="250"/>
      <c r="T1628" s="251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52" t="s">
        <v>230</v>
      </c>
      <c r="AU1628" s="252" t="s">
        <v>88</v>
      </c>
      <c r="AV1628" s="13" t="s">
        <v>88</v>
      </c>
      <c r="AW1628" s="13" t="s">
        <v>34</v>
      </c>
      <c r="AX1628" s="13" t="s">
        <v>79</v>
      </c>
      <c r="AY1628" s="252" t="s">
        <v>216</v>
      </c>
    </row>
    <row r="1629" s="13" customFormat="1">
      <c r="A1629" s="13"/>
      <c r="B1629" s="241"/>
      <c r="C1629" s="242"/>
      <c r="D1629" s="243" t="s">
        <v>230</v>
      </c>
      <c r="E1629" s="244" t="s">
        <v>1</v>
      </c>
      <c r="F1629" s="245" t="s">
        <v>6373</v>
      </c>
      <c r="G1629" s="242"/>
      <c r="H1629" s="246">
        <v>4.5800000000000001</v>
      </c>
      <c r="I1629" s="247"/>
      <c r="J1629" s="242"/>
      <c r="K1629" s="242"/>
      <c r="L1629" s="248"/>
      <c r="M1629" s="249"/>
      <c r="N1629" s="250"/>
      <c r="O1629" s="250"/>
      <c r="P1629" s="250"/>
      <c r="Q1629" s="250"/>
      <c r="R1629" s="250"/>
      <c r="S1629" s="250"/>
      <c r="T1629" s="251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2" t="s">
        <v>230</v>
      </c>
      <c r="AU1629" s="252" t="s">
        <v>88</v>
      </c>
      <c r="AV1629" s="13" t="s">
        <v>88</v>
      </c>
      <c r="AW1629" s="13" t="s">
        <v>34</v>
      </c>
      <c r="AX1629" s="13" t="s">
        <v>79</v>
      </c>
      <c r="AY1629" s="252" t="s">
        <v>216</v>
      </c>
    </row>
    <row r="1630" s="13" customFormat="1">
      <c r="A1630" s="13"/>
      <c r="B1630" s="241"/>
      <c r="C1630" s="242"/>
      <c r="D1630" s="243" t="s">
        <v>230</v>
      </c>
      <c r="E1630" s="244" t="s">
        <v>1</v>
      </c>
      <c r="F1630" s="245" t="s">
        <v>6374</v>
      </c>
      <c r="G1630" s="242"/>
      <c r="H1630" s="246">
        <v>25.600000000000001</v>
      </c>
      <c r="I1630" s="247"/>
      <c r="J1630" s="242"/>
      <c r="K1630" s="242"/>
      <c r="L1630" s="248"/>
      <c r="M1630" s="249"/>
      <c r="N1630" s="250"/>
      <c r="O1630" s="250"/>
      <c r="P1630" s="250"/>
      <c r="Q1630" s="250"/>
      <c r="R1630" s="250"/>
      <c r="S1630" s="250"/>
      <c r="T1630" s="251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2" t="s">
        <v>230</v>
      </c>
      <c r="AU1630" s="252" t="s">
        <v>88</v>
      </c>
      <c r="AV1630" s="13" t="s">
        <v>88</v>
      </c>
      <c r="AW1630" s="13" t="s">
        <v>34</v>
      </c>
      <c r="AX1630" s="13" t="s">
        <v>79</v>
      </c>
      <c r="AY1630" s="252" t="s">
        <v>216</v>
      </c>
    </row>
    <row r="1631" s="13" customFormat="1">
      <c r="A1631" s="13"/>
      <c r="B1631" s="241"/>
      <c r="C1631" s="242"/>
      <c r="D1631" s="243" t="s">
        <v>230</v>
      </c>
      <c r="E1631" s="244" t="s">
        <v>1</v>
      </c>
      <c r="F1631" s="245" t="s">
        <v>6375</v>
      </c>
      <c r="G1631" s="242"/>
      <c r="H1631" s="246">
        <v>11.560000000000001</v>
      </c>
      <c r="I1631" s="247"/>
      <c r="J1631" s="242"/>
      <c r="K1631" s="242"/>
      <c r="L1631" s="248"/>
      <c r="M1631" s="249"/>
      <c r="N1631" s="250"/>
      <c r="O1631" s="250"/>
      <c r="P1631" s="250"/>
      <c r="Q1631" s="250"/>
      <c r="R1631" s="250"/>
      <c r="S1631" s="250"/>
      <c r="T1631" s="25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2" t="s">
        <v>230</v>
      </c>
      <c r="AU1631" s="252" t="s">
        <v>88</v>
      </c>
      <c r="AV1631" s="13" t="s">
        <v>88</v>
      </c>
      <c r="AW1631" s="13" t="s">
        <v>34</v>
      </c>
      <c r="AX1631" s="13" t="s">
        <v>79</v>
      </c>
      <c r="AY1631" s="252" t="s">
        <v>216</v>
      </c>
    </row>
    <row r="1632" s="13" customFormat="1">
      <c r="A1632" s="13"/>
      <c r="B1632" s="241"/>
      <c r="C1632" s="242"/>
      <c r="D1632" s="243" t="s">
        <v>230</v>
      </c>
      <c r="E1632" s="244" t="s">
        <v>1</v>
      </c>
      <c r="F1632" s="245" t="s">
        <v>6376</v>
      </c>
      <c r="G1632" s="242"/>
      <c r="H1632" s="246">
        <v>11</v>
      </c>
      <c r="I1632" s="247"/>
      <c r="J1632" s="242"/>
      <c r="K1632" s="242"/>
      <c r="L1632" s="248"/>
      <c r="M1632" s="249"/>
      <c r="N1632" s="250"/>
      <c r="O1632" s="250"/>
      <c r="P1632" s="250"/>
      <c r="Q1632" s="250"/>
      <c r="R1632" s="250"/>
      <c r="S1632" s="250"/>
      <c r="T1632" s="251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52" t="s">
        <v>230</v>
      </c>
      <c r="AU1632" s="252" t="s">
        <v>88</v>
      </c>
      <c r="AV1632" s="13" t="s">
        <v>88</v>
      </c>
      <c r="AW1632" s="13" t="s">
        <v>34</v>
      </c>
      <c r="AX1632" s="13" t="s">
        <v>79</v>
      </c>
      <c r="AY1632" s="252" t="s">
        <v>216</v>
      </c>
    </row>
    <row r="1633" s="13" customFormat="1">
      <c r="A1633" s="13"/>
      <c r="B1633" s="241"/>
      <c r="C1633" s="242"/>
      <c r="D1633" s="243" t="s">
        <v>230</v>
      </c>
      <c r="E1633" s="244" t="s">
        <v>1</v>
      </c>
      <c r="F1633" s="245" t="s">
        <v>6377</v>
      </c>
      <c r="G1633" s="242"/>
      <c r="H1633" s="246">
        <v>8.6999999999999993</v>
      </c>
      <c r="I1633" s="247"/>
      <c r="J1633" s="242"/>
      <c r="K1633" s="242"/>
      <c r="L1633" s="248"/>
      <c r="M1633" s="249"/>
      <c r="N1633" s="250"/>
      <c r="O1633" s="250"/>
      <c r="P1633" s="250"/>
      <c r="Q1633" s="250"/>
      <c r="R1633" s="250"/>
      <c r="S1633" s="250"/>
      <c r="T1633" s="251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T1633" s="252" t="s">
        <v>230</v>
      </c>
      <c r="AU1633" s="252" t="s">
        <v>88</v>
      </c>
      <c r="AV1633" s="13" t="s">
        <v>88</v>
      </c>
      <c r="AW1633" s="13" t="s">
        <v>34</v>
      </c>
      <c r="AX1633" s="13" t="s">
        <v>79</v>
      </c>
      <c r="AY1633" s="252" t="s">
        <v>216</v>
      </c>
    </row>
    <row r="1634" s="13" customFormat="1">
      <c r="A1634" s="13"/>
      <c r="B1634" s="241"/>
      <c r="C1634" s="242"/>
      <c r="D1634" s="243" t="s">
        <v>230</v>
      </c>
      <c r="E1634" s="244" t="s">
        <v>1</v>
      </c>
      <c r="F1634" s="245" t="s">
        <v>6378</v>
      </c>
      <c r="G1634" s="242"/>
      <c r="H1634" s="246">
        <v>15.85</v>
      </c>
      <c r="I1634" s="247"/>
      <c r="J1634" s="242"/>
      <c r="K1634" s="242"/>
      <c r="L1634" s="248"/>
      <c r="M1634" s="249"/>
      <c r="N1634" s="250"/>
      <c r="O1634" s="250"/>
      <c r="P1634" s="250"/>
      <c r="Q1634" s="250"/>
      <c r="R1634" s="250"/>
      <c r="S1634" s="250"/>
      <c r="T1634" s="251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2" t="s">
        <v>230</v>
      </c>
      <c r="AU1634" s="252" t="s">
        <v>88</v>
      </c>
      <c r="AV1634" s="13" t="s">
        <v>88</v>
      </c>
      <c r="AW1634" s="13" t="s">
        <v>34</v>
      </c>
      <c r="AX1634" s="13" t="s">
        <v>79</v>
      </c>
      <c r="AY1634" s="252" t="s">
        <v>216</v>
      </c>
    </row>
    <row r="1635" s="13" customFormat="1">
      <c r="A1635" s="13"/>
      <c r="B1635" s="241"/>
      <c r="C1635" s="242"/>
      <c r="D1635" s="243" t="s">
        <v>230</v>
      </c>
      <c r="E1635" s="244" t="s">
        <v>1</v>
      </c>
      <c r="F1635" s="245" t="s">
        <v>6379</v>
      </c>
      <c r="G1635" s="242"/>
      <c r="H1635" s="246">
        <v>4.3799999999999999</v>
      </c>
      <c r="I1635" s="247"/>
      <c r="J1635" s="242"/>
      <c r="K1635" s="242"/>
      <c r="L1635" s="248"/>
      <c r="M1635" s="249"/>
      <c r="N1635" s="250"/>
      <c r="O1635" s="250"/>
      <c r="P1635" s="250"/>
      <c r="Q1635" s="250"/>
      <c r="R1635" s="250"/>
      <c r="S1635" s="250"/>
      <c r="T1635" s="251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52" t="s">
        <v>230</v>
      </c>
      <c r="AU1635" s="252" t="s">
        <v>88</v>
      </c>
      <c r="AV1635" s="13" t="s">
        <v>88</v>
      </c>
      <c r="AW1635" s="13" t="s">
        <v>34</v>
      </c>
      <c r="AX1635" s="13" t="s">
        <v>79</v>
      </c>
      <c r="AY1635" s="252" t="s">
        <v>216</v>
      </c>
    </row>
    <row r="1636" s="13" customFormat="1">
      <c r="A1636" s="13"/>
      <c r="B1636" s="241"/>
      <c r="C1636" s="242"/>
      <c r="D1636" s="243" t="s">
        <v>230</v>
      </c>
      <c r="E1636" s="244" t="s">
        <v>1</v>
      </c>
      <c r="F1636" s="245" t="s">
        <v>6380</v>
      </c>
      <c r="G1636" s="242"/>
      <c r="H1636" s="246">
        <v>5.9800000000000004</v>
      </c>
      <c r="I1636" s="247"/>
      <c r="J1636" s="242"/>
      <c r="K1636" s="242"/>
      <c r="L1636" s="248"/>
      <c r="M1636" s="249"/>
      <c r="N1636" s="250"/>
      <c r="O1636" s="250"/>
      <c r="P1636" s="250"/>
      <c r="Q1636" s="250"/>
      <c r="R1636" s="250"/>
      <c r="S1636" s="250"/>
      <c r="T1636" s="251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2" t="s">
        <v>230</v>
      </c>
      <c r="AU1636" s="252" t="s">
        <v>88</v>
      </c>
      <c r="AV1636" s="13" t="s">
        <v>88</v>
      </c>
      <c r="AW1636" s="13" t="s">
        <v>34</v>
      </c>
      <c r="AX1636" s="13" t="s">
        <v>79</v>
      </c>
      <c r="AY1636" s="252" t="s">
        <v>216</v>
      </c>
    </row>
    <row r="1637" s="13" customFormat="1">
      <c r="A1637" s="13"/>
      <c r="B1637" s="241"/>
      <c r="C1637" s="242"/>
      <c r="D1637" s="243" t="s">
        <v>230</v>
      </c>
      <c r="E1637" s="244" t="s">
        <v>1</v>
      </c>
      <c r="F1637" s="245" t="s">
        <v>6381</v>
      </c>
      <c r="G1637" s="242"/>
      <c r="H1637" s="246">
        <v>8.2799999999999994</v>
      </c>
      <c r="I1637" s="247"/>
      <c r="J1637" s="242"/>
      <c r="K1637" s="242"/>
      <c r="L1637" s="248"/>
      <c r="M1637" s="249"/>
      <c r="N1637" s="250"/>
      <c r="O1637" s="250"/>
      <c r="P1637" s="250"/>
      <c r="Q1637" s="250"/>
      <c r="R1637" s="250"/>
      <c r="S1637" s="250"/>
      <c r="T1637" s="251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52" t="s">
        <v>230</v>
      </c>
      <c r="AU1637" s="252" t="s">
        <v>88</v>
      </c>
      <c r="AV1637" s="13" t="s">
        <v>88</v>
      </c>
      <c r="AW1637" s="13" t="s">
        <v>34</v>
      </c>
      <c r="AX1637" s="13" t="s">
        <v>79</v>
      </c>
      <c r="AY1637" s="252" t="s">
        <v>216</v>
      </c>
    </row>
    <row r="1638" s="13" customFormat="1">
      <c r="A1638" s="13"/>
      <c r="B1638" s="241"/>
      <c r="C1638" s="242"/>
      <c r="D1638" s="243" t="s">
        <v>230</v>
      </c>
      <c r="E1638" s="244" t="s">
        <v>1</v>
      </c>
      <c r="F1638" s="245" t="s">
        <v>6382</v>
      </c>
      <c r="G1638" s="242"/>
      <c r="H1638" s="246">
        <v>7.4400000000000004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230</v>
      </c>
      <c r="AU1638" s="252" t="s">
        <v>88</v>
      </c>
      <c r="AV1638" s="13" t="s">
        <v>88</v>
      </c>
      <c r="AW1638" s="13" t="s">
        <v>34</v>
      </c>
      <c r="AX1638" s="13" t="s">
        <v>79</v>
      </c>
      <c r="AY1638" s="252" t="s">
        <v>216</v>
      </c>
    </row>
    <row r="1639" s="13" customFormat="1">
      <c r="A1639" s="13"/>
      <c r="B1639" s="241"/>
      <c r="C1639" s="242"/>
      <c r="D1639" s="243" t="s">
        <v>230</v>
      </c>
      <c r="E1639" s="244" t="s">
        <v>1</v>
      </c>
      <c r="F1639" s="245" t="s">
        <v>6383</v>
      </c>
      <c r="G1639" s="242"/>
      <c r="H1639" s="246">
        <v>8.3399999999999999</v>
      </c>
      <c r="I1639" s="247"/>
      <c r="J1639" s="242"/>
      <c r="K1639" s="242"/>
      <c r="L1639" s="248"/>
      <c r="M1639" s="249"/>
      <c r="N1639" s="250"/>
      <c r="O1639" s="250"/>
      <c r="P1639" s="250"/>
      <c r="Q1639" s="250"/>
      <c r="R1639" s="250"/>
      <c r="S1639" s="250"/>
      <c r="T1639" s="251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52" t="s">
        <v>230</v>
      </c>
      <c r="AU1639" s="252" t="s">
        <v>88</v>
      </c>
      <c r="AV1639" s="13" t="s">
        <v>88</v>
      </c>
      <c r="AW1639" s="13" t="s">
        <v>34</v>
      </c>
      <c r="AX1639" s="13" t="s">
        <v>79</v>
      </c>
      <c r="AY1639" s="252" t="s">
        <v>216</v>
      </c>
    </row>
    <row r="1640" s="13" customFormat="1">
      <c r="A1640" s="13"/>
      <c r="B1640" s="241"/>
      <c r="C1640" s="242"/>
      <c r="D1640" s="243" t="s">
        <v>230</v>
      </c>
      <c r="E1640" s="244" t="s">
        <v>1</v>
      </c>
      <c r="F1640" s="245" t="s">
        <v>6384</v>
      </c>
      <c r="G1640" s="242"/>
      <c r="H1640" s="246">
        <v>12.300000000000001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230</v>
      </c>
      <c r="AU1640" s="252" t="s">
        <v>88</v>
      </c>
      <c r="AV1640" s="13" t="s">
        <v>88</v>
      </c>
      <c r="AW1640" s="13" t="s">
        <v>34</v>
      </c>
      <c r="AX1640" s="13" t="s">
        <v>79</v>
      </c>
      <c r="AY1640" s="252" t="s">
        <v>216</v>
      </c>
    </row>
    <row r="1641" s="13" customFormat="1">
      <c r="A1641" s="13"/>
      <c r="B1641" s="241"/>
      <c r="C1641" s="242"/>
      <c r="D1641" s="243" t="s">
        <v>230</v>
      </c>
      <c r="E1641" s="244" t="s">
        <v>1</v>
      </c>
      <c r="F1641" s="245" t="s">
        <v>6385</v>
      </c>
      <c r="G1641" s="242"/>
      <c r="H1641" s="246">
        <v>4.8600000000000003</v>
      </c>
      <c r="I1641" s="247"/>
      <c r="J1641" s="242"/>
      <c r="K1641" s="242"/>
      <c r="L1641" s="248"/>
      <c r="M1641" s="249"/>
      <c r="N1641" s="250"/>
      <c r="O1641" s="250"/>
      <c r="P1641" s="250"/>
      <c r="Q1641" s="250"/>
      <c r="R1641" s="250"/>
      <c r="S1641" s="250"/>
      <c r="T1641" s="251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2" t="s">
        <v>230</v>
      </c>
      <c r="AU1641" s="252" t="s">
        <v>88</v>
      </c>
      <c r="AV1641" s="13" t="s">
        <v>88</v>
      </c>
      <c r="AW1641" s="13" t="s">
        <v>34</v>
      </c>
      <c r="AX1641" s="13" t="s">
        <v>79</v>
      </c>
      <c r="AY1641" s="252" t="s">
        <v>216</v>
      </c>
    </row>
    <row r="1642" s="13" customFormat="1">
      <c r="A1642" s="13"/>
      <c r="B1642" s="241"/>
      <c r="C1642" s="242"/>
      <c r="D1642" s="243" t="s">
        <v>230</v>
      </c>
      <c r="E1642" s="244" t="s">
        <v>1</v>
      </c>
      <c r="F1642" s="245" t="s">
        <v>6386</v>
      </c>
      <c r="G1642" s="242"/>
      <c r="H1642" s="246">
        <v>11.460000000000001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230</v>
      </c>
      <c r="AU1642" s="252" t="s">
        <v>88</v>
      </c>
      <c r="AV1642" s="13" t="s">
        <v>88</v>
      </c>
      <c r="AW1642" s="13" t="s">
        <v>34</v>
      </c>
      <c r="AX1642" s="13" t="s">
        <v>79</v>
      </c>
      <c r="AY1642" s="252" t="s">
        <v>216</v>
      </c>
    </row>
    <row r="1643" s="13" customFormat="1">
      <c r="A1643" s="13"/>
      <c r="B1643" s="241"/>
      <c r="C1643" s="242"/>
      <c r="D1643" s="243" t="s">
        <v>230</v>
      </c>
      <c r="E1643" s="244" t="s">
        <v>1</v>
      </c>
      <c r="F1643" s="245" t="s">
        <v>6387</v>
      </c>
      <c r="G1643" s="242"/>
      <c r="H1643" s="246">
        <v>7.9100000000000001</v>
      </c>
      <c r="I1643" s="247"/>
      <c r="J1643" s="242"/>
      <c r="K1643" s="242"/>
      <c r="L1643" s="248"/>
      <c r="M1643" s="249"/>
      <c r="N1643" s="250"/>
      <c r="O1643" s="250"/>
      <c r="P1643" s="250"/>
      <c r="Q1643" s="250"/>
      <c r="R1643" s="250"/>
      <c r="S1643" s="250"/>
      <c r="T1643" s="251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52" t="s">
        <v>230</v>
      </c>
      <c r="AU1643" s="252" t="s">
        <v>88</v>
      </c>
      <c r="AV1643" s="13" t="s">
        <v>88</v>
      </c>
      <c r="AW1643" s="13" t="s">
        <v>34</v>
      </c>
      <c r="AX1643" s="13" t="s">
        <v>79</v>
      </c>
      <c r="AY1643" s="252" t="s">
        <v>216</v>
      </c>
    </row>
    <row r="1644" s="13" customFormat="1">
      <c r="A1644" s="13"/>
      <c r="B1644" s="241"/>
      <c r="C1644" s="242"/>
      <c r="D1644" s="243" t="s">
        <v>230</v>
      </c>
      <c r="E1644" s="244" t="s">
        <v>1</v>
      </c>
      <c r="F1644" s="245" t="s">
        <v>6388</v>
      </c>
      <c r="G1644" s="242"/>
      <c r="H1644" s="246">
        <v>6.2300000000000004</v>
      </c>
      <c r="I1644" s="247"/>
      <c r="J1644" s="242"/>
      <c r="K1644" s="242"/>
      <c r="L1644" s="248"/>
      <c r="M1644" s="249"/>
      <c r="N1644" s="250"/>
      <c r="O1644" s="250"/>
      <c r="P1644" s="250"/>
      <c r="Q1644" s="250"/>
      <c r="R1644" s="250"/>
      <c r="S1644" s="250"/>
      <c r="T1644" s="251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52" t="s">
        <v>230</v>
      </c>
      <c r="AU1644" s="252" t="s">
        <v>88</v>
      </c>
      <c r="AV1644" s="13" t="s">
        <v>88</v>
      </c>
      <c r="AW1644" s="13" t="s">
        <v>34</v>
      </c>
      <c r="AX1644" s="13" t="s">
        <v>79</v>
      </c>
      <c r="AY1644" s="252" t="s">
        <v>216</v>
      </c>
    </row>
    <row r="1645" s="13" customFormat="1">
      <c r="A1645" s="13"/>
      <c r="B1645" s="241"/>
      <c r="C1645" s="242"/>
      <c r="D1645" s="243" t="s">
        <v>230</v>
      </c>
      <c r="E1645" s="244" t="s">
        <v>1</v>
      </c>
      <c r="F1645" s="245" t="s">
        <v>6389</v>
      </c>
      <c r="G1645" s="242"/>
      <c r="H1645" s="246">
        <v>4.5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230</v>
      </c>
      <c r="AU1645" s="252" t="s">
        <v>88</v>
      </c>
      <c r="AV1645" s="13" t="s">
        <v>88</v>
      </c>
      <c r="AW1645" s="13" t="s">
        <v>34</v>
      </c>
      <c r="AX1645" s="13" t="s">
        <v>79</v>
      </c>
      <c r="AY1645" s="252" t="s">
        <v>216</v>
      </c>
    </row>
    <row r="1646" s="13" customFormat="1">
      <c r="A1646" s="13"/>
      <c r="B1646" s="241"/>
      <c r="C1646" s="242"/>
      <c r="D1646" s="243" t="s">
        <v>230</v>
      </c>
      <c r="E1646" s="244" t="s">
        <v>1</v>
      </c>
      <c r="F1646" s="245" t="s">
        <v>6390</v>
      </c>
      <c r="G1646" s="242"/>
      <c r="H1646" s="246">
        <v>7.0999999999999996</v>
      </c>
      <c r="I1646" s="247"/>
      <c r="J1646" s="242"/>
      <c r="K1646" s="242"/>
      <c r="L1646" s="248"/>
      <c r="M1646" s="249"/>
      <c r="N1646" s="250"/>
      <c r="O1646" s="250"/>
      <c r="P1646" s="250"/>
      <c r="Q1646" s="250"/>
      <c r="R1646" s="250"/>
      <c r="S1646" s="250"/>
      <c r="T1646" s="251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52" t="s">
        <v>230</v>
      </c>
      <c r="AU1646" s="252" t="s">
        <v>88</v>
      </c>
      <c r="AV1646" s="13" t="s">
        <v>88</v>
      </c>
      <c r="AW1646" s="13" t="s">
        <v>34</v>
      </c>
      <c r="AX1646" s="13" t="s">
        <v>79</v>
      </c>
      <c r="AY1646" s="252" t="s">
        <v>216</v>
      </c>
    </row>
    <row r="1647" s="13" customFormat="1">
      <c r="A1647" s="13"/>
      <c r="B1647" s="241"/>
      <c r="C1647" s="242"/>
      <c r="D1647" s="243" t="s">
        <v>230</v>
      </c>
      <c r="E1647" s="244" t="s">
        <v>1</v>
      </c>
      <c r="F1647" s="245" t="s">
        <v>6391</v>
      </c>
      <c r="G1647" s="242"/>
      <c r="H1647" s="246">
        <v>11.92</v>
      </c>
      <c r="I1647" s="247"/>
      <c r="J1647" s="242"/>
      <c r="K1647" s="242"/>
      <c r="L1647" s="248"/>
      <c r="M1647" s="249"/>
      <c r="N1647" s="250"/>
      <c r="O1647" s="250"/>
      <c r="P1647" s="250"/>
      <c r="Q1647" s="250"/>
      <c r="R1647" s="250"/>
      <c r="S1647" s="250"/>
      <c r="T1647" s="25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2" t="s">
        <v>230</v>
      </c>
      <c r="AU1647" s="252" t="s">
        <v>88</v>
      </c>
      <c r="AV1647" s="13" t="s">
        <v>88</v>
      </c>
      <c r="AW1647" s="13" t="s">
        <v>34</v>
      </c>
      <c r="AX1647" s="13" t="s">
        <v>79</v>
      </c>
      <c r="AY1647" s="252" t="s">
        <v>216</v>
      </c>
    </row>
    <row r="1648" s="13" customFormat="1">
      <c r="A1648" s="13"/>
      <c r="B1648" s="241"/>
      <c r="C1648" s="242"/>
      <c r="D1648" s="243" t="s">
        <v>230</v>
      </c>
      <c r="E1648" s="244" t="s">
        <v>1</v>
      </c>
      <c r="F1648" s="245" t="s">
        <v>6392</v>
      </c>
      <c r="G1648" s="242"/>
      <c r="H1648" s="246">
        <v>11.550000000000001</v>
      </c>
      <c r="I1648" s="247"/>
      <c r="J1648" s="242"/>
      <c r="K1648" s="242"/>
      <c r="L1648" s="248"/>
      <c r="M1648" s="249"/>
      <c r="N1648" s="250"/>
      <c r="O1648" s="250"/>
      <c r="P1648" s="250"/>
      <c r="Q1648" s="250"/>
      <c r="R1648" s="250"/>
      <c r="S1648" s="250"/>
      <c r="T1648" s="251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52" t="s">
        <v>230</v>
      </c>
      <c r="AU1648" s="252" t="s">
        <v>88</v>
      </c>
      <c r="AV1648" s="13" t="s">
        <v>88</v>
      </c>
      <c r="AW1648" s="13" t="s">
        <v>34</v>
      </c>
      <c r="AX1648" s="13" t="s">
        <v>79</v>
      </c>
      <c r="AY1648" s="252" t="s">
        <v>216</v>
      </c>
    </row>
    <row r="1649" s="15" customFormat="1">
      <c r="A1649" s="15"/>
      <c r="B1649" s="280"/>
      <c r="C1649" s="281"/>
      <c r="D1649" s="243" t="s">
        <v>230</v>
      </c>
      <c r="E1649" s="282" t="s">
        <v>1</v>
      </c>
      <c r="F1649" s="283" t="s">
        <v>775</v>
      </c>
      <c r="G1649" s="281"/>
      <c r="H1649" s="284">
        <v>225.30500000000001</v>
      </c>
      <c r="I1649" s="285"/>
      <c r="J1649" s="281"/>
      <c r="K1649" s="281"/>
      <c r="L1649" s="286"/>
      <c r="M1649" s="287"/>
      <c r="N1649" s="288"/>
      <c r="O1649" s="288"/>
      <c r="P1649" s="288"/>
      <c r="Q1649" s="288"/>
      <c r="R1649" s="288"/>
      <c r="S1649" s="288"/>
      <c r="T1649" s="289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T1649" s="290" t="s">
        <v>230</v>
      </c>
      <c r="AU1649" s="290" t="s">
        <v>88</v>
      </c>
      <c r="AV1649" s="15" t="s">
        <v>99</v>
      </c>
      <c r="AW1649" s="15" t="s">
        <v>34</v>
      </c>
      <c r="AX1649" s="15" t="s">
        <v>79</v>
      </c>
      <c r="AY1649" s="290" t="s">
        <v>216</v>
      </c>
    </row>
    <row r="1650" s="13" customFormat="1">
      <c r="A1650" s="13"/>
      <c r="B1650" s="241"/>
      <c r="C1650" s="242"/>
      <c r="D1650" s="243" t="s">
        <v>230</v>
      </c>
      <c r="E1650" s="244" t="s">
        <v>1</v>
      </c>
      <c r="F1650" s="245" t="s">
        <v>6393</v>
      </c>
      <c r="G1650" s="242"/>
      <c r="H1650" s="246">
        <v>14.779999999999999</v>
      </c>
      <c r="I1650" s="247"/>
      <c r="J1650" s="242"/>
      <c r="K1650" s="242"/>
      <c r="L1650" s="248"/>
      <c r="M1650" s="249"/>
      <c r="N1650" s="250"/>
      <c r="O1650" s="250"/>
      <c r="P1650" s="250"/>
      <c r="Q1650" s="250"/>
      <c r="R1650" s="250"/>
      <c r="S1650" s="250"/>
      <c r="T1650" s="251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52" t="s">
        <v>230</v>
      </c>
      <c r="AU1650" s="252" t="s">
        <v>88</v>
      </c>
      <c r="AV1650" s="13" t="s">
        <v>88</v>
      </c>
      <c r="AW1650" s="13" t="s">
        <v>34</v>
      </c>
      <c r="AX1650" s="13" t="s">
        <v>79</v>
      </c>
      <c r="AY1650" s="252" t="s">
        <v>216</v>
      </c>
    </row>
    <row r="1651" s="13" customFormat="1">
      <c r="A1651" s="13"/>
      <c r="B1651" s="241"/>
      <c r="C1651" s="242"/>
      <c r="D1651" s="243" t="s">
        <v>230</v>
      </c>
      <c r="E1651" s="244" t="s">
        <v>1</v>
      </c>
      <c r="F1651" s="245" t="s">
        <v>6394</v>
      </c>
      <c r="G1651" s="242"/>
      <c r="H1651" s="246">
        <v>4.5</v>
      </c>
      <c r="I1651" s="247"/>
      <c r="J1651" s="242"/>
      <c r="K1651" s="242"/>
      <c r="L1651" s="248"/>
      <c r="M1651" s="249"/>
      <c r="N1651" s="250"/>
      <c r="O1651" s="250"/>
      <c r="P1651" s="250"/>
      <c r="Q1651" s="250"/>
      <c r="R1651" s="250"/>
      <c r="S1651" s="250"/>
      <c r="T1651" s="251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2" t="s">
        <v>230</v>
      </c>
      <c r="AU1651" s="252" t="s">
        <v>88</v>
      </c>
      <c r="AV1651" s="13" t="s">
        <v>88</v>
      </c>
      <c r="AW1651" s="13" t="s">
        <v>34</v>
      </c>
      <c r="AX1651" s="13" t="s">
        <v>79</v>
      </c>
      <c r="AY1651" s="252" t="s">
        <v>216</v>
      </c>
    </row>
    <row r="1652" s="13" customFormat="1">
      <c r="A1652" s="13"/>
      <c r="B1652" s="241"/>
      <c r="C1652" s="242"/>
      <c r="D1652" s="243" t="s">
        <v>230</v>
      </c>
      <c r="E1652" s="244" t="s">
        <v>1</v>
      </c>
      <c r="F1652" s="245" t="s">
        <v>6395</v>
      </c>
      <c r="G1652" s="242"/>
      <c r="H1652" s="246">
        <v>7.0999999999999996</v>
      </c>
      <c r="I1652" s="247"/>
      <c r="J1652" s="242"/>
      <c r="K1652" s="242"/>
      <c r="L1652" s="248"/>
      <c r="M1652" s="249"/>
      <c r="N1652" s="250"/>
      <c r="O1652" s="250"/>
      <c r="P1652" s="250"/>
      <c r="Q1652" s="250"/>
      <c r="R1652" s="250"/>
      <c r="S1652" s="250"/>
      <c r="T1652" s="251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52" t="s">
        <v>230</v>
      </c>
      <c r="AU1652" s="252" t="s">
        <v>88</v>
      </c>
      <c r="AV1652" s="13" t="s">
        <v>88</v>
      </c>
      <c r="AW1652" s="13" t="s">
        <v>34</v>
      </c>
      <c r="AX1652" s="13" t="s">
        <v>79</v>
      </c>
      <c r="AY1652" s="252" t="s">
        <v>216</v>
      </c>
    </row>
    <row r="1653" s="13" customFormat="1">
      <c r="A1653" s="13"/>
      <c r="B1653" s="241"/>
      <c r="C1653" s="242"/>
      <c r="D1653" s="243" t="s">
        <v>230</v>
      </c>
      <c r="E1653" s="244" t="s">
        <v>1</v>
      </c>
      <c r="F1653" s="245" t="s">
        <v>6396</v>
      </c>
      <c r="G1653" s="242"/>
      <c r="H1653" s="246">
        <v>4.5</v>
      </c>
      <c r="I1653" s="247"/>
      <c r="J1653" s="242"/>
      <c r="K1653" s="242"/>
      <c r="L1653" s="248"/>
      <c r="M1653" s="249"/>
      <c r="N1653" s="250"/>
      <c r="O1653" s="250"/>
      <c r="P1653" s="250"/>
      <c r="Q1653" s="250"/>
      <c r="R1653" s="250"/>
      <c r="S1653" s="250"/>
      <c r="T1653" s="251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2" t="s">
        <v>230</v>
      </c>
      <c r="AU1653" s="252" t="s">
        <v>88</v>
      </c>
      <c r="AV1653" s="13" t="s">
        <v>88</v>
      </c>
      <c r="AW1653" s="13" t="s">
        <v>34</v>
      </c>
      <c r="AX1653" s="13" t="s">
        <v>79</v>
      </c>
      <c r="AY1653" s="252" t="s">
        <v>216</v>
      </c>
    </row>
    <row r="1654" s="13" customFormat="1">
      <c r="A1654" s="13"/>
      <c r="B1654" s="241"/>
      <c r="C1654" s="242"/>
      <c r="D1654" s="243" t="s">
        <v>230</v>
      </c>
      <c r="E1654" s="244" t="s">
        <v>1</v>
      </c>
      <c r="F1654" s="245" t="s">
        <v>6397</v>
      </c>
      <c r="G1654" s="242"/>
      <c r="H1654" s="246">
        <v>7.0999999999999996</v>
      </c>
      <c r="I1654" s="247"/>
      <c r="J1654" s="242"/>
      <c r="K1654" s="242"/>
      <c r="L1654" s="248"/>
      <c r="M1654" s="249"/>
      <c r="N1654" s="250"/>
      <c r="O1654" s="250"/>
      <c r="P1654" s="250"/>
      <c r="Q1654" s="250"/>
      <c r="R1654" s="250"/>
      <c r="S1654" s="250"/>
      <c r="T1654" s="251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2" t="s">
        <v>230</v>
      </c>
      <c r="AU1654" s="252" t="s">
        <v>88</v>
      </c>
      <c r="AV1654" s="13" t="s">
        <v>88</v>
      </c>
      <c r="AW1654" s="13" t="s">
        <v>34</v>
      </c>
      <c r="AX1654" s="13" t="s">
        <v>79</v>
      </c>
      <c r="AY1654" s="252" t="s">
        <v>216</v>
      </c>
    </row>
    <row r="1655" s="13" customFormat="1">
      <c r="A1655" s="13"/>
      <c r="B1655" s="241"/>
      <c r="C1655" s="242"/>
      <c r="D1655" s="243" t="s">
        <v>230</v>
      </c>
      <c r="E1655" s="244" t="s">
        <v>1</v>
      </c>
      <c r="F1655" s="245" t="s">
        <v>6398</v>
      </c>
      <c r="G1655" s="242"/>
      <c r="H1655" s="246">
        <v>5.4100000000000001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230</v>
      </c>
      <c r="AU1655" s="252" t="s">
        <v>88</v>
      </c>
      <c r="AV1655" s="13" t="s">
        <v>88</v>
      </c>
      <c r="AW1655" s="13" t="s">
        <v>34</v>
      </c>
      <c r="AX1655" s="13" t="s">
        <v>79</v>
      </c>
      <c r="AY1655" s="252" t="s">
        <v>216</v>
      </c>
    </row>
    <row r="1656" s="13" customFormat="1">
      <c r="A1656" s="13"/>
      <c r="B1656" s="241"/>
      <c r="C1656" s="242"/>
      <c r="D1656" s="243" t="s">
        <v>230</v>
      </c>
      <c r="E1656" s="244" t="s">
        <v>1</v>
      </c>
      <c r="F1656" s="245" t="s">
        <v>6399</v>
      </c>
      <c r="G1656" s="242"/>
      <c r="H1656" s="246">
        <v>8.4800000000000004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230</v>
      </c>
      <c r="AU1656" s="252" t="s">
        <v>88</v>
      </c>
      <c r="AV1656" s="13" t="s">
        <v>88</v>
      </c>
      <c r="AW1656" s="13" t="s">
        <v>34</v>
      </c>
      <c r="AX1656" s="13" t="s">
        <v>79</v>
      </c>
      <c r="AY1656" s="252" t="s">
        <v>216</v>
      </c>
    </row>
    <row r="1657" s="13" customFormat="1">
      <c r="A1657" s="13"/>
      <c r="B1657" s="241"/>
      <c r="C1657" s="242"/>
      <c r="D1657" s="243" t="s">
        <v>230</v>
      </c>
      <c r="E1657" s="244" t="s">
        <v>1</v>
      </c>
      <c r="F1657" s="245" t="s">
        <v>6400</v>
      </c>
      <c r="G1657" s="242"/>
      <c r="H1657" s="246">
        <v>8.4000000000000004</v>
      </c>
      <c r="I1657" s="247"/>
      <c r="J1657" s="242"/>
      <c r="K1657" s="242"/>
      <c r="L1657" s="248"/>
      <c r="M1657" s="249"/>
      <c r="N1657" s="250"/>
      <c r="O1657" s="250"/>
      <c r="P1657" s="250"/>
      <c r="Q1657" s="250"/>
      <c r="R1657" s="250"/>
      <c r="S1657" s="250"/>
      <c r="T1657" s="251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2" t="s">
        <v>230</v>
      </c>
      <c r="AU1657" s="252" t="s">
        <v>88</v>
      </c>
      <c r="AV1657" s="13" t="s">
        <v>88</v>
      </c>
      <c r="AW1657" s="13" t="s">
        <v>34</v>
      </c>
      <c r="AX1657" s="13" t="s">
        <v>79</v>
      </c>
      <c r="AY1657" s="252" t="s">
        <v>216</v>
      </c>
    </row>
    <row r="1658" s="13" customFormat="1">
      <c r="A1658" s="13"/>
      <c r="B1658" s="241"/>
      <c r="C1658" s="242"/>
      <c r="D1658" s="243" t="s">
        <v>230</v>
      </c>
      <c r="E1658" s="244" t="s">
        <v>1</v>
      </c>
      <c r="F1658" s="245" t="s">
        <v>6401</v>
      </c>
      <c r="G1658" s="242"/>
      <c r="H1658" s="246">
        <v>12.16</v>
      </c>
      <c r="I1658" s="247"/>
      <c r="J1658" s="242"/>
      <c r="K1658" s="242"/>
      <c r="L1658" s="248"/>
      <c r="M1658" s="249"/>
      <c r="N1658" s="250"/>
      <c r="O1658" s="250"/>
      <c r="P1658" s="250"/>
      <c r="Q1658" s="250"/>
      <c r="R1658" s="250"/>
      <c r="S1658" s="250"/>
      <c r="T1658" s="251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2" t="s">
        <v>230</v>
      </c>
      <c r="AU1658" s="252" t="s">
        <v>88</v>
      </c>
      <c r="AV1658" s="13" t="s">
        <v>88</v>
      </c>
      <c r="AW1658" s="13" t="s">
        <v>34</v>
      </c>
      <c r="AX1658" s="13" t="s">
        <v>79</v>
      </c>
      <c r="AY1658" s="252" t="s">
        <v>216</v>
      </c>
    </row>
    <row r="1659" s="13" customFormat="1">
      <c r="A1659" s="13"/>
      <c r="B1659" s="241"/>
      <c r="C1659" s="242"/>
      <c r="D1659" s="243" t="s">
        <v>230</v>
      </c>
      <c r="E1659" s="244" t="s">
        <v>1</v>
      </c>
      <c r="F1659" s="245" t="s">
        <v>6402</v>
      </c>
      <c r="G1659" s="242"/>
      <c r="H1659" s="246">
        <v>4.5499999999999998</v>
      </c>
      <c r="I1659" s="247"/>
      <c r="J1659" s="242"/>
      <c r="K1659" s="242"/>
      <c r="L1659" s="248"/>
      <c r="M1659" s="249"/>
      <c r="N1659" s="250"/>
      <c r="O1659" s="250"/>
      <c r="P1659" s="250"/>
      <c r="Q1659" s="250"/>
      <c r="R1659" s="250"/>
      <c r="S1659" s="250"/>
      <c r="T1659" s="251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T1659" s="252" t="s">
        <v>230</v>
      </c>
      <c r="AU1659" s="252" t="s">
        <v>88</v>
      </c>
      <c r="AV1659" s="13" t="s">
        <v>88</v>
      </c>
      <c r="AW1659" s="13" t="s">
        <v>34</v>
      </c>
      <c r="AX1659" s="13" t="s">
        <v>79</v>
      </c>
      <c r="AY1659" s="252" t="s">
        <v>216</v>
      </c>
    </row>
    <row r="1660" s="13" customFormat="1">
      <c r="A1660" s="13"/>
      <c r="B1660" s="241"/>
      <c r="C1660" s="242"/>
      <c r="D1660" s="243" t="s">
        <v>230</v>
      </c>
      <c r="E1660" s="244" t="s">
        <v>1</v>
      </c>
      <c r="F1660" s="245" t="s">
        <v>6403</v>
      </c>
      <c r="G1660" s="242"/>
      <c r="H1660" s="246">
        <v>10.84</v>
      </c>
      <c r="I1660" s="247"/>
      <c r="J1660" s="242"/>
      <c r="K1660" s="242"/>
      <c r="L1660" s="248"/>
      <c r="M1660" s="249"/>
      <c r="N1660" s="250"/>
      <c r="O1660" s="250"/>
      <c r="P1660" s="250"/>
      <c r="Q1660" s="250"/>
      <c r="R1660" s="250"/>
      <c r="S1660" s="250"/>
      <c r="T1660" s="251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52" t="s">
        <v>230</v>
      </c>
      <c r="AU1660" s="252" t="s">
        <v>88</v>
      </c>
      <c r="AV1660" s="13" t="s">
        <v>88</v>
      </c>
      <c r="AW1660" s="13" t="s">
        <v>34</v>
      </c>
      <c r="AX1660" s="13" t="s">
        <v>79</v>
      </c>
      <c r="AY1660" s="252" t="s">
        <v>216</v>
      </c>
    </row>
    <row r="1661" s="13" customFormat="1">
      <c r="A1661" s="13"/>
      <c r="B1661" s="241"/>
      <c r="C1661" s="242"/>
      <c r="D1661" s="243" t="s">
        <v>230</v>
      </c>
      <c r="E1661" s="244" t="s">
        <v>1</v>
      </c>
      <c r="F1661" s="245" t="s">
        <v>6404</v>
      </c>
      <c r="G1661" s="242"/>
      <c r="H1661" s="246">
        <v>7.0999999999999996</v>
      </c>
      <c r="I1661" s="247"/>
      <c r="J1661" s="242"/>
      <c r="K1661" s="242"/>
      <c r="L1661" s="248"/>
      <c r="M1661" s="249"/>
      <c r="N1661" s="250"/>
      <c r="O1661" s="250"/>
      <c r="P1661" s="250"/>
      <c r="Q1661" s="250"/>
      <c r="R1661" s="250"/>
      <c r="S1661" s="250"/>
      <c r="T1661" s="251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2" t="s">
        <v>230</v>
      </c>
      <c r="AU1661" s="252" t="s">
        <v>88</v>
      </c>
      <c r="AV1661" s="13" t="s">
        <v>88</v>
      </c>
      <c r="AW1661" s="13" t="s">
        <v>34</v>
      </c>
      <c r="AX1661" s="13" t="s">
        <v>79</v>
      </c>
      <c r="AY1661" s="252" t="s">
        <v>216</v>
      </c>
    </row>
    <row r="1662" s="15" customFormat="1">
      <c r="A1662" s="15"/>
      <c r="B1662" s="280"/>
      <c r="C1662" s="281"/>
      <c r="D1662" s="243" t="s">
        <v>230</v>
      </c>
      <c r="E1662" s="282" t="s">
        <v>1</v>
      </c>
      <c r="F1662" s="283" t="s">
        <v>778</v>
      </c>
      <c r="G1662" s="281"/>
      <c r="H1662" s="284">
        <v>94.920000000000002</v>
      </c>
      <c r="I1662" s="285"/>
      <c r="J1662" s="281"/>
      <c r="K1662" s="281"/>
      <c r="L1662" s="286"/>
      <c r="M1662" s="287"/>
      <c r="N1662" s="288"/>
      <c r="O1662" s="288"/>
      <c r="P1662" s="288"/>
      <c r="Q1662" s="288"/>
      <c r="R1662" s="288"/>
      <c r="S1662" s="288"/>
      <c r="T1662" s="289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T1662" s="290" t="s">
        <v>230</v>
      </c>
      <c r="AU1662" s="290" t="s">
        <v>88</v>
      </c>
      <c r="AV1662" s="15" t="s">
        <v>99</v>
      </c>
      <c r="AW1662" s="15" t="s">
        <v>34</v>
      </c>
      <c r="AX1662" s="15" t="s">
        <v>79</v>
      </c>
      <c r="AY1662" s="290" t="s">
        <v>216</v>
      </c>
    </row>
    <row r="1663" s="14" customFormat="1">
      <c r="A1663" s="14"/>
      <c r="B1663" s="253"/>
      <c r="C1663" s="254"/>
      <c r="D1663" s="243" t="s">
        <v>230</v>
      </c>
      <c r="E1663" s="255" t="s">
        <v>1</v>
      </c>
      <c r="F1663" s="256" t="s">
        <v>285</v>
      </c>
      <c r="G1663" s="254"/>
      <c r="H1663" s="257">
        <v>320.22500000000008</v>
      </c>
      <c r="I1663" s="258"/>
      <c r="J1663" s="254"/>
      <c r="K1663" s="254"/>
      <c r="L1663" s="259"/>
      <c r="M1663" s="260"/>
      <c r="N1663" s="261"/>
      <c r="O1663" s="261"/>
      <c r="P1663" s="261"/>
      <c r="Q1663" s="261"/>
      <c r="R1663" s="261"/>
      <c r="S1663" s="261"/>
      <c r="T1663" s="262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63" t="s">
        <v>230</v>
      </c>
      <c r="AU1663" s="263" t="s">
        <v>88</v>
      </c>
      <c r="AV1663" s="14" t="s">
        <v>121</v>
      </c>
      <c r="AW1663" s="14" t="s">
        <v>34</v>
      </c>
      <c r="AX1663" s="14" t="s">
        <v>86</v>
      </c>
      <c r="AY1663" s="263" t="s">
        <v>216</v>
      </c>
    </row>
    <row r="1664" s="2" customFormat="1" ht="21.75" customHeight="1">
      <c r="A1664" s="39"/>
      <c r="B1664" s="40"/>
      <c r="C1664" s="228" t="s">
        <v>2792</v>
      </c>
      <c r="D1664" s="228" t="s">
        <v>218</v>
      </c>
      <c r="E1664" s="229" t="s">
        <v>6405</v>
      </c>
      <c r="F1664" s="230" t="s">
        <v>6406</v>
      </c>
      <c r="G1664" s="231" t="s">
        <v>293</v>
      </c>
      <c r="H1664" s="232">
        <v>15.699999999999999</v>
      </c>
      <c r="I1664" s="233"/>
      <c r="J1664" s="234">
        <f>ROUND(I1664*H1664,2)</f>
        <v>0</v>
      </c>
      <c r="K1664" s="230" t="s">
        <v>222</v>
      </c>
      <c r="L1664" s="45"/>
      <c r="M1664" s="235" t="s">
        <v>1</v>
      </c>
      <c r="N1664" s="236" t="s">
        <v>44</v>
      </c>
      <c r="O1664" s="92"/>
      <c r="P1664" s="237">
        <f>O1664*H1664</f>
        <v>0</v>
      </c>
      <c r="Q1664" s="237">
        <v>0.00042999999999999999</v>
      </c>
      <c r="R1664" s="237">
        <f>Q1664*H1664</f>
        <v>0.0067509999999999992</v>
      </c>
      <c r="S1664" s="237">
        <v>0</v>
      </c>
      <c r="T1664" s="238">
        <f>S1664*H1664</f>
        <v>0</v>
      </c>
      <c r="U1664" s="39"/>
      <c r="V1664" s="39"/>
      <c r="W1664" s="39"/>
      <c r="X1664" s="39"/>
      <c r="Y1664" s="39"/>
      <c r="Z1664" s="39"/>
      <c r="AA1664" s="39"/>
      <c r="AB1664" s="39"/>
      <c r="AC1664" s="39"/>
      <c r="AD1664" s="39"/>
      <c r="AE1664" s="39"/>
      <c r="AR1664" s="239" t="s">
        <v>290</v>
      </c>
      <c r="AT1664" s="239" t="s">
        <v>218</v>
      </c>
      <c r="AU1664" s="239" t="s">
        <v>88</v>
      </c>
      <c r="AY1664" s="18" t="s">
        <v>216</v>
      </c>
      <c r="BE1664" s="240">
        <f>IF(N1664="základní",J1664,0)</f>
        <v>0</v>
      </c>
      <c r="BF1664" s="240">
        <f>IF(N1664="snížená",J1664,0)</f>
        <v>0</v>
      </c>
      <c r="BG1664" s="240">
        <f>IF(N1664="zákl. přenesená",J1664,0)</f>
        <v>0</v>
      </c>
      <c r="BH1664" s="240">
        <f>IF(N1664="sníž. přenesená",J1664,0)</f>
        <v>0</v>
      </c>
      <c r="BI1664" s="240">
        <f>IF(N1664="nulová",J1664,0)</f>
        <v>0</v>
      </c>
      <c r="BJ1664" s="18" t="s">
        <v>86</v>
      </c>
      <c r="BK1664" s="240">
        <f>ROUND(I1664*H1664,2)</f>
        <v>0</v>
      </c>
      <c r="BL1664" s="18" t="s">
        <v>290</v>
      </c>
      <c r="BM1664" s="239" t="s">
        <v>6407</v>
      </c>
    </row>
    <row r="1665" s="13" customFormat="1">
      <c r="A1665" s="13"/>
      <c r="B1665" s="241"/>
      <c r="C1665" s="242"/>
      <c r="D1665" s="243" t="s">
        <v>230</v>
      </c>
      <c r="E1665" s="244" t="s">
        <v>1</v>
      </c>
      <c r="F1665" s="245" t="s">
        <v>6408</v>
      </c>
      <c r="G1665" s="242"/>
      <c r="H1665" s="246">
        <v>15.699999999999999</v>
      </c>
      <c r="I1665" s="247"/>
      <c r="J1665" s="242"/>
      <c r="K1665" s="242"/>
      <c r="L1665" s="248"/>
      <c r="M1665" s="249"/>
      <c r="N1665" s="250"/>
      <c r="O1665" s="250"/>
      <c r="P1665" s="250"/>
      <c r="Q1665" s="250"/>
      <c r="R1665" s="250"/>
      <c r="S1665" s="250"/>
      <c r="T1665" s="251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2" t="s">
        <v>230</v>
      </c>
      <c r="AU1665" s="252" t="s">
        <v>88</v>
      </c>
      <c r="AV1665" s="13" t="s">
        <v>88</v>
      </c>
      <c r="AW1665" s="13" t="s">
        <v>34</v>
      </c>
      <c r="AX1665" s="13" t="s">
        <v>86</v>
      </c>
      <c r="AY1665" s="252" t="s">
        <v>216</v>
      </c>
    </row>
    <row r="1666" s="2" customFormat="1" ht="16.5" customHeight="1">
      <c r="A1666" s="39"/>
      <c r="B1666" s="40"/>
      <c r="C1666" s="264" t="s">
        <v>2796</v>
      </c>
      <c r="D1666" s="264" t="s">
        <v>372</v>
      </c>
      <c r="E1666" s="265" t="s">
        <v>2915</v>
      </c>
      <c r="F1666" s="266" t="s">
        <v>6359</v>
      </c>
      <c r="G1666" s="267" t="s">
        <v>277</v>
      </c>
      <c r="H1666" s="268">
        <v>13.913</v>
      </c>
      <c r="I1666" s="269"/>
      <c r="J1666" s="270">
        <f>ROUND(I1666*H1666,2)</f>
        <v>0</v>
      </c>
      <c r="K1666" s="266" t="s">
        <v>222</v>
      </c>
      <c r="L1666" s="271"/>
      <c r="M1666" s="272" t="s">
        <v>1</v>
      </c>
      <c r="N1666" s="273" t="s">
        <v>44</v>
      </c>
      <c r="O1666" s="92"/>
      <c r="P1666" s="237">
        <f>O1666*H1666</f>
        <v>0</v>
      </c>
      <c r="Q1666" s="237">
        <v>0.023</v>
      </c>
      <c r="R1666" s="237">
        <f>Q1666*H1666</f>
        <v>0.31999899999999998</v>
      </c>
      <c r="S1666" s="237">
        <v>0</v>
      </c>
      <c r="T1666" s="238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39" t="s">
        <v>371</v>
      </c>
      <c r="AT1666" s="239" t="s">
        <v>372</v>
      </c>
      <c r="AU1666" s="239" t="s">
        <v>88</v>
      </c>
      <c r="AY1666" s="18" t="s">
        <v>216</v>
      </c>
      <c r="BE1666" s="240">
        <f>IF(N1666="základní",J1666,0)</f>
        <v>0</v>
      </c>
      <c r="BF1666" s="240">
        <f>IF(N1666="snížená",J1666,0)</f>
        <v>0</v>
      </c>
      <c r="BG1666" s="240">
        <f>IF(N1666="zákl. přenesená",J1666,0)</f>
        <v>0</v>
      </c>
      <c r="BH1666" s="240">
        <f>IF(N1666="sníž. přenesená",J1666,0)</f>
        <v>0</v>
      </c>
      <c r="BI1666" s="240">
        <f>IF(N1666="nulová",J1666,0)</f>
        <v>0</v>
      </c>
      <c r="BJ1666" s="18" t="s">
        <v>86</v>
      </c>
      <c r="BK1666" s="240">
        <f>ROUND(I1666*H1666,2)</f>
        <v>0</v>
      </c>
      <c r="BL1666" s="18" t="s">
        <v>290</v>
      </c>
      <c r="BM1666" s="239" t="s">
        <v>6409</v>
      </c>
    </row>
    <row r="1667" s="13" customFormat="1">
      <c r="A1667" s="13"/>
      <c r="B1667" s="241"/>
      <c r="C1667" s="242"/>
      <c r="D1667" s="243" t="s">
        <v>230</v>
      </c>
      <c r="E1667" s="244" t="s">
        <v>1</v>
      </c>
      <c r="F1667" s="245" t="s">
        <v>6378</v>
      </c>
      <c r="G1667" s="242"/>
      <c r="H1667" s="246">
        <v>15.85</v>
      </c>
      <c r="I1667" s="247"/>
      <c r="J1667" s="242"/>
      <c r="K1667" s="242"/>
      <c r="L1667" s="248"/>
      <c r="M1667" s="249"/>
      <c r="N1667" s="250"/>
      <c r="O1667" s="250"/>
      <c r="P1667" s="250"/>
      <c r="Q1667" s="250"/>
      <c r="R1667" s="250"/>
      <c r="S1667" s="250"/>
      <c r="T1667" s="251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T1667" s="252" t="s">
        <v>230</v>
      </c>
      <c r="AU1667" s="252" t="s">
        <v>88</v>
      </c>
      <c r="AV1667" s="13" t="s">
        <v>88</v>
      </c>
      <c r="AW1667" s="13" t="s">
        <v>34</v>
      </c>
      <c r="AX1667" s="13" t="s">
        <v>79</v>
      </c>
      <c r="AY1667" s="252" t="s">
        <v>216</v>
      </c>
    </row>
    <row r="1668" s="13" customFormat="1">
      <c r="A1668" s="13"/>
      <c r="B1668" s="241"/>
      <c r="C1668" s="242"/>
      <c r="D1668" s="243" t="s">
        <v>230</v>
      </c>
      <c r="E1668" s="244" t="s">
        <v>1</v>
      </c>
      <c r="F1668" s="245" t="s">
        <v>6374</v>
      </c>
      <c r="G1668" s="242"/>
      <c r="H1668" s="246">
        <v>25.600000000000001</v>
      </c>
      <c r="I1668" s="247"/>
      <c r="J1668" s="242"/>
      <c r="K1668" s="242"/>
      <c r="L1668" s="248"/>
      <c r="M1668" s="249"/>
      <c r="N1668" s="250"/>
      <c r="O1668" s="250"/>
      <c r="P1668" s="250"/>
      <c r="Q1668" s="250"/>
      <c r="R1668" s="250"/>
      <c r="S1668" s="250"/>
      <c r="T1668" s="25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2" t="s">
        <v>230</v>
      </c>
      <c r="AU1668" s="252" t="s">
        <v>88</v>
      </c>
      <c r="AV1668" s="13" t="s">
        <v>88</v>
      </c>
      <c r="AW1668" s="13" t="s">
        <v>34</v>
      </c>
      <c r="AX1668" s="13" t="s">
        <v>79</v>
      </c>
      <c r="AY1668" s="252" t="s">
        <v>216</v>
      </c>
    </row>
    <row r="1669" s="13" customFormat="1">
      <c r="A1669" s="13"/>
      <c r="B1669" s="241"/>
      <c r="C1669" s="242"/>
      <c r="D1669" s="243" t="s">
        <v>230</v>
      </c>
      <c r="E1669" s="244" t="s">
        <v>1</v>
      </c>
      <c r="F1669" s="245" t="s">
        <v>6384</v>
      </c>
      <c r="G1669" s="242"/>
      <c r="H1669" s="246">
        <v>12.300000000000001</v>
      </c>
      <c r="I1669" s="247"/>
      <c r="J1669" s="242"/>
      <c r="K1669" s="242"/>
      <c r="L1669" s="248"/>
      <c r="M1669" s="249"/>
      <c r="N1669" s="250"/>
      <c r="O1669" s="250"/>
      <c r="P1669" s="250"/>
      <c r="Q1669" s="250"/>
      <c r="R1669" s="250"/>
      <c r="S1669" s="250"/>
      <c r="T1669" s="251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2" t="s">
        <v>230</v>
      </c>
      <c r="AU1669" s="252" t="s">
        <v>88</v>
      </c>
      <c r="AV1669" s="13" t="s">
        <v>88</v>
      </c>
      <c r="AW1669" s="13" t="s">
        <v>34</v>
      </c>
      <c r="AX1669" s="13" t="s">
        <v>79</v>
      </c>
      <c r="AY1669" s="252" t="s">
        <v>216</v>
      </c>
    </row>
    <row r="1670" s="13" customFormat="1">
      <c r="A1670" s="13"/>
      <c r="B1670" s="241"/>
      <c r="C1670" s="242"/>
      <c r="D1670" s="243" t="s">
        <v>230</v>
      </c>
      <c r="E1670" s="244" t="s">
        <v>1</v>
      </c>
      <c r="F1670" s="245" t="s">
        <v>6387</v>
      </c>
      <c r="G1670" s="242"/>
      <c r="H1670" s="246">
        <v>7.9100000000000001</v>
      </c>
      <c r="I1670" s="247"/>
      <c r="J1670" s="242"/>
      <c r="K1670" s="242"/>
      <c r="L1670" s="248"/>
      <c r="M1670" s="249"/>
      <c r="N1670" s="250"/>
      <c r="O1670" s="250"/>
      <c r="P1670" s="250"/>
      <c r="Q1670" s="250"/>
      <c r="R1670" s="250"/>
      <c r="S1670" s="250"/>
      <c r="T1670" s="251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52" t="s">
        <v>230</v>
      </c>
      <c r="AU1670" s="252" t="s">
        <v>88</v>
      </c>
      <c r="AV1670" s="13" t="s">
        <v>88</v>
      </c>
      <c r="AW1670" s="13" t="s">
        <v>34</v>
      </c>
      <c r="AX1670" s="13" t="s">
        <v>79</v>
      </c>
      <c r="AY1670" s="252" t="s">
        <v>216</v>
      </c>
    </row>
    <row r="1671" s="15" customFormat="1">
      <c r="A1671" s="15"/>
      <c r="B1671" s="280"/>
      <c r="C1671" s="281"/>
      <c r="D1671" s="243" t="s">
        <v>230</v>
      </c>
      <c r="E1671" s="282" t="s">
        <v>1</v>
      </c>
      <c r="F1671" s="283" t="s">
        <v>775</v>
      </c>
      <c r="G1671" s="281"/>
      <c r="H1671" s="284">
        <v>61.659999999999997</v>
      </c>
      <c r="I1671" s="285"/>
      <c r="J1671" s="281"/>
      <c r="K1671" s="281"/>
      <c r="L1671" s="286"/>
      <c r="M1671" s="287"/>
      <c r="N1671" s="288"/>
      <c r="O1671" s="288"/>
      <c r="P1671" s="288"/>
      <c r="Q1671" s="288"/>
      <c r="R1671" s="288"/>
      <c r="S1671" s="288"/>
      <c r="T1671" s="289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T1671" s="290" t="s">
        <v>230</v>
      </c>
      <c r="AU1671" s="290" t="s">
        <v>88</v>
      </c>
      <c r="AV1671" s="15" t="s">
        <v>99</v>
      </c>
      <c r="AW1671" s="15" t="s">
        <v>34</v>
      </c>
      <c r="AX1671" s="15" t="s">
        <v>79</v>
      </c>
      <c r="AY1671" s="290" t="s">
        <v>216</v>
      </c>
    </row>
    <row r="1672" s="13" customFormat="1">
      <c r="A1672" s="13"/>
      <c r="B1672" s="241"/>
      <c r="C1672" s="242"/>
      <c r="D1672" s="243" t="s">
        <v>230</v>
      </c>
      <c r="E1672" s="244" t="s">
        <v>1</v>
      </c>
      <c r="F1672" s="245" t="s">
        <v>6403</v>
      </c>
      <c r="G1672" s="242"/>
      <c r="H1672" s="246">
        <v>10.84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230</v>
      </c>
      <c r="AU1672" s="252" t="s">
        <v>88</v>
      </c>
      <c r="AV1672" s="13" t="s">
        <v>88</v>
      </c>
      <c r="AW1672" s="13" t="s">
        <v>34</v>
      </c>
      <c r="AX1672" s="13" t="s">
        <v>79</v>
      </c>
      <c r="AY1672" s="252" t="s">
        <v>216</v>
      </c>
    </row>
    <row r="1673" s="13" customFormat="1">
      <c r="A1673" s="13"/>
      <c r="B1673" s="241"/>
      <c r="C1673" s="242"/>
      <c r="D1673" s="243" t="s">
        <v>230</v>
      </c>
      <c r="E1673" s="244" t="s">
        <v>1</v>
      </c>
      <c r="F1673" s="245" t="s">
        <v>6402</v>
      </c>
      <c r="G1673" s="242"/>
      <c r="H1673" s="246">
        <v>4.5499999999999998</v>
      </c>
      <c r="I1673" s="247"/>
      <c r="J1673" s="242"/>
      <c r="K1673" s="242"/>
      <c r="L1673" s="248"/>
      <c r="M1673" s="249"/>
      <c r="N1673" s="250"/>
      <c r="O1673" s="250"/>
      <c r="P1673" s="250"/>
      <c r="Q1673" s="250"/>
      <c r="R1673" s="250"/>
      <c r="S1673" s="250"/>
      <c r="T1673" s="251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2" t="s">
        <v>230</v>
      </c>
      <c r="AU1673" s="252" t="s">
        <v>88</v>
      </c>
      <c r="AV1673" s="13" t="s">
        <v>88</v>
      </c>
      <c r="AW1673" s="13" t="s">
        <v>34</v>
      </c>
      <c r="AX1673" s="13" t="s">
        <v>79</v>
      </c>
      <c r="AY1673" s="252" t="s">
        <v>216</v>
      </c>
    </row>
    <row r="1674" s="15" customFormat="1">
      <c r="A1674" s="15"/>
      <c r="B1674" s="280"/>
      <c r="C1674" s="281"/>
      <c r="D1674" s="243" t="s">
        <v>230</v>
      </c>
      <c r="E1674" s="282" t="s">
        <v>1</v>
      </c>
      <c r="F1674" s="283" t="s">
        <v>778</v>
      </c>
      <c r="G1674" s="281"/>
      <c r="H1674" s="284">
        <v>15.390000000000001</v>
      </c>
      <c r="I1674" s="285"/>
      <c r="J1674" s="281"/>
      <c r="K1674" s="281"/>
      <c r="L1674" s="286"/>
      <c r="M1674" s="287"/>
      <c r="N1674" s="288"/>
      <c r="O1674" s="288"/>
      <c r="P1674" s="288"/>
      <c r="Q1674" s="288"/>
      <c r="R1674" s="288"/>
      <c r="S1674" s="288"/>
      <c r="T1674" s="289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T1674" s="290" t="s">
        <v>230</v>
      </c>
      <c r="AU1674" s="290" t="s">
        <v>88</v>
      </c>
      <c r="AV1674" s="15" t="s">
        <v>99</v>
      </c>
      <c r="AW1674" s="15" t="s">
        <v>34</v>
      </c>
      <c r="AX1674" s="15" t="s">
        <v>79</v>
      </c>
      <c r="AY1674" s="290" t="s">
        <v>216</v>
      </c>
    </row>
    <row r="1675" s="13" customFormat="1">
      <c r="A1675" s="13"/>
      <c r="B1675" s="241"/>
      <c r="C1675" s="242"/>
      <c r="D1675" s="243" t="s">
        <v>230</v>
      </c>
      <c r="E1675" s="244" t="s">
        <v>1</v>
      </c>
      <c r="F1675" s="245" t="s">
        <v>6408</v>
      </c>
      <c r="G1675" s="242"/>
      <c r="H1675" s="246">
        <v>15.699999999999999</v>
      </c>
      <c r="I1675" s="247"/>
      <c r="J1675" s="242"/>
      <c r="K1675" s="242"/>
      <c r="L1675" s="248"/>
      <c r="M1675" s="249"/>
      <c r="N1675" s="250"/>
      <c r="O1675" s="250"/>
      <c r="P1675" s="250"/>
      <c r="Q1675" s="250"/>
      <c r="R1675" s="250"/>
      <c r="S1675" s="250"/>
      <c r="T1675" s="251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T1675" s="252" t="s">
        <v>230</v>
      </c>
      <c r="AU1675" s="252" t="s">
        <v>88</v>
      </c>
      <c r="AV1675" s="13" t="s">
        <v>88</v>
      </c>
      <c r="AW1675" s="13" t="s">
        <v>34</v>
      </c>
      <c r="AX1675" s="13" t="s">
        <v>79</v>
      </c>
      <c r="AY1675" s="252" t="s">
        <v>216</v>
      </c>
    </row>
    <row r="1676" s="14" customFormat="1">
      <c r="A1676" s="14"/>
      <c r="B1676" s="253"/>
      <c r="C1676" s="254"/>
      <c r="D1676" s="243" t="s">
        <v>230</v>
      </c>
      <c r="E1676" s="255" t="s">
        <v>1</v>
      </c>
      <c r="F1676" s="256" t="s">
        <v>285</v>
      </c>
      <c r="G1676" s="254"/>
      <c r="H1676" s="257">
        <v>92.75</v>
      </c>
      <c r="I1676" s="258"/>
      <c r="J1676" s="254"/>
      <c r="K1676" s="254"/>
      <c r="L1676" s="259"/>
      <c r="M1676" s="260"/>
      <c r="N1676" s="261"/>
      <c r="O1676" s="261"/>
      <c r="P1676" s="261"/>
      <c r="Q1676" s="261"/>
      <c r="R1676" s="261"/>
      <c r="S1676" s="261"/>
      <c r="T1676" s="262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T1676" s="263" t="s">
        <v>230</v>
      </c>
      <c r="AU1676" s="263" t="s">
        <v>88</v>
      </c>
      <c r="AV1676" s="14" t="s">
        <v>121</v>
      </c>
      <c r="AW1676" s="14" t="s">
        <v>34</v>
      </c>
      <c r="AX1676" s="14" t="s">
        <v>86</v>
      </c>
      <c r="AY1676" s="263" t="s">
        <v>216</v>
      </c>
    </row>
    <row r="1677" s="13" customFormat="1">
      <c r="A1677" s="13"/>
      <c r="B1677" s="241"/>
      <c r="C1677" s="242"/>
      <c r="D1677" s="243" t="s">
        <v>230</v>
      </c>
      <c r="E1677" s="242"/>
      <c r="F1677" s="245" t="s">
        <v>6410</v>
      </c>
      <c r="G1677" s="242"/>
      <c r="H1677" s="246">
        <v>13.913</v>
      </c>
      <c r="I1677" s="247"/>
      <c r="J1677" s="242"/>
      <c r="K1677" s="242"/>
      <c r="L1677" s="248"/>
      <c r="M1677" s="249"/>
      <c r="N1677" s="250"/>
      <c r="O1677" s="250"/>
      <c r="P1677" s="250"/>
      <c r="Q1677" s="250"/>
      <c r="R1677" s="250"/>
      <c r="S1677" s="250"/>
      <c r="T1677" s="251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2" t="s">
        <v>230</v>
      </c>
      <c r="AU1677" s="252" t="s">
        <v>88</v>
      </c>
      <c r="AV1677" s="13" t="s">
        <v>88</v>
      </c>
      <c r="AW1677" s="13" t="s">
        <v>4</v>
      </c>
      <c r="AX1677" s="13" t="s">
        <v>86</v>
      </c>
      <c r="AY1677" s="252" t="s">
        <v>216</v>
      </c>
    </row>
    <row r="1678" s="2" customFormat="1" ht="16.5" customHeight="1">
      <c r="A1678" s="39"/>
      <c r="B1678" s="40"/>
      <c r="C1678" s="264" t="s">
        <v>2802</v>
      </c>
      <c r="D1678" s="264" t="s">
        <v>372</v>
      </c>
      <c r="E1678" s="265" t="s">
        <v>6411</v>
      </c>
      <c r="F1678" s="266" t="s">
        <v>6412</v>
      </c>
      <c r="G1678" s="267" t="s">
        <v>277</v>
      </c>
      <c r="H1678" s="268">
        <v>36.475999999999999</v>
      </c>
      <c r="I1678" s="269"/>
      <c r="J1678" s="270">
        <f>ROUND(I1678*H1678,2)</f>
        <v>0</v>
      </c>
      <c r="K1678" s="266" t="s">
        <v>222</v>
      </c>
      <c r="L1678" s="271"/>
      <c r="M1678" s="272" t="s">
        <v>1</v>
      </c>
      <c r="N1678" s="273" t="s">
        <v>44</v>
      </c>
      <c r="O1678" s="92"/>
      <c r="P1678" s="237">
        <f>O1678*H1678</f>
        <v>0</v>
      </c>
      <c r="Q1678" s="237">
        <v>0.019199999999999998</v>
      </c>
      <c r="R1678" s="237">
        <f>Q1678*H1678</f>
        <v>0.70033919999999994</v>
      </c>
      <c r="S1678" s="237">
        <v>0</v>
      </c>
      <c r="T1678" s="238">
        <f>S1678*H1678</f>
        <v>0</v>
      </c>
      <c r="U1678" s="39"/>
      <c r="V1678" s="39"/>
      <c r="W1678" s="39"/>
      <c r="X1678" s="39"/>
      <c r="Y1678" s="39"/>
      <c r="Z1678" s="39"/>
      <c r="AA1678" s="39"/>
      <c r="AB1678" s="39"/>
      <c r="AC1678" s="39"/>
      <c r="AD1678" s="39"/>
      <c r="AE1678" s="39"/>
      <c r="AR1678" s="239" t="s">
        <v>371</v>
      </c>
      <c r="AT1678" s="239" t="s">
        <v>372</v>
      </c>
      <c r="AU1678" s="239" t="s">
        <v>88</v>
      </c>
      <c r="AY1678" s="18" t="s">
        <v>216</v>
      </c>
      <c r="BE1678" s="240">
        <f>IF(N1678="základní",J1678,0)</f>
        <v>0</v>
      </c>
      <c r="BF1678" s="240">
        <f>IF(N1678="snížená",J1678,0)</f>
        <v>0</v>
      </c>
      <c r="BG1678" s="240">
        <f>IF(N1678="zákl. přenesená",J1678,0)</f>
        <v>0</v>
      </c>
      <c r="BH1678" s="240">
        <f>IF(N1678="sníž. přenesená",J1678,0)</f>
        <v>0</v>
      </c>
      <c r="BI1678" s="240">
        <f>IF(N1678="nulová",J1678,0)</f>
        <v>0</v>
      </c>
      <c r="BJ1678" s="18" t="s">
        <v>86</v>
      </c>
      <c r="BK1678" s="240">
        <f>ROUND(I1678*H1678,2)</f>
        <v>0</v>
      </c>
      <c r="BL1678" s="18" t="s">
        <v>290</v>
      </c>
      <c r="BM1678" s="239" t="s">
        <v>6413</v>
      </c>
    </row>
    <row r="1679" s="13" customFormat="1">
      <c r="A1679" s="13"/>
      <c r="B1679" s="241"/>
      <c r="C1679" s="242"/>
      <c r="D1679" s="243" t="s">
        <v>230</v>
      </c>
      <c r="E1679" s="244" t="s">
        <v>1</v>
      </c>
      <c r="F1679" s="245" t="s">
        <v>6369</v>
      </c>
      <c r="G1679" s="242"/>
      <c r="H1679" s="246">
        <v>5.2000000000000002</v>
      </c>
      <c r="I1679" s="247"/>
      <c r="J1679" s="242"/>
      <c r="K1679" s="242"/>
      <c r="L1679" s="248"/>
      <c r="M1679" s="249"/>
      <c r="N1679" s="250"/>
      <c r="O1679" s="250"/>
      <c r="P1679" s="250"/>
      <c r="Q1679" s="250"/>
      <c r="R1679" s="250"/>
      <c r="S1679" s="250"/>
      <c r="T1679" s="251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52" t="s">
        <v>230</v>
      </c>
      <c r="AU1679" s="252" t="s">
        <v>88</v>
      </c>
      <c r="AV1679" s="13" t="s">
        <v>88</v>
      </c>
      <c r="AW1679" s="13" t="s">
        <v>34</v>
      </c>
      <c r="AX1679" s="13" t="s">
        <v>79</v>
      </c>
      <c r="AY1679" s="252" t="s">
        <v>216</v>
      </c>
    </row>
    <row r="1680" s="13" customFormat="1">
      <c r="A1680" s="13"/>
      <c r="B1680" s="241"/>
      <c r="C1680" s="242"/>
      <c r="D1680" s="243" t="s">
        <v>230</v>
      </c>
      <c r="E1680" s="244" t="s">
        <v>1</v>
      </c>
      <c r="F1680" s="245" t="s">
        <v>6370</v>
      </c>
      <c r="G1680" s="242"/>
      <c r="H1680" s="246">
        <v>5.1799999999999997</v>
      </c>
      <c r="I1680" s="247"/>
      <c r="J1680" s="242"/>
      <c r="K1680" s="242"/>
      <c r="L1680" s="248"/>
      <c r="M1680" s="249"/>
      <c r="N1680" s="250"/>
      <c r="O1680" s="250"/>
      <c r="P1680" s="250"/>
      <c r="Q1680" s="250"/>
      <c r="R1680" s="250"/>
      <c r="S1680" s="250"/>
      <c r="T1680" s="251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52" t="s">
        <v>230</v>
      </c>
      <c r="AU1680" s="252" t="s">
        <v>88</v>
      </c>
      <c r="AV1680" s="13" t="s">
        <v>88</v>
      </c>
      <c r="AW1680" s="13" t="s">
        <v>34</v>
      </c>
      <c r="AX1680" s="13" t="s">
        <v>79</v>
      </c>
      <c r="AY1680" s="252" t="s">
        <v>216</v>
      </c>
    </row>
    <row r="1681" s="13" customFormat="1">
      <c r="A1681" s="13"/>
      <c r="B1681" s="241"/>
      <c r="C1681" s="242"/>
      <c r="D1681" s="243" t="s">
        <v>230</v>
      </c>
      <c r="E1681" s="244" t="s">
        <v>1</v>
      </c>
      <c r="F1681" s="245" t="s">
        <v>6371</v>
      </c>
      <c r="G1681" s="242"/>
      <c r="H1681" s="246">
        <v>11.025</v>
      </c>
      <c r="I1681" s="247"/>
      <c r="J1681" s="242"/>
      <c r="K1681" s="242"/>
      <c r="L1681" s="248"/>
      <c r="M1681" s="249"/>
      <c r="N1681" s="250"/>
      <c r="O1681" s="250"/>
      <c r="P1681" s="250"/>
      <c r="Q1681" s="250"/>
      <c r="R1681" s="250"/>
      <c r="S1681" s="250"/>
      <c r="T1681" s="251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2" t="s">
        <v>230</v>
      </c>
      <c r="AU1681" s="252" t="s">
        <v>88</v>
      </c>
      <c r="AV1681" s="13" t="s">
        <v>88</v>
      </c>
      <c r="AW1681" s="13" t="s">
        <v>34</v>
      </c>
      <c r="AX1681" s="13" t="s">
        <v>79</v>
      </c>
      <c r="AY1681" s="252" t="s">
        <v>216</v>
      </c>
    </row>
    <row r="1682" s="13" customFormat="1">
      <c r="A1682" s="13"/>
      <c r="B1682" s="241"/>
      <c r="C1682" s="242"/>
      <c r="D1682" s="243" t="s">
        <v>230</v>
      </c>
      <c r="E1682" s="244" t="s">
        <v>1</v>
      </c>
      <c r="F1682" s="245" t="s">
        <v>6372</v>
      </c>
      <c r="G1682" s="242"/>
      <c r="H1682" s="246">
        <v>14.359999999999999</v>
      </c>
      <c r="I1682" s="247"/>
      <c r="J1682" s="242"/>
      <c r="K1682" s="242"/>
      <c r="L1682" s="248"/>
      <c r="M1682" s="249"/>
      <c r="N1682" s="250"/>
      <c r="O1682" s="250"/>
      <c r="P1682" s="250"/>
      <c r="Q1682" s="250"/>
      <c r="R1682" s="250"/>
      <c r="S1682" s="250"/>
      <c r="T1682" s="251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T1682" s="252" t="s">
        <v>230</v>
      </c>
      <c r="AU1682" s="252" t="s">
        <v>88</v>
      </c>
      <c r="AV1682" s="13" t="s">
        <v>88</v>
      </c>
      <c r="AW1682" s="13" t="s">
        <v>34</v>
      </c>
      <c r="AX1682" s="13" t="s">
        <v>79</v>
      </c>
      <c r="AY1682" s="252" t="s">
        <v>216</v>
      </c>
    </row>
    <row r="1683" s="13" customFormat="1">
      <c r="A1683" s="13"/>
      <c r="B1683" s="241"/>
      <c r="C1683" s="242"/>
      <c r="D1683" s="243" t="s">
        <v>230</v>
      </c>
      <c r="E1683" s="244" t="s">
        <v>1</v>
      </c>
      <c r="F1683" s="245" t="s">
        <v>6373</v>
      </c>
      <c r="G1683" s="242"/>
      <c r="H1683" s="246">
        <v>4.5800000000000001</v>
      </c>
      <c r="I1683" s="247"/>
      <c r="J1683" s="242"/>
      <c r="K1683" s="242"/>
      <c r="L1683" s="248"/>
      <c r="M1683" s="249"/>
      <c r="N1683" s="250"/>
      <c r="O1683" s="250"/>
      <c r="P1683" s="250"/>
      <c r="Q1683" s="250"/>
      <c r="R1683" s="250"/>
      <c r="S1683" s="250"/>
      <c r="T1683" s="251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T1683" s="252" t="s">
        <v>230</v>
      </c>
      <c r="AU1683" s="252" t="s">
        <v>88</v>
      </c>
      <c r="AV1683" s="13" t="s">
        <v>88</v>
      </c>
      <c r="AW1683" s="13" t="s">
        <v>34</v>
      </c>
      <c r="AX1683" s="13" t="s">
        <v>79</v>
      </c>
      <c r="AY1683" s="252" t="s">
        <v>216</v>
      </c>
    </row>
    <row r="1684" s="13" customFormat="1">
      <c r="A1684" s="13"/>
      <c r="B1684" s="241"/>
      <c r="C1684" s="242"/>
      <c r="D1684" s="243" t="s">
        <v>230</v>
      </c>
      <c r="E1684" s="244" t="s">
        <v>1</v>
      </c>
      <c r="F1684" s="245" t="s">
        <v>6375</v>
      </c>
      <c r="G1684" s="242"/>
      <c r="H1684" s="246">
        <v>11.560000000000001</v>
      </c>
      <c r="I1684" s="247"/>
      <c r="J1684" s="242"/>
      <c r="K1684" s="242"/>
      <c r="L1684" s="248"/>
      <c r="M1684" s="249"/>
      <c r="N1684" s="250"/>
      <c r="O1684" s="250"/>
      <c r="P1684" s="250"/>
      <c r="Q1684" s="250"/>
      <c r="R1684" s="250"/>
      <c r="S1684" s="250"/>
      <c r="T1684" s="25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2" t="s">
        <v>230</v>
      </c>
      <c r="AU1684" s="252" t="s">
        <v>88</v>
      </c>
      <c r="AV1684" s="13" t="s">
        <v>88</v>
      </c>
      <c r="AW1684" s="13" t="s">
        <v>34</v>
      </c>
      <c r="AX1684" s="13" t="s">
        <v>79</v>
      </c>
      <c r="AY1684" s="252" t="s">
        <v>216</v>
      </c>
    </row>
    <row r="1685" s="13" customFormat="1">
      <c r="A1685" s="13"/>
      <c r="B1685" s="241"/>
      <c r="C1685" s="242"/>
      <c r="D1685" s="243" t="s">
        <v>230</v>
      </c>
      <c r="E1685" s="244" t="s">
        <v>1</v>
      </c>
      <c r="F1685" s="245" t="s">
        <v>6376</v>
      </c>
      <c r="G1685" s="242"/>
      <c r="H1685" s="246">
        <v>11</v>
      </c>
      <c r="I1685" s="247"/>
      <c r="J1685" s="242"/>
      <c r="K1685" s="242"/>
      <c r="L1685" s="248"/>
      <c r="M1685" s="249"/>
      <c r="N1685" s="250"/>
      <c r="O1685" s="250"/>
      <c r="P1685" s="250"/>
      <c r="Q1685" s="250"/>
      <c r="R1685" s="250"/>
      <c r="S1685" s="250"/>
      <c r="T1685" s="251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T1685" s="252" t="s">
        <v>230</v>
      </c>
      <c r="AU1685" s="252" t="s">
        <v>88</v>
      </c>
      <c r="AV1685" s="13" t="s">
        <v>88</v>
      </c>
      <c r="AW1685" s="13" t="s">
        <v>34</v>
      </c>
      <c r="AX1685" s="13" t="s">
        <v>79</v>
      </c>
      <c r="AY1685" s="252" t="s">
        <v>216</v>
      </c>
    </row>
    <row r="1686" s="13" customFormat="1">
      <c r="A1686" s="13"/>
      <c r="B1686" s="241"/>
      <c r="C1686" s="242"/>
      <c r="D1686" s="243" t="s">
        <v>230</v>
      </c>
      <c r="E1686" s="244" t="s">
        <v>1</v>
      </c>
      <c r="F1686" s="245" t="s">
        <v>6377</v>
      </c>
      <c r="G1686" s="242"/>
      <c r="H1686" s="246">
        <v>8.6999999999999993</v>
      </c>
      <c r="I1686" s="247"/>
      <c r="J1686" s="242"/>
      <c r="K1686" s="242"/>
      <c r="L1686" s="248"/>
      <c r="M1686" s="249"/>
      <c r="N1686" s="250"/>
      <c r="O1686" s="250"/>
      <c r="P1686" s="250"/>
      <c r="Q1686" s="250"/>
      <c r="R1686" s="250"/>
      <c r="S1686" s="250"/>
      <c r="T1686" s="251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52" t="s">
        <v>230</v>
      </c>
      <c r="AU1686" s="252" t="s">
        <v>88</v>
      </c>
      <c r="AV1686" s="13" t="s">
        <v>88</v>
      </c>
      <c r="AW1686" s="13" t="s">
        <v>34</v>
      </c>
      <c r="AX1686" s="13" t="s">
        <v>79</v>
      </c>
      <c r="AY1686" s="252" t="s">
        <v>216</v>
      </c>
    </row>
    <row r="1687" s="13" customFormat="1">
      <c r="A1687" s="13"/>
      <c r="B1687" s="241"/>
      <c r="C1687" s="242"/>
      <c r="D1687" s="243" t="s">
        <v>230</v>
      </c>
      <c r="E1687" s="244" t="s">
        <v>1</v>
      </c>
      <c r="F1687" s="245" t="s">
        <v>6379</v>
      </c>
      <c r="G1687" s="242"/>
      <c r="H1687" s="246">
        <v>4.3799999999999999</v>
      </c>
      <c r="I1687" s="247"/>
      <c r="J1687" s="242"/>
      <c r="K1687" s="242"/>
      <c r="L1687" s="248"/>
      <c r="M1687" s="249"/>
      <c r="N1687" s="250"/>
      <c r="O1687" s="250"/>
      <c r="P1687" s="250"/>
      <c r="Q1687" s="250"/>
      <c r="R1687" s="250"/>
      <c r="S1687" s="250"/>
      <c r="T1687" s="25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2" t="s">
        <v>230</v>
      </c>
      <c r="AU1687" s="252" t="s">
        <v>88</v>
      </c>
      <c r="AV1687" s="13" t="s">
        <v>88</v>
      </c>
      <c r="AW1687" s="13" t="s">
        <v>34</v>
      </c>
      <c r="AX1687" s="13" t="s">
        <v>79</v>
      </c>
      <c r="AY1687" s="252" t="s">
        <v>216</v>
      </c>
    </row>
    <row r="1688" s="13" customFormat="1">
      <c r="A1688" s="13"/>
      <c r="B1688" s="241"/>
      <c r="C1688" s="242"/>
      <c r="D1688" s="243" t="s">
        <v>230</v>
      </c>
      <c r="E1688" s="244" t="s">
        <v>1</v>
      </c>
      <c r="F1688" s="245" t="s">
        <v>6380</v>
      </c>
      <c r="G1688" s="242"/>
      <c r="H1688" s="246">
        <v>5.9800000000000004</v>
      </c>
      <c r="I1688" s="247"/>
      <c r="J1688" s="242"/>
      <c r="K1688" s="242"/>
      <c r="L1688" s="248"/>
      <c r="M1688" s="249"/>
      <c r="N1688" s="250"/>
      <c r="O1688" s="250"/>
      <c r="P1688" s="250"/>
      <c r="Q1688" s="250"/>
      <c r="R1688" s="250"/>
      <c r="S1688" s="250"/>
      <c r="T1688" s="251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T1688" s="252" t="s">
        <v>230</v>
      </c>
      <c r="AU1688" s="252" t="s">
        <v>88</v>
      </c>
      <c r="AV1688" s="13" t="s">
        <v>88</v>
      </c>
      <c r="AW1688" s="13" t="s">
        <v>34</v>
      </c>
      <c r="AX1688" s="13" t="s">
        <v>79</v>
      </c>
      <c r="AY1688" s="252" t="s">
        <v>216</v>
      </c>
    </row>
    <row r="1689" s="13" customFormat="1">
      <c r="A1689" s="13"/>
      <c r="B1689" s="241"/>
      <c r="C1689" s="242"/>
      <c r="D1689" s="243" t="s">
        <v>230</v>
      </c>
      <c r="E1689" s="244" t="s">
        <v>1</v>
      </c>
      <c r="F1689" s="245" t="s">
        <v>6381</v>
      </c>
      <c r="G1689" s="242"/>
      <c r="H1689" s="246">
        <v>8.2799999999999994</v>
      </c>
      <c r="I1689" s="247"/>
      <c r="J1689" s="242"/>
      <c r="K1689" s="242"/>
      <c r="L1689" s="248"/>
      <c r="M1689" s="249"/>
      <c r="N1689" s="250"/>
      <c r="O1689" s="250"/>
      <c r="P1689" s="250"/>
      <c r="Q1689" s="250"/>
      <c r="R1689" s="250"/>
      <c r="S1689" s="250"/>
      <c r="T1689" s="251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T1689" s="252" t="s">
        <v>230</v>
      </c>
      <c r="AU1689" s="252" t="s">
        <v>88</v>
      </c>
      <c r="AV1689" s="13" t="s">
        <v>88</v>
      </c>
      <c r="AW1689" s="13" t="s">
        <v>34</v>
      </c>
      <c r="AX1689" s="13" t="s">
        <v>79</v>
      </c>
      <c r="AY1689" s="252" t="s">
        <v>216</v>
      </c>
    </row>
    <row r="1690" s="13" customFormat="1">
      <c r="A1690" s="13"/>
      <c r="B1690" s="241"/>
      <c r="C1690" s="242"/>
      <c r="D1690" s="243" t="s">
        <v>230</v>
      </c>
      <c r="E1690" s="244" t="s">
        <v>1</v>
      </c>
      <c r="F1690" s="245" t="s">
        <v>6382</v>
      </c>
      <c r="G1690" s="242"/>
      <c r="H1690" s="246">
        <v>7.4400000000000004</v>
      </c>
      <c r="I1690" s="247"/>
      <c r="J1690" s="242"/>
      <c r="K1690" s="242"/>
      <c r="L1690" s="248"/>
      <c r="M1690" s="249"/>
      <c r="N1690" s="250"/>
      <c r="O1690" s="250"/>
      <c r="P1690" s="250"/>
      <c r="Q1690" s="250"/>
      <c r="R1690" s="250"/>
      <c r="S1690" s="250"/>
      <c r="T1690" s="251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T1690" s="252" t="s">
        <v>230</v>
      </c>
      <c r="AU1690" s="252" t="s">
        <v>88</v>
      </c>
      <c r="AV1690" s="13" t="s">
        <v>88</v>
      </c>
      <c r="AW1690" s="13" t="s">
        <v>34</v>
      </c>
      <c r="AX1690" s="13" t="s">
        <v>79</v>
      </c>
      <c r="AY1690" s="252" t="s">
        <v>216</v>
      </c>
    </row>
    <row r="1691" s="13" customFormat="1">
      <c r="A1691" s="13"/>
      <c r="B1691" s="241"/>
      <c r="C1691" s="242"/>
      <c r="D1691" s="243" t="s">
        <v>230</v>
      </c>
      <c r="E1691" s="244" t="s">
        <v>1</v>
      </c>
      <c r="F1691" s="245" t="s">
        <v>6383</v>
      </c>
      <c r="G1691" s="242"/>
      <c r="H1691" s="246">
        <v>8.3399999999999999</v>
      </c>
      <c r="I1691" s="247"/>
      <c r="J1691" s="242"/>
      <c r="K1691" s="242"/>
      <c r="L1691" s="248"/>
      <c r="M1691" s="249"/>
      <c r="N1691" s="250"/>
      <c r="O1691" s="250"/>
      <c r="P1691" s="250"/>
      <c r="Q1691" s="250"/>
      <c r="R1691" s="250"/>
      <c r="S1691" s="250"/>
      <c r="T1691" s="251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52" t="s">
        <v>230</v>
      </c>
      <c r="AU1691" s="252" t="s">
        <v>88</v>
      </c>
      <c r="AV1691" s="13" t="s">
        <v>88</v>
      </c>
      <c r="AW1691" s="13" t="s">
        <v>34</v>
      </c>
      <c r="AX1691" s="13" t="s">
        <v>79</v>
      </c>
      <c r="AY1691" s="252" t="s">
        <v>216</v>
      </c>
    </row>
    <row r="1692" s="13" customFormat="1">
      <c r="A1692" s="13"/>
      <c r="B1692" s="241"/>
      <c r="C1692" s="242"/>
      <c r="D1692" s="243" t="s">
        <v>230</v>
      </c>
      <c r="E1692" s="244" t="s">
        <v>1</v>
      </c>
      <c r="F1692" s="245" t="s">
        <v>6385</v>
      </c>
      <c r="G1692" s="242"/>
      <c r="H1692" s="246">
        <v>4.8600000000000003</v>
      </c>
      <c r="I1692" s="247"/>
      <c r="J1692" s="242"/>
      <c r="K1692" s="242"/>
      <c r="L1692" s="248"/>
      <c r="M1692" s="249"/>
      <c r="N1692" s="250"/>
      <c r="O1692" s="250"/>
      <c r="P1692" s="250"/>
      <c r="Q1692" s="250"/>
      <c r="R1692" s="250"/>
      <c r="S1692" s="250"/>
      <c r="T1692" s="251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52" t="s">
        <v>230</v>
      </c>
      <c r="AU1692" s="252" t="s">
        <v>88</v>
      </c>
      <c r="AV1692" s="13" t="s">
        <v>88</v>
      </c>
      <c r="AW1692" s="13" t="s">
        <v>34</v>
      </c>
      <c r="AX1692" s="13" t="s">
        <v>79</v>
      </c>
      <c r="AY1692" s="252" t="s">
        <v>216</v>
      </c>
    </row>
    <row r="1693" s="13" customFormat="1">
      <c r="A1693" s="13"/>
      <c r="B1693" s="241"/>
      <c r="C1693" s="242"/>
      <c r="D1693" s="243" t="s">
        <v>230</v>
      </c>
      <c r="E1693" s="244" t="s">
        <v>1</v>
      </c>
      <c r="F1693" s="245" t="s">
        <v>6386</v>
      </c>
      <c r="G1693" s="242"/>
      <c r="H1693" s="246">
        <v>11.460000000000001</v>
      </c>
      <c r="I1693" s="247"/>
      <c r="J1693" s="242"/>
      <c r="K1693" s="242"/>
      <c r="L1693" s="248"/>
      <c r="M1693" s="249"/>
      <c r="N1693" s="250"/>
      <c r="O1693" s="250"/>
      <c r="P1693" s="250"/>
      <c r="Q1693" s="250"/>
      <c r="R1693" s="250"/>
      <c r="S1693" s="250"/>
      <c r="T1693" s="251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52" t="s">
        <v>230</v>
      </c>
      <c r="AU1693" s="252" t="s">
        <v>88</v>
      </c>
      <c r="AV1693" s="13" t="s">
        <v>88</v>
      </c>
      <c r="AW1693" s="13" t="s">
        <v>34</v>
      </c>
      <c r="AX1693" s="13" t="s">
        <v>79</v>
      </c>
      <c r="AY1693" s="252" t="s">
        <v>216</v>
      </c>
    </row>
    <row r="1694" s="13" customFormat="1">
      <c r="A1694" s="13"/>
      <c r="B1694" s="241"/>
      <c r="C1694" s="242"/>
      <c r="D1694" s="243" t="s">
        <v>230</v>
      </c>
      <c r="E1694" s="244" t="s">
        <v>1</v>
      </c>
      <c r="F1694" s="245" t="s">
        <v>6388</v>
      </c>
      <c r="G1694" s="242"/>
      <c r="H1694" s="246">
        <v>6.2300000000000004</v>
      </c>
      <c r="I1694" s="247"/>
      <c r="J1694" s="242"/>
      <c r="K1694" s="242"/>
      <c r="L1694" s="248"/>
      <c r="M1694" s="249"/>
      <c r="N1694" s="250"/>
      <c r="O1694" s="250"/>
      <c r="P1694" s="250"/>
      <c r="Q1694" s="250"/>
      <c r="R1694" s="250"/>
      <c r="S1694" s="250"/>
      <c r="T1694" s="251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52" t="s">
        <v>230</v>
      </c>
      <c r="AU1694" s="252" t="s">
        <v>88</v>
      </c>
      <c r="AV1694" s="13" t="s">
        <v>88</v>
      </c>
      <c r="AW1694" s="13" t="s">
        <v>34</v>
      </c>
      <c r="AX1694" s="13" t="s">
        <v>79</v>
      </c>
      <c r="AY1694" s="252" t="s">
        <v>216</v>
      </c>
    </row>
    <row r="1695" s="13" customFormat="1">
      <c r="A1695" s="13"/>
      <c r="B1695" s="241"/>
      <c r="C1695" s="242"/>
      <c r="D1695" s="243" t="s">
        <v>230</v>
      </c>
      <c r="E1695" s="244" t="s">
        <v>1</v>
      </c>
      <c r="F1695" s="245" t="s">
        <v>6389</v>
      </c>
      <c r="G1695" s="242"/>
      <c r="H1695" s="246">
        <v>4.5</v>
      </c>
      <c r="I1695" s="247"/>
      <c r="J1695" s="242"/>
      <c r="K1695" s="242"/>
      <c r="L1695" s="248"/>
      <c r="M1695" s="249"/>
      <c r="N1695" s="250"/>
      <c r="O1695" s="250"/>
      <c r="P1695" s="250"/>
      <c r="Q1695" s="250"/>
      <c r="R1695" s="250"/>
      <c r="S1695" s="250"/>
      <c r="T1695" s="251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T1695" s="252" t="s">
        <v>230</v>
      </c>
      <c r="AU1695" s="252" t="s">
        <v>88</v>
      </c>
      <c r="AV1695" s="13" t="s">
        <v>88</v>
      </c>
      <c r="AW1695" s="13" t="s">
        <v>34</v>
      </c>
      <c r="AX1695" s="13" t="s">
        <v>79</v>
      </c>
      <c r="AY1695" s="252" t="s">
        <v>216</v>
      </c>
    </row>
    <row r="1696" s="13" customFormat="1">
      <c r="A1696" s="13"/>
      <c r="B1696" s="241"/>
      <c r="C1696" s="242"/>
      <c r="D1696" s="243" t="s">
        <v>230</v>
      </c>
      <c r="E1696" s="244" t="s">
        <v>1</v>
      </c>
      <c r="F1696" s="245" t="s">
        <v>6390</v>
      </c>
      <c r="G1696" s="242"/>
      <c r="H1696" s="246">
        <v>7.0999999999999996</v>
      </c>
      <c r="I1696" s="247"/>
      <c r="J1696" s="242"/>
      <c r="K1696" s="242"/>
      <c r="L1696" s="248"/>
      <c r="M1696" s="249"/>
      <c r="N1696" s="250"/>
      <c r="O1696" s="250"/>
      <c r="P1696" s="250"/>
      <c r="Q1696" s="250"/>
      <c r="R1696" s="250"/>
      <c r="S1696" s="250"/>
      <c r="T1696" s="251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T1696" s="252" t="s">
        <v>230</v>
      </c>
      <c r="AU1696" s="252" t="s">
        <v>88</v>
      </c>
      <c r="AV1696" s="13" t="s">
        <v>88</v>
      </c>
      <c r="AW1696" s="13" t="s">
        <v>34</v>
      </c>
      <c r="AX1696" s="13" t="s">
        <v>79</v>
      </c>
      <c r="AY1696" s="252" t="s">
        <v>216</v>
      </c>
    </row>
    <row r="1697" s="13" customFormat="1">
      <c r="A1697" s="13"/>
      <c r="B1697" s="241"/>
      <c r="C1697" s="242"/>
      <c r="D1697" s="243" t="s">
        <v>230</v>
      </c>
      <c r="E1697" s="244" t="s">
        <v>1</v>
      </c>
      <c r="F1697" s="245" t="s">
        <v>6391</v>
      </c>
      <c r="G1697" s="242"/>
      <c r="H1697" s="246">
        <v>11.92</v>
      </c>
      <c r="I1697" s="247"/>
      <c r="J1697" s="242"/>
      <c r="K1697" s="242"/>
      <c r="L1697" s="248"/>
      <c r="M1697" s="249"/>
      <c r="N1697" s="250"/>
      <c r="O1697" s="250"/>
      <c r="P1697" s="250"/>
      <c r="Q1697" s="250"/>
      <c r="R1697" s="250"/>
      <c r="S1697" s="250"/>
      <c r="T1697" s="251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52" t="s">
        <v>230</v>
      </c>
      <c r="AU1697" s="252" t="s">
        <v>88</v>
      </c>
      <c r="AV1697" s="13" t="s">
        <v>88</v>
      </c>
      <c r="AW1697" s="13" t="s">
        <v>34</v>
      </c>
      <c r="AX1697" s="13" t="s">
        <v>79</v>
      </c>
      <c r="AY1697" s="252" t="s">
        <v>216</v>
      </c>
    </row>
    <row r="1698" s="13" customFormat="1">
      <c r="A1698" s="13"/>
      <c r="B1698" s="241"/>
      <c r="C1698" s="242"/>
      <c r="D1698" s="243" t="s">
        <v>230</v>
      </c>
      <c r="E1698" s="244" t="s">
        <v>1</v>
      </c>
      <c r="F1698" s="245" t="s">
        <v>6392</v>
      </c>
      <c r="G1698" s="242"/>
      <c r="H1698" s="246">
        <v>11.550000000000001</v>
      </c>
      <c r="I1698" s="247"/>
      <c r="J1698" s="242"/>
      <c r="K1698" s="242"/>
      <c r="L1698" s="248"/>
      <c r="M1698" s="249"/>
      <c r="N1698" s="250"/>
      <c r="O1698" s="250"/>
      <c r="P1698" s="250"/>
      <c r="Q1698" s="250"/>
      <c r="R1698" s="250"/>
      <c r="S1698" s="250"/>
      <c r="T1698" s="251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52" t="s">
        <v>230</v>
      </c>
      <c r="AU1698" s="252" t="s">
        <v>88</v>
      </c>
      <c r="AV1698" s="13" t="s">
        <v>88</v>
      </c>
      <c r="AW1698" s="13" t="s">
        <v>34</v>
      </c>
      <c r="AX1698" s="13" t="s">
        <v>79</v>
      </c>
      <c r="AY1698" s="252" t="s">
        <v>216</v>
      </c>
    </row>
    <row r="1699" s="15" customFormat="1">
      <c r="A1699" s="15"/>
      <c r="B1699" s="280"/>
      <c r="C1699" s="281"/>
      <c r="D1699" s="243" t="s">
        <v>230</v>
      </c>
      <c r="E1699" s="282" t="s">
        <v>1</v>
      </c>
      <c r="F1699" s="283" t="s">
        <v>775</v>
      </c>
      <c r="G1699" s="281"/>
      <c r="H1699" s="284">
        <v>163.64499999999998</v>
      </c>
      <c r="I1699" s="285"/>
      <c r="J1699" s="281"/>
      <c r="K1699" s="281"/>
      <c r="L1699" s="286"/>
      <c r="M1699" s="287"/>
      <c r="N1699" s="288"/>
      <c r="O1699" s="288"/>
      <c r="P1699" s="288"/>
      <c r="Q1699" s="288"/>
      <c r="R1699" s="288"/>
      <c r="S1699" s="288"/>
      <c r="T1699" s="289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T1699" s="290" t="s">
        <v>230</v>
      </c>
      <c r="AU1699" s="290" t="s">
        <v>88</v>
      </c>
      <c r="AV1699" s="15" t="s">
        <v>99</v>
      </c>
      <c r="AW1699" s="15" t="s">
        <v>34</v>
      </c>
      <c r="AX1699" s="15" t="s">
        <v>79</v>
      </c>
      <c r="AY1699" s="290" t="s">
        <v>216</v>
      </c>
    </row>
    <row r="1700" s="13" customFormat="1">
      <c r="A1700" s="13"/>
      <c r="B1700" s="241"/>
      <c r="C1700" s="242"/>
      <c r="D1700" s="243" t="s">
        <v>230</v>
      </c>
      <c r="E1700" s="244" t="s">
        <v>1</v>
      </c>
      <c r="F1700" s="245" t="s">
        <v>6393</v>
      </c>
      <c r="G1700" s="242"/>
      <c r="H1700" s="246">
        <v>14.779999999999999</v>
      </c>
      <c r="I1700" s="247"/>
      <c r="J1700" s="242"/>
      <c r="K1700" s="242"/>
      <c r="L1700" s="248"/>
      <c r="M1700" s="249"/>
      <c r="N1700" s="250"/>
      <c r="O1700" s="250"/>
      <c r="P1700" s="250"/>
      <c r="Q1700" s="250"/>
      <c r="R1700" s="250"/>
      <c r="S1700" s="250"/>
      <c r="T1700" s="251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2" t="s">
        <v>230</v>
      </c>
      <c r="AU1700" s="252" t="s">
        <v>88</v>
      </c>
      <c r="AV1700" s="13" t="s">
        <v>88</v>
      </c>
      <c r="AW1700" s="13" t="s">
        <v>34</v>
      </c>
      <c r="AX1700" s="13" t="s">
        <v>79</v>
      </c>
      <c r="AY1700" s="252" t="s">
        <v>216</v>
      </c>
    </row>
    <row r="1701" s="13" customFormat="1">
      <c r="A1701" s="13"/>
      <c r="B1701" s="241"/>
      <c r="C1701" s="242"/>
      <c r="D1701" s="243" t="s">
        <v>230</v>
      </c>
      <c r="E1701" s="244" t="s">
        <v>1</v>
      </c>
      <c r="F1701" s="245" t="s">
        <v>6394</v>
      </c>
      <c r="G1701" s="242"/>
      <c r="H1701" s="246">
        <v>4.5</v>
      </c>
      <c r="I1701" s="247"/>
      <c r="J1701" s="242"/>
      <c r="K1701" s="242"/>
      <c r="L1701" s="248"/>
      <c r="M1701" s="249"/>
      <c r="N1701" s="250"/>
      <c r="O1701" s="250"/>
      <c r="P1701" s="250"/>
      <c r="Q1701" s="250"/>
      <c r="R1701" s="250"/>
      <c r="S1701" s="250"/>
      <c r="T1701" s="251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T1701" s="252" t="s">
        <v>230</v>
      </c>
      <c r="AU1701" s="252" t="s">
        <v>88</v>
      </c>
      <c r="AV1701" s="13" t="s">
        <v>88</v>
      </c>
      <c r="AW1701" s="13" t="s">
        <v>34</v>
      </c>
      <c r="AX1701" s="13" t="s">
        <v>79</v>
      </c>
      <c r="AY1701" s="252" t="s">
        <v>216</v>
      </c>
    </row>
    <row r="1702" s="13" customFormat="1">
      <c r="A1702" s="13"/>
      <c r="B1702" s="241"/>
      <c r="C1702" s="242"/>
      <c r="D1702" s="243" t="s">
        <v>230</v>
      </c>
      <c r="E1702" s="244" t="s">
        <v>1</v>
      </c>
      <c r="F1702" s="245" t="s">
        <v>6395</v>
      </c>
      <c r="G1702" s="242"/>
      <c r="H1702" s="246">
        <v>7.0999999999999996</v>
      </c>
      <c r="I1702" s="247"/>
      <c r="J1702" s="242"/>
      <c r="K1702" s="242"/>
      <c r="L1702" s="248"/>
      <c r="M1702" s="249"/>
      <c r="N1702" s="250"/>
      <c r="O1702" s="250"/>
      <c r="P1702" s="250"/>
      <c r="Q1702" s="250"/>
      <c r="R1702" s="250"/>
      <c r="S1702" s="250"/>
      <c r="T1702" s="251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2" t="s">
        <v>230</v>
      </c>
      <c r="AU1702" s="252" t="s">
        <v>88</v>
      </c>
      <c r="AV1702" s="13" t="s">
        <v>88</v>
      </c>
      <c r="AW1702" s="13" t="s">
        <v>34</v>
      </c>
      <c r="AX1702" s="13" t="s">
        <v>79</v>
      </c>
      <c r="AY1702" s="252" t="s">
        <v>216</v>
      </c>
    </row>
    <row r="1703" s="13" customFormat="1">
      <c r="A1703" s="13"/>
      <c r="B1703" s="241"/>
      <c r="C1703" s="242"/>
      <c r="D1703" s="243" t="s">
        <v>230</v>
      </c>
      <c r="E1703" s="244" t="s">
        <v>1</v>
      </c>
      <c r="F1703" s="245" t="s">
        <v>6396</v>
      </c>
      <c r="G1703" s="242"/>
      <c r="H1703" s="246">
        <v>4.5</v>
      </c>
      <c r="I1703" s="247"/>
      <c r="J1703" s="242"/>
      <c r="K1703" s="242"/>
      <c r="L1703" s="248"/>
      <c r="M1703" s="249"/>
      <c r="N1703" s="250"/>
      <c r="O1703" s="250"/>
      <c r="P1703" s="250"/>
      <c r="Q1703" s="250"/>
      <c r="R1703" s="250"/>
      <c r="S1703" s="250"/>
      <c r="T1703" s="25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2" t="s">
        <v>230</v>
      </c>
      <c r="AU1703" s="252" t="s">
        <v>88</v>
      </c>
      <c r="AV1703" s="13" t="s">
        <v>88</v>
      </c>
      <c r="AW1703" s="13" t="s">
        <v>34</v>
      </c>
      <c r="AX1703" s="13" t="s">
        <v>79</v>
      </c>
      <c r="AY1703" s="252" t="s">
        <v>216</v>
      </c>
    </row>
    <row r="1704" s="13" customFormat="1">
      <c r="A1704" s="13"/>
      <c r="B1704" s="241"/>
      <c r="C1704" s="242"/>
      <c r="D1704" s="243" t="s">
        <v>230</v>
      </c>
      <c r="E1704" s="244" t="s">
        <v>1</v>
      </c>
      <c r="F1704" s="245" t="s">
        <v>6397</v>
      </c>
      <c r="G1704" s="242"/>
      <c r="H1704" s="246">
        <v>7.0999999999999996</v>
      </c>
      <c r="I1704" s="247"/>
      <c r="J1704" s="242"/>
      <c r="K1704" s="242"/>
      <c r="L1704" s="248"/>
      <c r="M1704" s="249"/>
      <c r="N1704" s="250"/>
      <c r="O1704" s="250"/>
      <c r="P1704" s="250"/>
      <c r="Q1704" s="250"/>
      <c r="R1704" s="250"/>
      <c r="S1704" s="250"/>
      <c r="T1704" s="251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2" t="s">
        <v>230</v>
      </c>
      <c r="AU1704" s="252" t="s">
        <v>88</v>
      </c>
      <c r="AV1704" s="13" t="s">
        <v>88</v>
      </c>
      <c r="AW1704" s="13" t="s">
        <v>34</v>
      </c>
      <c r="AX1704" s="13" t="s">
        <v>79</v>
      </c>
      <c r="AY1704" s="252" t="s">
        <v>216</v>
      </c>
    </row>
    <row r="1705" s="13" customFormat="1">
      <c r="A1705" s="13"/>
      <c r="B1705" s="241"/>
      <c r="C1705" s="242"/>
      <c r="D1705" s="243" t="s">
        <v>230</v>
      </c>
      <c r="E1705" s="244" t="s">
        <v>1</v>
      </c>
      <c r="F1705" s="245" t="s">
        <v>6398</v>
      </c>
      <c r="G1705" s="242"/>
      <c r="H1705" s="246">
        <v>5.4100000000000001</v>
      </c>
      <c r="I1705" s="247"/>
      <c r="J1705" s="242"/>
      <c r="K1705" s="242"/>
      <c r="L1705" s="248"/>
      <c r="M1705" s="249"/>
      <c r="N1705" s="250"/>
      <c r="O1705" s="250"/>
      <c r="P1705" s="250"/>
      <c r="Q1705" s="250"/>
      <c r="R1705" s="250"/>
      <c r="S1705" s="250"/>
      <c r="T1705" s="25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2" t="s">
        <v>230</v>
      </c>
      <c r="AU1705" s="252" t="s">
        <v>88</v>
      </c>
      <c r="AV1705" s="13" t="s">
        <v>88</v>
      </c>
      <c r="AW1705" s="13" t="s">
        <v>34</v>
      </c>
      <c r="AX1705" s="13" t="s">
        <v>79</v>
      </c>
      <c r="AY1705" s="252" t="s">
        <v>216</v>
      </c>
    </row>
    <row r="1706" s="13" customFormat="1">
      <c r="A1706" s="13"/>
      <c r="B1706" s="241"/>
      <c r="C1706" s="242"/>
      <c r="D1706" s="243" t="s">
        <v>230</v>
      </c>
      <c r="E1706" s="244" t="s">
        <v>1</v>
      </c>
      <c r="F1706" s="245" t="s">
        <v>6399</v>
      </c>
      <c r="G1706" s="242"/>
      <c r="H1706" s="246">
        <v>8.4800000000000004</v>
      </c>
      <c r="I1706" s="247"/>
      <c r="J1706" s="242"/>
      <c r="K1706" s="242"/>
      <c r="L1706" s="248"/>
      <c r="M1706" s="249"/>
      <c r="N1706" s="250"/>
      <c r="O1706" s="250"/>
      <c r="P1706" s="250"/>
      <c r="Q1706" s="250"/>
      <c r="R1706" s="250"/>
      <c r="S1706" s="250"/>
      <c r="T1706" s="251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2" t="s">
        <v>230</v>
      </c>
      <c r="AU1706" s="252" t="s">
        <v>88</v>
      </c>
      <c r="AV1706" s="13" t="s">
        <v>88</v>
      </c>
      <c r="AW1706" s="13" t="s">
        <v>34</v>
      </c>
      <c r="AX1706" s="13" t="s">
        <v>79</v>
      </c>
      <c r="AY1706" s="252" t="s">
        <v>216</v>
      </c>
    </row>
    <row r="1707" s="13" customFormat="1">
      <c r="A1707" s="13"/>
      <c r="B1707" s="241"/>
      <c r="C1707" s="242"/>
      <c r="D1707" s="243" t="s">
        <v>230</v>
      </c>
      <c r="E1707" s="244" t="s">
        <v>1</v>
      </c>
      <c r="F1707" s="245" t="s">
        <v>6400</v>
      </c>
      <c r="G1707" s="242"/>
      <c r="H1707" s="246">
        <v>8.4000000000000004</v>
      </c>
      <c r="I1707" s="247"/>
      <c r="J1707" s="242"/>
      <c r="K1707" s="242"/>
      <c r="L1707" s="248"/>
      <c r="M1707" s="249"/>
      <c r="N1707" s="250"/>
      <c r="O1707" s="250"/>
      <c r="P1707" s="250"/>
      <c r="Q1707" s="250"/>
      <c r="R1707" s="250"/>
      <c r="S1707" s="250"/>
      <c r="T1707" s="251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2" t="s">
        <v>230</v>
      </c>
      <c r="AU1707" s="252" t="s">
        <v>88</v>
      </c>
      <c r="AV1707" s="13" t="s">
        <v>88</v>
      </c>
      <c r="AW1707" s="13" t="s">
        <v>34</v>
      </c>
      <c r="AX1707" s="13" t="s">
        <v>79</v>
      </c>
      <c r="AY1707" s="252" t="s">
        <v>216</v>
      </c>
    </row>
    <row r="1708" s="13" customFormat="1">
      <c r="A1708" s="13"/>
      <c r="B1708" s="241"/>
      <c r="C1708" s="242"/>
      <c r="D1708" s="243" t="s">
        <v>230</v>
      </c>
      <c r="E1708" s="244" t="s">
        <v>1</v>
      </c>
      <c r="F1708" s="245" t="s">
        <v>6401</v>
      </c>
      <c r="G1708" s="242"/>
      <c r="H1708" s="246">
        <v>12.16</v>
      </c>
      <c r="I1708" s="247"/>
      <c r="J1708" s="242"/>
      <c r="K1708" s="242"/>
      <c r="L1708" s="248"/>
      <c r="M1708" s="249"/>
      <c r="N1708" s="250"/>
      <c r="O1708" s="250"/>
      <c r="P1708" s="250"/>
      <c r="Q1708" s="250"/>
      <c r="R1708" s="250"/>
      <c r="S1708" s="250"/>
      <c r="T1708" s="251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T1708" s="252" t="s">
        <v>230</v>
      </c>
      <c r="AU1708" s="252" t="s">
        <v>88</v>
      </c>
      <c r="AV1708" s="13" t="s">
        <v>88</v>
      </c>
      <c r="AW1708" s="13" t="s">
        <v>34</v>
      </c>
      <c r="AX1708" s="13" t="s">
        <v>79</v>
      </c>
      <c r="AY1708" s="252" t="s">
        <v>216</v>
      </c>
    </row>
    <row r="1709" s="13" customFormat="1">
      <c r="A1709" s="13"/>
      <c r="B1709" s="241"/>
      <c r="C1709" s="242"/>
      <c r="D1709" s="243" t="s">
        <v>230</v>
      </c>
      <c r="E1709" s="244" t="s">
        <v>1</v>
      </c>
      <c r="F1709" s="245" t="s">
        <v>6404</v>
      </c>
      <c r="G1709" s="242"/>
      <c r="H1709" s="246">
        <v>7.0999999999999996</v>
      </c>
      <c r="I1709" s="247"/>
      <c r="J1709" s="242"/>
      <c r="K1709" s="242"/>
      <c r="L1709" s="248"/>
      <c r="M1709" s="249"/>
      <c r="N1709" s="250"/>
      <c r="O1709" s="250"/>
      <c r="P1709" s="250"/>
      <c r="Q1709" s="250"/>
      <c r="R1709" s="250"/>
      <c r="S1709" s="250"/>
      <c r="T1709" s="251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2" t="s">
        <v>230</v>
      </c>
      <c r="AU1709" s="252" t="s">
        <v>88</v>
      </c>
      <c r="AV1709" s="13" t="s">
        <v>88</v>
      </c>
      <c r="AW1709" s="13" t="s">
        <v>34</v>
      </c>
      <c r="AX1709" s="13" t="s">
        <v>79</v>
      </c>
      <c r="AY1709" s="252" t="s">
        <v>216</v>
      </c>
    </row>
    <row r="1710" s="15" customFormat="1">
      <c r="A1710" s="15"/>
      <c r="B1710" s="280"/>
      <c r="C1710" s="281"/>
      <c r="D1710" s="243" t="s">
        <v>230</v>
      </c>
      <c r="E1710" s="282" t="s">
        <v>1</v>
      </c>
      <c r="F1710" s="283" t="s">
        <v>778</v>
      </c>
      <c r="G1710" s="281"/>
      <c r="H1710" s="284">
        <v>79.530000000000001</v>
      </c>
      <c r="I1710" s="285"/>
      <c r="J1710" s="281"/>
      <c r="K1710" s="281"/>
      <c r="L1710" s="286"/>
      <c r="M1710" s="287"/>
      <c r="N1710" s="288"/>
      <c r="O1710" s="288"/>
      <c r="P1710" s="288"/>
      <c r="Q1710" s="288"/>
      <c r="R1710" s="288"/>
      <c r="S1710" s="288"/>
      <c r="T1710" s="289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T1710" s="290" t="s">
        <v>230</v>
      </c>
      <c r="AU1710" s="290" t="s">
        <v>88</v>
      </c>
      <c r="AV1710" s="15" t="s">
        <v>99</v>
      </c>
      <c r="AW1710" s="15" t="s">
        <v>34</v>
      </c>
      <c r="AX1710" s="15" t="s">
        <v>79</v>
      </c>
      <c r="AY1710" s="290" t="s">
        <v>216</v>
      </c>
    </row>
    <row r="1711" s="14" customFormat="1">
      <c r="A1711" s="14"/>
      <c r="B1711" s="253"/>
      <c r="C1711" s="254"/>
      <c r="D1711" s="243" t="s">
        <v>230</v>
      </c>
      <c r="E1711" s="255" t="s">
        <v>1</v>
      </c>
      <c r="F1711" s="256" t="s">
        <v>285</v>
      </c>
      <c r="G1711" s="254"/>
      <c r="H1711" s="257">
        <v>243.17499999999996</v>
      </c>
      <c r="I1711" s="258"/>
      <c r="J1711" s="254"/>
      <c r="K1711" s="254"/>
      <c r="L1711" s="259"/>
      <c r="M1711" s="260"/>
      <c r="N1711" s="261"/>
      <c r="O1711" s="261"/>
      <c r="P1711" s="261"/>
      <c r="Q1711" s="261"/>
      <c r="R1711" s="261"/>
      <c r="S1711" s="261"/>
      <c r="T1711" s="262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63" t="s">
        <v>230</v>
      </c>
      <c r="AU1711" s="263" t="s">
        <v>88</v>
      </c>
      <c r="AV1711" s="14" t="s">
        <v>121</v>
      </c>
      <c r="AW1711" s="14" t="s">
        <v>34</v>
      </c>
      <c r="AX1711" s="14" t="s">
        <v>86</v>
      </c>
      <c r="AY1711" s="263" t="s">
        <v>216</v>
      </c>
    </row>
    <row r="1712" s="13" customFormat="1">
      <c r="A1712" s="13"/>
      <c r="B1712" s="241"/>
      <c r="C1712" s="242"/>
      <c r="D1712" s="243" t="s">
        <v>230</v>
      </c>
      <c r="E1712" s="242"/>
      <c r="F1712" s="245" t="s">
        <v>6414</v>
      </c>
      <c r="G1712" s="242"/>
      <c r="H1712" s="246">
        <v>36.475999999999999</v>
      </c>
      <c r="I1712" s="247"/>
      <c r="J1712" s="242"/>
      <c r="K1712" s="242"/>
      <c r="L1712" s="248"/>
      <c r="M1712" s="249"/>
      <c r="N1712" s="250"/>
      <c r="O1712" s="250"/>
      <c r="P1712" s="250"/>
      <c r="Q1712" s="250"/>
      <c r="R1712" s="250"/>
      <c r="S1712" s="250"/>
      <c r="T1712" s="251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T1712" s="252" t="s">
        <v>230</v>
      </c>
      <c r="AU1712" s="252" t="s">
        <v>88</v>
      </c>
      <c r="AV1712" s="13" t="s">
        <v>88</v>
      </c>
      <c r="AW1712" s="13" t="s">
        <v>4</v>
      </c>
      <c r="AX1712" s="13" t="s">
        <v>86</v>
      </c>
      <c r="AY1712" s="252" t="s">
        <v>216</v>
      </c>
    </row>
    <row r="1713" s="2" customFormat="1" ht="16.5" customHeight="1">
      <c r="A1713" s="39"/>
      <c r="B1713" s="40"/>
      <c r="C1713" s="228" t="s">
        <v>2806</v>
      </c>
      <c r="D1713" s="228" t="s">
        <v>218</v>
      </c>
      <c r="E1713" s="229" t="s">
        <v>6415</v>
      </c>
      <c r="F1713" s="230" t="s">
        <v>6416</v>
      </c>
      <c r="G1713" s="231" t="s">
        <v>277</v>
      </c>
      <c r="H1713" s="232">
        <v>372.69999999999999</v>
      </c>
      <c r="I1713" s="233"/>
      <c r="J1713" s="234">
        <f>ROUND(I1713*H1713,2)</f>
        <v>0</v>
      </c>
      <c r="K1713" s="230" t="s">
        <v>222</v>
      </c>
      <c r="L1713" s="45"/>
      <c r="M1713" s="235" t="s">
        <v>1</v>
      </c>
      <c r="N1713" s="236" t="s">
        <v>44</v>
      </c>
      <c r="O1713" s="92"/>
      <c r="P1713" s="237">
        <f>O1713*H1713</f>
        <v>0</v>
      </c>
      <c r="Q1713" s="237">
        <v>0</v>
      </c>
      <c r="R1713" s="237">
        <f>Q1713*H1713</f>
        <v>0</v>
      </c>
      <c r="S1713" s="237">
        <v>0.035299999999999998</v>
      </c>
      <c r="T1713" s="238">
        <f>S1713*H1713</f>
        <v>13.15631</v>
      </c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R1713" s="239" t="s">
        <v>121</v>
      </c>
      <c r="AT1713" s="239" t="s">
        <v>218</v>
      </c>
      <c r="AU1713" s="239" t="s">
        <v>88</v>
      </c>
      <c r="AY1713" s="18" t="s">
        <v>216</v>
      </c>
      <c r="BE1713" s="240">
        <f>IF(N1713="základní",J1713,0)</f>
        <v>0</v>
      </c>
      <c r="BF1713" s="240">
        <f>IF(N1713="snížená",J1713,0)</f>
        <v>0</v>
      </c>
      <c r="BG1713" s="240">
        <f>IF(N1713="zákl. přenesená",J1713,0)</f>
        <v>0</v>
      </c>
      <c r="BH1713" s="240">
        <f>IF(N1713="sníž. přenesená",J1713,0)</f>
        <v>0</v>
      </c>
      <c r="BI1713" s="240">
        <f>IF(N1713="nulová",J1713,0)</f>
        <v>0</v>
      </c>
      <c r="BJ1713" s="18" t="s">
        <v>86</v>
      </c>
      <c r="BK1713" s="240">
        <f>ROUND(I1713*H1713,2)</f>
        <v>0</v>
      </c>
      <c r="BL1713" s="18" t="s">
        <v>121</v>
      </c>
      <c r="BM1713" s="239" t="s">
        <v>6417</v>
      </c>
    </row>
    <row r="1714" s="13" customFormat="1">
      <c r="A1714" s="13"/>
      <c r="B1714" s="241"/>
      <c r="C1714" s="242"/>
      <c r="D1714" s="243" t="s">
        <v>230</v>
      </c>
      <c r="E1714" s="244" t="s">
        <v>1</v>
      </c>
      <c r="F1714" s="245" t="s">
        <v>5480</v>
      </c>
      <c r="G1714" s="242"/>
      <c r="H1714" s="246">
        <v>310.60000000000002</v>
      </c>
      <c r="I1714" s="247"/>
      <c r="J1714" s="242"/>
      <c r="K1714" s="242"/>
      <c r="L1714" s="248"/>
      <c r="M1714" s="249"/>
      <c r="N1714" s="250"/>
      <c r="O1714" s="250"/>
      <c r="P1714" s="250"/>
      <c r="Q1714" s="250"/>
      <c r="R1714" s="250"/>
      <c r="S1714" s="250"/>
      <c r="T1714" s="251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52" t="s">
        <v>230</v>
      </c>
      <c r="AU1714" s="252" t="s">
        <v>88</v>
      </c>
      <c r="AV1714" s="13" t="s">
        <v>88</v>
      </c>
      <c r="AW1714" s="13" t="s">
        <v>34</v>
      </c>
      <c r="AX1714" s="13" t="s">
        <v>79</v>
      </c>
      <c r="AY1714" s="252" t="s">
        <v>216</v>
      </c>
    </row>
    <row r="1715" s="13" customFormat="1">
      <c r="A1715" s="13"/>
      <c r="B1715" s="241"/>
      <c r="C1715" s="242"/>
      <c r="D1715" s="243" t="s">
        <v>230</v>
      </c>
      <c r="E1715" s="244" t="s">
        <v>1</v>
      </c>
      <c r="F1715" s="245" t="s">
        <v>5481</v>
      </c>
      <c r="G1715" s="242"/>
      <c r="H1715" s="246">
        <v>62.100000000000001</v>
      </c>
      <c r="I1715" s="247"/>
      <c r="J1715" s="242"/>
      <c r="K1715" s="242"/>
      <c r="L1715" s="248"/>
      <c r="M1715" s="249"/>
      <c r="N1715" s="250"/>
      <c r="O1715" s="250"/>
      <c r="P1715" s="250"/>
      <c r="Q1715" s="250"/>
      <c r="R1715" s="250"/>
      <c r="S1715" s="250"/>
      <c r="T1715" s="251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T1715" s="252" t="s">
        <v>230</v>
      </c>
      <c r="AU1715" s="252" t="s">
        <v>88</v>
      </c>
      <c r="AV1715" s="13" t="s">
        <v>88</v>
      </c>
      <c r="AW1715" s="13" t="s">
        <v>34</v>
      </c>
      <c r="AX1715" s="13" t="s">
        <v>79</v>
      </c>
      <c r="AY1715" s="252" t="s">
        <v>216</v>
      </c>
    </row>
    <row r="1716" s="14" customFormat="1">
      <c r="A1716" s="14"/>
      <c r="B1716" s="253"/>
      <c r="C1716" s="254"/>
      <c r="D1716" s="243" t="s">
        <v>230</v>
      </c>
      <c r="E1716" s="255" t="s">
        <v>1</v>
      </c>
      <c r="F1716" s="256" t="s">
        <v>285</v>
      </c>
      <c r="G1716" s="254"/>
      <c r="H1716" s="257">
        <v>372.69999999999999</v>
      </c>
      <c r="I1716" s="258"/>
      <c r="J1716" s="254"/>
      <c r="K1716" s="254"/>
      <c r="L1716" s="259"/>
      <c r="M1716" s="260"/>
      <c r="N1716" s="261"/>
      <c r="O1716" s="261"/>
      <c r="P1716" s="261"/>
      <c r="Q1716" s="261"/>
      <c r="R1716" s="261"/>
      <c r="S1716" s="261"/>
      <c r="T1716" s="262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T1716" s="263" t="s">
        <v>230</v>
      </c>
      <c r="AU1716" s="263" t="s">
        <v>88</v>
      </c>
      <c r="AV1716" s="14" t="s">
        <v>121</v>
      </c>
      <c r="AW1716" s="14" t="s">
        <v>34</v>
      </c>
      <c r="AX1716" s="14" t="s">
        <v>86</v>
      </c>
      <c r="AY1716" s="263" t="s">
        <v>216</v>
      </c>
    </row>
    <row r="1717" s="2" customFormat="1" ht="24.15" customHeight="1">
      <c r="A1717" s="39"/>
      <c r="B1717" s="40"/>
      <c r="C1717" s="228" t="s">
        <v>2810</v>
      </c>
      <c r="D1717" s="228" t="s">
        <v>218</v>
      </c>
      <c r="E1717" s="229" t="s">
        <v>6418</v>
      </c>
      <c r="F1717" s="230" t="s">
        <v>6419</v>
      </c>
      <c r="G1717" s="231" t="s">
        <v>277</v>
      </c>
      <c r="H1717" s="232">
        <v>82</v>
      </c>
      <c r="I1717" s="233"/>
      <c r="J1717" s="234">
        <f>ROUND(I1717*H1717,2)</f>
        <v>0</v>
      </c>
      <c r="K1717" s="230" t="s">
        <v>222</v>
      </c>
      <c r="L1717" s="45"/>
      <c r="M1717" s="235" t="s">
        <v>1</v>
      </c>
      <c r="N1717" s="236" t="s">
        <v>44</v>
      </c>
      <c r="O1717" s="92"/>
      <c r="P1717" s="237">
        <f>O1717*H1717</f>
        <v>0</v>
      </c>
      <c r="Q1717" s="237">
        <v>0.00694</v>
      </c>
      <c r="R1717" s="237">
        <f>Q1717*H1717</f>
        <v>0.56908000000000003</v>
      </c>
      <c r="S1717" s="237">
        <v>0</v>
      </c>
      <c r="T1717" s="238">
        <f>S1717*H1717</f>
        <v>0</v>
      </c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R1717" s="239" t="s">
        <v>290</v>
      </c>
      <c r="AT1717" s="239" t="s">
        <v>218</v>
      </c>
      <c r="AU1717" s="239" t="s">
        <v>88</v>
      </c>
      <c r="AY1717" s="18" t="s">
        <v>216</v>
      </c>
      <c r="BE1717" s="240">
        <f>IF(N1717="základní",J1717,0)</f>
        <v>0</v>
      </c>
      <c r="BF1717" s="240">
        <f>IF(N1717="snížená",J1717,0)</f>
        <v>0</v>
      </c>
      <c r="BG1717" s="240">
        <f>IF(N1717="zákl. přenesená",J1717,0)</f>
        <v>0</v>
      </c>
      <c r="BH1717" s="240">
        <f>IF(N1717="sníž. přenesená",J1717,0)</f>
        <v>0</v>
      </c>
      <c r="BI1717" s="240">
        <f>IF(N1717="nulová",J1717,0)</f>
        <v>0</v>
      </c>
      <c r="BJ1717" s="18" t="s">
        <v>86</v>
      </c>
      <c r="BK1717" s="240">
        <f>ROUND(I1717*H1717,2)</f>
        <v>0</v>
      </c>
      <c r="BL1717" s="18" t="s">
        <v>290</v>
      </c>
      <c r="BM1717" s="239" t="s">
        <v>6420</v>
      </c>
    </row>
    <row r="1718" s="13" customFormat="1">
      <c r="A1718" s="13"/>
      <c r="B1718" s="241"/>
      <c r="C1718" s="242"/>
      <c r="D1718" s="243" t="s">
        <v>230</v>
      </c>
      <c r="E1718" s="244" t="s">
        <v>1</v>
      </c>
      <c r="F1718" s="245" t="s">
        <v>6340</v>
      </c>
      <c r="G1718" s="242"/>
      <c r="H1718" s="246">
        <v>82</v>
      </c>
      <c r="I1718" s="247"/>
      <c r="J1718" s="242"/>
      <c r="K1718" s="242"/>
      <c r="L1718" s="248"/>
      <c r="M1718" s="249"/>
      <c r="N1718" s="250"/>
      <c r="O1718" s="250"/>
      <c r="P1718" s="250"/>
      <c r="Q1718" s="250"/>
      <c r="R1718" s="250"/>
      <c r="S1718" s="250"/>
      <c r="T1718" s="251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52" t="s">
        <v>230</v>
      </c>
      <c r="AU1718" s="252" t="s">
        <v>88</v>
      </c>
      <c r="AV1718" s="13" t="s">
        <v>88</v>
      </c>
      <c r="AW1718" s="13" t="s">
        <v>34</v>
      </c>
      <c r="AX1718" s="13" t="s">
        <v>79</v>
      </c>
      <c r="AY1718" s="252" t="s">
        <v>216</v>
      </c>
    </row>
    <row r="1719" s="15" customFormat="1">
      <c r="A1719" s="15"/>
      <c r="B1719" s="280"/>
      <c r="C1719" s="281"/>
      <c r="D1719" s="243" t="s">
        <v>230</v>
      </c>
      <c r="E1719" s="282" t="s">
        <v>1</v>
      </c>
      <c r="F1719" s="283" t="s">
        <v>6341</v>
      </c>
      <c r="G1719" s="281"/>
      <c r="H1719" s="284">
        <v>82</v>
      </c>
      <c r="I1719" s="285"/>
      <c r="J1719" s="281"/>
      <c r="K1719" s="281"/>
      <c r="L1719" s="286"/>
      <c r="M1719" s="287"/>
      <c r="N1719" s="288"/>
      <c r="O1719" s="288"/>
      <c r="P1719" s="288"/>
      <c r="Q1719" s="288"/>
      <c r="R1719" s="288"/>
      <c r="S1719" s="288"/>
      <c r="T1719" s="289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T1719" s="290" t="s">
        <v>230</v>
      </c>
      <c r="AU1719" s="290" t="s">
        <v>88</v>
      </c>
      <c r="AV1719" s="15" t="s">
        <v>99</v>
      </c>
      <c r="AW1719" s="15" t="s">
        <v>34</v>
      </c>
      <c r="AX1719" s="15" t="s">
        <v>86</v>
      </c>
      <c r="AY1719" s="290" t="s">
        <v>216</v>
      </c>
    </row>
    <row r="1720" s="2" customFormat="1" ht="24.15" customHeight="1">
      <c r="A1720" s="39"/>
      <c r="B1720" s="40"/>
      <c r="C1720" s="264" t="s">
        <v>2814</v>
      </c>
      <c r="D1720" s="264" t="s">
        <v>372</v>
      </c>
      <c r="E1720" s="265" t="s">
        <v>2910</v>
      </c>
      <c r="F1720" s="266" t="s">
        <v>2911</v>
      </c>
      <c r="G1720" s="267" t="s">
        <v>277</v>
      </c>
      <c r="H1720" s="268">
        <v>90.200000000000003</v>
      </c>
      <c r="I1720" s="269"/>
      <c r="J1720" s="270">
        <f>ROUND(I1720*H1720,2)</f>
        <v>0</v>
      </c>
      <c r="K1720" s="266" t="s">
        <v>222</v>
      </c>
      <c r="L1720" s="271"/>
      <c r="M1720" s="272" t="s">
        <v>1</v>
      </c>
      <c r="N1720" s="273" t="s">
        <v>44</v>
      </c>
      <c r="O1720" s="92"/>
      <c r="P1720" s="237">
        <f>O1720*H1720</f>
        <v>0</v>
      </c>
      <c r="Q1720" s="237">
        <v>0.019199999999999998</v>
      </c>
      <c r="R1720" s="237">
        <f>Q1720*H1720</f>
        <v>1.7318399999999998</v>
      </c>
      <c r="S1720" s="237">
        <v>0</v>
      </c>
      <c r="T1720" s="238">
        <f>S1720*H1720</f>
        <v>0</v>
      </c>
      <c r="U1720" s="39"/>
      <c r="V1720" s="39"/>
      <c r="W1720" s="39"/>
      <c r="X1720" s="39"/>
      <c r="Y1720" s="39"/>
      <c r="Z1720" s="39"/>
      <c r="AA1720" s="39"/>
      <c r="AB1720" s="39"/>
      <c r="AC1720" s="39"/>
      <c r="AD1720" s="39"/>
      <c r="AE1720" s="39"/>
      <c r="AR1720" s="239" t="s">
        <v>371</v>
      </c>
      <c r="AT1720" s="239" t="s">
        <v>372</v>
      </c>
      <c r="AU1720" s="239" t="s">
        <v>88</v>
      </c>
      <c r="AY1720" s="18" t="s">
        <v>216</v>
      </c>
      <c r="BE1720" s="240">
        <f>IF(N1720="základní",J1720,0)</f>
        <v>0</v>
      </c>
      <c r="BF1720" s="240">
        <f>IF(N1720="snížená",J1720,0)</f>
        <v>0</v>
      </c>
      <c r="BG1720" s="240">
        <f>IF(N1720="zákl. přenesená",J1720,0)</f>
        <v>0</v>
      </c>
      <c r="BH1720" s="240">
        <f>IF(N1720="sníž. přenesená",J1720,0)</f>
        <v>0</v>
      </c>
      <c r="BI1720" s="240">
        <f>IF(N1720="nulová",J1720,0)</f>
        <v>0</v>
      </c>
      <c r="BJ1720" s="18" t="s">
        <v>86</v>
      </c>
      <c r="BK1720" s="240">
        <f>ROUND(I1720*H1720,2)</f>
        <v>0</v>
      </c>
      <c r="BL1720" s="18" t="s">
        <v>290</v>
      </c>
      <c r="BM1720" s="239" t="s">
        <v>6421</v>
      </c>
    </row>
    <row r="1721" s="13" customFormat="1">
      <c r="A1721" s="13"/>
      <c r="B1721" s="241"/>
      <c r="C1721" s="242"/>
      <c r="D1721" s="243" t="s">
        <v>230</v>
      </c>
      <c r="E1721" s="242"/>
      <c r="F1721" s="245" t="s">
        <v>6422</v>
      </c>
      <c r="G1721" s="242"/>
      <c r="H1721" s="246">
        <v>90.200000000000003</v>
      </c>
      <c r="I1721" s="247"/>
      <c r="J1721" s="242"/>
      <c r="K1721" s="242"/>
      <c r="L1721" s="248"/>
      <c r="M1721" s="249"/>
      <c r="N1721" s="250"/>
      <c r="O1721" s="250"/>
      <c r="P1721" s="250"/>
      <c r="Q1721" s="250"/>
      <c r="R1721" s="250"/>
      <c r="S1721" s="250"/>
      <c r="T1721" s="251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52" t="s">
        <v>230</v>
      </c>
      <c r="AU1721" s="252" t="s">
        <v>88</v>
      </c>
      <c r="AV1721" s="13" t="s">
        <v>88</v>
      </c>
      <c r="AW1721" s="13" t="s">
        <v>4</v>
      </c>
      <c r="AX1721" s="13" t="s">
        <v>86</v>
      </c>
      <c r="AY1721" s="252" t="s">
        <v>216</v>
      </c>
    </row>
    <row r="1722" s="2" customFormat="1" ht="21.75" customHeight="1">
      <c r="A1722" s="39"/>
      <c r="B1722" s="40"/>
      <c r="C1722" s="228" t="s">
        <v>2819</v>
      </c>
      <c r="D1722" s="228" t="s">
        <v>218</v>
      </c>
      <c r="E1722" s="229" t="s">
        <v>2901</v>
      </c>
      <c r="F1722" s="230" t="s">
        <v>2902</v>
      </c>
      <c r="G1722" s="231" t="s">
        <v>277</v>
      </c>
      <c r="H1722" s="232">
        <v>329.66300000000001</v>
      </c>
      <c r="I1722" s="233"/>
      <c r="J1722" s="234">
        <f>ROUND(I1722*H1722,2)</f>
        <v>0</v>
      </c>
      <c r="K1722" s="230" t="s">
        <v>222</v>
      </c>
      <c r="L1722" s="45"/>
      <c r="M1722" s="235" t="s">
        <v>1</v>
      </c>
      <c r="N1722" s="236" t="s">
        <v>44</v>
      </c>
      <c r="O1722" s="92"/>
      <c r="P1722" s="237">
        <f>O1722*H1722</f>
        <v>0</v>
      </c>
      <c r="Q1722" s="237">
        <v>0.0058799999999999998</v>
      </c>
      <c r="R1722" s="237">
        <f>Q1722*H1722</f>
        <v>1.93841844</v>
      </c>
      <c r="S1722" s="237">
        <v>0</v>
      </c>
      <c r="T1722" s="238">
        <f>S1722*H1722</f>
        <v>0</v>
      </c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R1722" s="239" t="s">
        <v>290</v>
      </c>
      <c r="AT1722" s="239" t="s">
        <v>218</v>
      </c>
      <c r="AU1722" s="239" t="s">
        <v>88</v>
      </c>
      <c r="AY1722" s="18" t="s">
        <v>216</v>
      </c>
      <c r="BE1722" s="240">
        <f>IF(N1722="základní",J1722,0)</f>
        <v>0</v>
      </c>
      <c r="BF1722" s="240">
        <f>IF(N1722="snížená",J1722,0)</f>
        <v>0</v>
      </c>
      <c r="BG1722" s="240">
        <f>IF(N1722="zákl. přenesená",J1722,0)</f>
        <v>0</v>
      </c>
      <c r="BH1722" s="240">
        <f>IF(N1722="sníž. přenesená",J1722,0)</f>
        <v>0</v>
      </c>
      <c r="BI1722" s="240">
        <f>IF(N1722="nulová",J1722,0)</f>
        <v>0</v>
      </c>
      <c r="BJ1722" s="18" t="s">
        <v>86</v>
      </c>
      <c r="BK1722" s="240">
        <f>ROUND(I1722*H1722,2)</f>
        <v>0</v>
      </c>
      <c r="BL1722" s="18" t="s">
        <v>290</v>
      </c>
      <c r="BM1722" s="239" t="s">
        <v>2903</v>
      </c>
    </row>
    <row r="1723" s="13" customFormat="1">
      <c r="A1723" s="13"/>
      <c r="B1723" s="241"/>
      <c r="C1723" s="242"/>
      <c r="D1723" s="243" t="s">
        <v>230</v>
      </c>
      <c r="E1723" s="244" t="s">
        <v>1</v>
      </c>
      <c r="F1723" s="245" t="s">
        <v>6334</v>
      </c>
      <c r="G1723" s="242"/>
      <c r="H1723" s="246">
        <v>124.8</v>
      </c>
      <c r="I1723" s="247"/>
      <c r="J1723" s="242"/>
      <c r="K1723" s="242"/>
      <c r="L1723" s="248"/>
      <c r="M1723" s="249"/>
      <c r="N1723" s="250"/>
      <c r="O1723" s="250"/>
      <c r="P1723" s="250"/>
      <c r="Q1723" s="250"/>
      <c r="R1723" s="250"/>
      <c r="S1723" s="250"/>
      <c r="T1723" s="251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T1723" s="252" t="s">
        <v>230</v>
      </c>
      <c r="AU1723" s="252" t="s">
        <v>88</v>
      </c>
      <c r="AV1723" s="13" t="s">
        <v>88</v>
      </c>
      <c r="AW1723" s="13" t="s">
        <v>34</v>
      </c>
      <c r="AX1723" s="13" t="s">
        <v>79</v>
      </c>
      <c r="AY1723" s="252" t="s">
        <v>216</v>
      </c>
    </row>
    <row r="1724" s="13" customFormat="1">
      <c r="A1724" s="13"/>
      <c r="B1724" s="241"/>
      <c r="C1724" s="242"/>
      <c r="D1724" s="243" t="s">
        <v>230</v>
      </c>
      <c r="E1724" s="244" t="s">
        <v>1</v>
      </c>
      <c r="F1724" s="245" t="s">
        <v>6335</v>
      </c>
      <c r="G1724" s="242"/>
      <c r="H1724" s="246">
        <v>12.983000000000001</v>
      </c>
      <c r="I1724" s="247"/>
      <c r="J1724" s="242"/>
      <c r="K1724" s="242"/>
      <c r="L1724" s="248"/>
      <c r="M1724" s="249"/>
      <c r="N1724" s="250"/>
      <c r="O1724" s="250"/>
      <c r="P1724" s="250"/>
      <c r="Q1724" s="250"/>
      <c r="R1724" s="250"/>
      <c r="S1724" s="250"/>
      <c r="T1724" s="251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52" t="s">
        <v>230</v>
      </c>
      <c r="AU1724" s="252" t="s">
        <v>88</v>
      </c>
      <c r="AV1724" s="13" t="s">
        <v>88</v>
      </c>
      <c r="AW1724" s="13" t="s">
        <v>34</v>
      </c>
      <c r="AX1724" s="13" t="s">
        <v>79</v>
      </c>
      <c r="AY1724" s="252" t="s">
        <v>216</v>
      </c>
    </row>
    <row r="1725" s="15" customFormat="1">
      <c r="A1725" s="15"/>
      <c r="B1725" s="280"/>
      <c r="C1725" s="281"/>
      <c r="D1725" s="243" t="s">
        <v>230</v>
      </c>
      <c r="E1725" s="282" t="s">
        <v>1</v>
      </c>
      <c r="F1725" s="283" t="s">
        <v>6336</v>
      </c>
      <c r="G1725" s="281"/>
      <c r="H1725" s="284">
        <v>137.78299999999999</v>
      </c>
      <c r="I1725" s="285"/>
      <c r="J1725" s="281"/>
      <c r="K1725" s="281"/>
      <c r="L1725" s="286"/>
      <c r="M1725" s="287"/>
      <c r="N1725" s="288"/>
      <c r="O1725" s="288"/>
      <c r="P1725" s="288"/>
      <c r="Q1725" s="288"/>
      <c r="R1725" s="288"/>
      <c r="S1725" s="288"/>
      <c r="T1725" s="289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T1725" s="290" t="s">
        <v>230</v>
      </c>
      <c r="AU1725" s="290" t="s">
        <v>88</v>
      </c>
      <c r="AV1725" s="15" t="s">
        <v>99</v>
      </c>
      <c r="AW1725" s="15" t="s">
        <v>34</v>
      </c>
      <c r="AX1725" s="15" t="s">
        <v>79</v>
      </c>
      <c r="AY1725" s="290" t="s">
        <v>216</v>
      </c>
    </row>
    <row r="1726" s="13" customFormat="1">
      <c r="A1726" s="13"/>
      <c r="B1726" s="241"/>
      <c r="C1726" s="242"/>
      <c r="D1726" s="243" t="s">
        <v>230</v>
      </c>
      <c r="E1726" s="244" t="s">
        <v>1</v>
      </c>
      <c r="F1726" s="245" t="s">
        <v>6337</v>
      </c>
      <c r="G1726" s="242"/>
      <c r="H1726" s="246">
        <v>185.40000000000001</v>
      </c>
      <c r="I1726" s="247"/>
      <c r="J1726" s="242"/>
      <c r="K1726" s="242"/>
      <c r="L1726" s="248"/>
      <c r="M1726" s="249"/>
      <c r="N1726" s="250"/>
      <c r="O1726" s="250"/>
      <c r="P1726" s="250"/>
      <c r="Q1726" s="250"/>
      <c r="R1726" s="250"/>
      <c r="S1726" s="250"/>
      <c r="T1726" s="251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52" t="s">
        <v>230</v>
      </c>
      <c r="AU1726" s="252" t="s">
        <v>88</v>
      </c>
      <c r="AV1726" s="13" t="s">
        <v>88</v>
      </c>
      <c r="AW1726" s="13" t="s">
        <v>34</v>
      </c>
      <c r="AX1726" s="13" t="s">
        <v>79</v>
      </c>
      <c r="AY1726" s="252" t="s">
        <v>216</v>
      </c>
    </row>
    <row r="1727" s="13" customFormat="1">
      <c r="A1727" s="13"/>
      <c r="B1727" s="241"/>
      <c r="C1727" s="242"/>
      <c r="D1727" s="243" t="s">
        <v>230</v>
      </c>
      <c r="E1727" s="244" t="s">
        <v>1</v>
      </c>
      <c r="F1727" s="245" t="s">
        <v>6338</v>
      </c>
      <c r="G1727" s="242"/>
      <c r="H1727" s="246">
        <v>6.4800000000000004</v>
      </c>
      <c r="I1727" s="247"/>
      <c r="J1727" s="242"/>
      <c r="K1727" s="242"/>
      <c r="L1727" s="248"/>
      <c r="M1727" s="249"/>
      <c r="N1727" s="250"/>
      <c r="O1727" s="250"/>
      <c r="P1727" s="250"/>
      <c r="Q1727" s="250"/>
      <c r="R1727" s="250"/>
      <c r="S1727" s="250"/>
      <c r="T1727" s="251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T1727" s="252" t="s">
        <v>230</v>
      </c>
      <c r="AU1727" s="252" t="s">
        <v>88</v>
      </c>
      <c r="AV1727" s="13" t="s">
        <v>88</v>
      </c>
      <c r="AW1727" s="13" t="s">
        <v>34</v>
      </c>
      <c r="AX1727" s="13" t="s">
        <v>79</v>
      </c>
      <c r="AY1727" s="252" t="s">
        <v>216</v>
      </c>
    </row>
    <row r="1728" s="15" customFormat="1">
      <c r="A1728" s="15"/>
      <c r="B1728" s="280"/>
      <c r="C1728" s="281"/>
      <c r="D1728" s="243" t="s">
        <v>230</v>
      </c>
      <c r="E1728" s="282" t="s">
        <v>1</v>
      </c>
      <c r="F1728" s="283" t="s">
        <v>6339</v>
      </c>
      <c r="G1728" s="281"/>
      <c r="H1728" s="284">
        <v>191.88</v>
      </c>
      <c r="I1728" s="285"/>
      <c r="J1728" s="281"/>
      <c r="K1728" s="281"/>
      <c r="L1728" s="286"/>
      <c r="M1728" s="287"/>
      <c r="N1728" s="288"/>
      <c r="O1728" s="288"/>
      <c r="P1728" s="288"/>
      <c r="Q1728" s="288"/>
      <c r="R1728" s="288"/>
      <c r="S1728" s="288"/>
      <c r="T1728" s="289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T1728" s="290" t="s">
        <v>230</v>
      </c>
      <c r="AU1728" s="290" t="s">
        <v>88</v>
      </c>
      <c r="AV1728" s="15" t="s">
        <v>99</v>
      </c>
      <c r="AW1728" s="15" t="s">
        <v>34</v>
      </c>
      <c r="AX1728" s="15" t="s">
        <v>79</v>
      </c>
      <c r="AY1728" s="290" t="s">
        <v>216</v>
      </c>
    </row>
    <row r="1729" s="14" customFormat="1">
      <c r="A1729" s="14"/>
      <c r="B1729" s="253"/>
      <c r="C1729" s="254"/>
      <c r="D1729" s="243" t="s">
        <v>230</v>
      </c>
      <c r="E1729" s="255" t="s">
        <v>1</v>
      </c>
      <c r="F1729" s="256" t="s">
        <v>285</v>
      </c>
      <c r="G1729" s="254"/>
      <c r="H1729" s="257">
        <v>329.66300000000001</v>
      </c>
      <c r="I1729" s="258"/>
      <c r="J1729" s="254"/>
      <c r="K1729" s="254"/>
      <c r="L1729" s="259"/>
      <c r="M1729" s="260"/>
      <c r="N1729" s="261"/>
      <c r="O1729" s="261"/>
      <c r="P1729" s="261"/>
      <c r="Q1729" s="261"/>
      <c r="R1729" s="261"/>
      <c r="S1729" s="261"/>
      <c r="T1729" s="262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63" t="s">
        <v>230</v>
      </c>
      <c r="AU1729" s="263" t="s">
        <v>88</v>
      </c>
      <c r="AV1729" s="14" t="s">
        <v>121</v>
      </c>
      <c r="AW1729" s="14" t="s">
        <v>34</v>
      </c>
      <c r="AX1729" s="14" t="s">
        <v>86</v>
      </c>
      <c r="AY1729" s="263" t="s">
        <v>216</v>
      </c>
    </row>
    <row r="1730" s="2" customFormat="1" ht="16.5" customHeight="1">
      <c r="A1730" s="39"/>
      <c r="B1730" s="40"/>
      <c r="C1730" s="264" t="s">
        <v>2823</v>
      </c>
      <c r="D1730" s="264" t="s">
        <v>372</v>
      </c>
      <c r="E1730" s="265" t="s">
        <v>2915</v>
      </c>
      <c r="F1730" s="266" t="s">
        <v>6359</v>
      </c>
      <c r="G1730" s="267" t="s">
        <v>277</v>
      </c>
      <c r="H1730" s="268">
        <v>64.975999999999999</v>
      </c>
      <c r="I1730" s="269"/>
      <c r="J1730" s="270">
        <f>ROUND(I1730*H1730,2)</f>
        <v>0</v>
      </c>
      <c r="K1730" s="266" t="s">
        <v>222</v>
      </c>
      <c r="L1730" s="271"/>
      <c r="M1730" s="272" t="s">
        <v>1</v>
      </c>
      <c r="N1730" s="273" t="s">
        <v>44</v>
      </c>
      <c r="O1730" s="92"/>
      <c r="P1730" s="237">
        <f>O1730*H1730</f>
        <v>0</v>
      </c>
      <c r="Q1730" s="237">
        <v>0.023</v>
      </c>
      <c r="R1730" s="237">
        <f>Q1730*H1730</f>
        <v>1.494448</v>
      </c>
      <c r="S1730" s="237">
        <v>0</v>
      </c>
      <c r="T1730" s="238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39" t="s">
        <v>371</v>
      </c>
      <c r="AT1730" s="239" t="s">
        <v>372</v>
      </c>
      <c r="AU1730" s="239" t="s">
        <v>88</v>
      </c>
      <c r="AY1730" s="18" t="s">
        <v>216</v>
      </c>
      <c r="BE1730" s="240">
        <f>IF(N1730="základní",J1730,0)</f>
        <v>0</v>
      </c>
      <c r="BF1730" s="240">
        <f>IF(N1730="snížená",J1730,0)</f>
        <v>0</v>
      </c>
      <c r="BG1730" s="240">
        <f>IF(N1730="zákl. přenesená",J1730,0)</f>
        <v>0</v>
      </c>
      <c r="BH1730" s="240">
        <f>IF(N1730="sníž. přenesená",J1730,0)</f>
        <v>0</v>
      </c>
      <c r="BI1730" s="240">
        <f>IF(N1730="nulová",J1730,0)</f>
        <v>0</v>
      </c>
      <c r="BJ1730" s="18" t="s">
        <v>86</v>
      </c>
      <c r="BK1730" s="240">
        <f>ROUND(I1730*H1730,2)</f>
        <v>0</v>
      </c>
      <c r="BL1730" s="18" t="s">
        <v>290</v>
      </c>
      <c r="BM1730" s="239" t="s">
        <v>2917</v>
      </c>
    </row>
    <row r="1731" s="13" customFormat="1">
      <c r="A1731" s="13"/>
      <c r="B1731" s="241"/>
      <c r="C1731" s="242"/>
      <c r="D1731" s="243" t="s">
        <v>230</v>
      </c>
      <c r="E1731" s="244" t="s">
        <v>1</v>
      </c>
      <c r="F1731" s="245" t="s">
        <v>6423</v>
      </c>
      <c r="G1731" s="242"/>
      <c r="H1731" s="246">
        <v>6.0999999999999996</v>
      </c>
      <c r="I1731" s="247"/>
      <c r="J1731" s="242"/>
      <c r="K1731" s="242"/>
      <c r="L1731" s="248"/>
      <c r="M1731" s="249"/>
      <c r="N1731" s="250"/>
      <c r="O1731" s="250"/>
      <c r="P1731" s="250"/>
      <c r="Q1731" s="250"/>
      <c r="R1731" s="250"/>
      <c r="S1731" s="250"/>
      <c r="T1731" s="251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2" t="s">
        <v>230</v>
      </c>
      <c r="AU1731" s="252" t="s">
        <v>88</v>
      </c>
      <c r="AV1731" s="13" t="s">
        <v>88</v>
      </c>
      <c r="AW1731" s="13" t="s">
        <v>34</v>
      </c>
      <c r="AX1731" s="13" t="s">
        <v>79</v>
      </c>
      <c r="AY1731" s="252" t="s">
        <v>216</v>
      </c>
    </row>
    <row r="1732" s="13" customFormat="1">
      <c r="A1732" s="13"/>
      <c r="B1732" s="241"/>
      <c r="C1732" s="242"/>
      <c r="D1732" s="243" t="s">
        <v>230</v>
      </c>
      <c r="E1732" s="244" t="s">
        <v>1</v>
      </c>
      <c r="F1732" s="245" t="s">
        <v>6335</v>
      </c>
      <c r="G1732" s="242"/>
      <c r="H1732" s="246">
        <v>12.983000000000001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230</v>
      </c>
      <c r="AU1732" s="252" t="s">
        <v>88</v>
      </c>
      <c r="AV1732" s="13" t="s">
        <v>88</v>
      </c>
      <c r="AW1732" s="13" t="s">
        <v>34</v>
      </c>
      <c r="AX1732" s="13" t="s">
        <v>79</v>
      </c>
      <c r="AY1732" s="252" t="s">
        <v>216</v>
      </c>
    </row>
    <row r="1733" s="15" customFormat="1">
      <c r="A1733" s="15"/>
      <c r="B1733" s="280"/>
      <c r="C1733" s="281"/>
      <c r="D1733" s="243" t="s">
        <v>230</v>
      </c>
      <c r="E1733" s="282" t="s">
        <v>1</v>
      </c>
      <c r="F1733" s="283" t="s">
        <v>6336</v>
      </c>
      <c r="G1733" s="281"/>
      <c r="H1733" s="284">
        <v>19.082999999999998</v>
      </c>
      <c r="I1733" s="285"/>
      <c r="J1733" s="281"/>
      <c r="K1733" s="281"/>
      <c r="L1733" s="286"/>
      <c r="M1733" s="287"/>
      <c r="N1733" s="288"/>
      <c r="O1733" s="288"/>
      <c r="P1733" s="288"/>
      <c r="Q1733" s="288"/>
      <c r="R1733" s="288"/>
      <c r="S1733" s="288"/>
      <c r="T1733" s="289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T1733" s="290" t="s">
        <v>230</v>
      </c>
      <c r="AU1733" s="290" t="s">
        <v>88</v>
      </c>
      <c r="AV1733" s="15" t="s">
        <v>99</v>
      </c>
      <c r="AW1733" s="15" t="s">
        <v>34</v>
      </c>
      <c r="AX1733" s="15" t="s">
        <v>79</v>
      </c>
      <c r="AY1733" s="290" t="s">
        <v>216</v>
      </c>
    </row>
    <row r="1734" s="13" customFormat="1">
      <c r="A1734" s="13"/>
      <c r="B1734" s="241"/>
      <c r="C1734" s="242"/>
      <c r="D1734" s="243" t="s">
        <v>230</v>
      </c>
      <c r="E1734" s="244" t="s">
        <v>1</v>
      </c>
      <c r="F1734" s="245" t="s">
        <v>6424</v>
      </c>
      <c r="G1734" s="242"/>
      <c r="H1734" s="246">
        <v>34.600000000000001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230</v>
      </c>
      <c r="AU1734" s="252" t="s">
        <v>88</v>
      </c>
      <c r="AV1734" s="13" t="s">
        <v>88</v>
      </c>
      <c r="AW1734" s="13" t="s">
        <v>34</v>
      </c>
      <c r="AX1734" s="13" t="s">
        <v>79</v>
      </c>
      <c r="AY1734" s="252" t="s">
        <v>216</v>
      </c>
    </row>
    <row r="1735" s="13" customFormat="1">
      <c r="A1735" s="13"/>
      <c r="B1735" s="241"/>
      <c r="C1735" s="242"/>
      <c r="D1735" s="243" t="s">
        <v>230</v>
      </c>
      <c r="E1735" s="244" t="s">
        <v>1</v>
      </c>
      <c r="F1735" s="245" t="s">
        <v>6338</v>
      </c>
      <c r="G1735" s="242"/>
      <c r="H1735" s="246">
        <v>6.4800000000000004</v>
      </c>
      <c r="I1735" s="247"/>
      <c r="J1735" s="242"/>
      <c r="K1735" s="242"/>
      <c r="L1735" s="248"/>
      <c r="M1735" s="249"/>
      <c r="N1735" s="250"/>
      <c r="O1735" s="250"/>
      <c r="P1735" s="250"/>
      <c r="Q1735" s="250"/>
      <c r="R1735" s="250"/>
      <c r="S1735" s="250"/>
      <c r="T1735" s="251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T1735" s="252" t="s">
        <v>230</v>
      </c>
      <c r="AU1735" s="252" t="s">
        <v>88</v>
      </c>
      <c r="AV1735" s="13" t="s">
        <v>88</v>
      </c>
      <c r="AW1735" s="13" t="s">
        <v>34</v>
      </c>
      <c r="AX1735" s="13" t="s">
        <v>79</v>
      </c>
      <c r="AY1735" s="252" t="s">
        <v>216</v>
      </c>
    </row>
    <row r="1736" s="15" customFormat="1">
      <c r="A1736" s="15"/>
      <c r="B1736" s="280"/>
      <c r="C1736" s="281"/>
      <c r="D1736" s="243" t="s">
        <v>230</v>
      </c>
      <c r="E1736" s="282" t="s">
        <v>1</v>
      </c>
      <c r="F1736" s="283" t="s">
        <v>6339</v>
      </c>
      <c r="G1736" s="281"/>
      <c r="H1736" s="284">
        <v>41.079999999999998</v>
      </c>
      <c r="I1736" s="285"/>
      <c r="J1736" s="281"/>
      <c r="K1736" s="281"/>
      <c r="L1736" s="286"/>
      <c r="M1736" s="287"/>
      <c r="N1736" s="288"/>
      <c r="O1736" s="288"/>
      <c r="P1736" s="288"/>
      <c r="Q1736" s="288"/>
      <c r="R1736" s="288"/>
      <c r="S1736" s="288"/>
      <c r="T1736" s="289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T1736" s="290" t="s">
        <v>230</v>
      </c>
      <c r="AU1736" s="290" t="s">
        <v>88</v>
      </c>
      <c r="AV1736" s="15" t="s">
        <v>99</v>
      </c>
      <c r="AW1736" s="15" t="s">
        <v>34</v>
      </c>
      <c r="AX1736" s="15" t="s">
        <v>79</v>
      </c>
      <c r="AY1736" s="290" t="s">
        <v>216</v>
      </c>
    </row>
    <row r="1737" s="14" customFormat="1">
      <c r="A1737" s="14"/>
      <c r="B1737" s="253"/>
      <c r="C1737" s="254"/>
      <c r="D1737" s="243" t="s">
        <v>230</v>
      </c>
      <c r="E1737" s="255" t="s">
        <v>1</v>
      </c>
      <c r="F1737" s="256" t="s">
        <v>285</v>
      </c>
      <c r="G1737" s="254"/>
      <c r="H1737" s="257">
        <v>60.162999999999997</v>
      </c>
      <c r="I1737" s="258"/>
      <c r="J1737" s="254"/>
      <c r="K1737" s="254"/>
      <c r="L1737" s="259"/>
      <c r="M1737" s="260"/>
      <c r="N1737" s="261"/>
      <c r="O1737" s="261"/>
      <c r="P1737" s="261"/>
      <c r="Q1737" s="261"/>
      <c r="R1737" s="261"/>
      <c r="S1737" s="261"/>
      <c r="T1737" s="262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T1737" s="263" t="s">
        <v>230</v>
      </c>
      <c r="AU1737" s="263" t="s">
        <v>88</v>
      </c>
      <c r="AV1737" s="14" t="s">
        <v>121</v>
      </c>
      <c r="AW1737" s="14" t="s">
        <v>34</v>
      </c>
      <c r="AX1737" s="14" t="s">
        <v>86</v>
      </c>
      <c r="AY1737" s="263" t="s">
        <v>216</v>
      </c>
    </row>
    <row r="1738" s="13" customFormat="1">
      <c r="A1738" s="13"/>
      <c r="B1738" s="241"/>
      <c r="C1738" s="242"/>
      <c r="D1738" s="243" t="s">
        <v>230</v>
      </c>
      <c r="E1738" s="242"/>
      <c r="F1738" s="245" t="s">
        <v>6425</v>
      </c>
      <c r="G1738" s="242"/>
      <c r="H1738" s="246">
        <v>64.975999999999999</v>
      </c>
      <c r="I1738" s="247"/>
      <c r="J1738" s="242"/>
      <c r="K1738" s="242"/>
      <c r="L1738" s="248"/>
      <c r="M1738" s="249"/>
      <c r="N1738" s="250"/>
      <c r="O1738" s="250"/>
      <c r="P1738" s="250"/>
      <c r="Q1738" s="250"/>
      <c r="R1738" s="250"/>
      <c r="S1738" s="250"/>
      <c r="T1738" s="251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52" t="s">
        <v>230</v>
      </c>
      <c r="AU1738" s="252" t="s">
        <v>88</v>
      </c>
      <c r="AV1738" s="13" t="s">
        <v>88</v>
      </c>
      <c r="AW1738" s="13" t="s">
        <v>4</v>
      </c>
      <c r="AX1738" s="13" t="s">
        <v>86</v>
      </c>
      <c r="AY1738" s="252" t="s">
        <v>216</v>
      </c>
    </row>
    <row r="1739" s="2" customFormat="1" ht="16.5" customHeight="1">
      <c r="A1739" s="39"/>
      <c r="B1739" s="40"/>
      <c r="C1739" s="264" t="s">
        <v>2827</v>
      </c>
      <c r="D1739" s="264" t="s">
        <v>372</v>
      </c>
      <c r="E1739" s="265" t="s">
        <v>6411</v>
      </c>
      <c r="F1739" s="266" t="s">
        <v>6412</v>
      </c>
      <c r="G1739" s="267" t="s">
        <v>277</v>
      </c>
      <c r="H1739" s="268">
        <v>296.23000000000002</v>
      </c>
      <c r="I1739" s="269"/>
      <c r="J1739" s="270">
        <f>ROUND(I1739*H1739,2)</f>
        <v>0</v>
      </c>
      <c r="K1739" s="266" t="s">
        <v>222</v>
      </c>
      <c r="L1739" s="271"/>
      <c r="M1739" s="272" t="s">
        <v>1</v>
      </c>
      <c r="N1739" s="273" t="s">
        <v>44</v>
      </c>
      <c r="O1739" s="92"/>
      <c r="P1739" s="237">
        <f>O1739*H1739</f>
        <v>0</v>
      </c>
      <c r="Q1739" s="237">
        <v>0.019199999999999998</v>
      </c>
      <c r="R1739" s="237">
        <f>Q1739*H1739</f>
        <v>5.6876160000000002</v>
      </c>
      <c r="S1739" s="237">
        <v>0</v>
      </c>
      <c r="T1739" s="238">
        <f>S1739*H1739</f>
        <v>0</v>
      </c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R1739" s="239" t="s">
        <v>371</v>
      </c>
      <c r="AT1739" s="239" t="s">
        <v>372</v>
      </c>
      <c r="AU1739" s="239" t="s">
        <v>88</v>
      </c>
      <c r="AY1739" s="18" t="s">
        <v>216</v>
      </c>
      <c r="BE1739" s="240">
        <f>IF(N1739="základní",J1739,0)</f>
        <v>0</v>
      </c>
      <c r="BF1739" s="240">
        <f>IF(N1739="snížená",J1739,0)</f>
        <v>0</v>
      </c>
      <c r="BG1739" s="240">
        <f>IF(N1739="zákl. přenesená",J1739,0)</f>
        <v>0</v>
      </c>
      <c r="BH1739" s="240">
        <f>IF(N1739="sníž. přenesená",J1739,0)</f>
        <v>0</v>
      </c>
      <c r="BI1739" s="240">
        <f>IF(N1739="nulová",J1739,0)</f>
        <v>0</v>
      </c>
      <c r="BJ1739" s="18" t="s">
        <v>86</v>
      </c>
      <c r="BK1739" s="240">
        <f>ROUND(I1739*H1739,2)</f>
        <v>0</v>
      </c>
      <c r="BL1739" s="18" t="s">
        <v>290</v>
      </c>
      <c r="BM1739" s="239" t="s">
        <v>6426</v>
      </c>
    </row>
    <row r="1740" s="13" customFormat="1">
      <c r="A1740" s="13"/>
      <c r="B1740" s="241"/>
      <c r="C1740" s="242"/>
      <c r="D1740" s="243" t="s">
        <v>230</v>
      </c>
      <c r="E1740" s="244" t="s">
        <v>1</v>
      </c>
      <c r="F1740" s="245" t="s">
        <v>6427</v>
      </c>
      <c r="G1740" s="242"/>
      <c r="H1740" s="246">
        <v>118.7</v>
      </c>
      <c r="I1740" s="247"/>
      <c r="J1740" s="242"/>
      <c r="K1740" s="242"/>
      <c r="L1740" s="248"/>
      <c r="M1740" s="249"/>
      <c r="N1740" s="250"/>
      <c r="O1740" s="250"/>
      <c r="P1740" s="250"/>
      <c r="Q1740" s="250"/>
      <c r="R1740" s="250"/>
      <c r="S1740" s="250"/>
      <c r="T1740" s="251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T1740" s="252" t="s">
        <v>230</v>
      </c>
      <c r="AU1740" s="252" t="s">
        <v>88</v>
      </c>
      <c r="AV1740" s="13" t="s">
        <v>88</v>
      </c>
      <c r="AW1740" s="13" t="s">
        <v>34</v>
      </c>
      <c r="AX1740" s="13" t="s">
        <v>79</v>
      </c>
      <c r="AY1740" s="252" t="s">
        <v>216</v>
      </c>
    </row>
    <row r="1741" s="15" customFormat="1">
      <c r="A1741" s="15"/>
      <c r="B1741" s="280"/>
      <c r="C1741" s="281"/>
      <c r="D1741" s="243" t="s">
        <v>230</v>
      </c>
      <c r="E1741" s="282" t="s">
        <v>1</v>
      </c>
      <c r="F1741" s="283" t="s">
        <v>6336</v>
      </c>
      <c r="G1741" s="281"/>
      <c r="H1741" s="284">
        <v>118.7</v>
      </c>
      <c r="I1741" s="285"/>
      <c r="J1741" s="281"/>
      <c r="K1741" s="281"/>
      <c r="L1741" s="286"/>
      <c r="M1741" s="287"/>
      <c r="N1741" s="288"/>
      <c r="O1741" s="288"/>
      <c r="P1741" s="288"/>
      <c r="Q1741" s="288"/>
      <c r="R1741" s="288"/>
      <c r="S1741" s="288"/>
      <c r="T1741" s="289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T1741" s="290" t="s">
        <v>230</v>
      </c>
      <c r="AU1741" s="290" t="s">
        <v>88</v>
      </c>
      <c r="AV1741" s="15" t="s">
        <v>99</v>
      </c>
      <c r="AW1741" s="15" t="s">
        <v>34</v>
      </c>
      <c r="AX1741" s="15" t="s">
        <v>79</v>
      </c>
      <c r="AY1741" s="290" t="s">
        <v>216</v>
      </c>
    </row>
    <row r="1742" s="13" customFormat="1">
      <c r="A1742" s="13"/>
      <c r="B1742" s="241"/>
      <c r="C1742" s="242"/>
      <c r="D1742" s="243" t="s">
        <v>230</v>
      </c>
      <c r="E1742" s="244" t="s">
        <v>1</v>
      </c>
      <c r="F1742" s="245" t="s">
        <v>6428</v>
      </c>
      <c r="G1742" s="242"/>
      <c r="H1742" s="246">
        <v>150.59999999999999</v>
      </c>
      <c r="I1742" s="247"/>
      <c r="J1742" s="242"/>
      <c r="K1742" s="242"/>
      <c r="L1742" s="248"/>
      <c r="M1742" s="249"/>
      <c r="N1742" s="250"/>
      <c r="O1742" s="250"/>
      <c r="P1742" s="250"/>
      <c r="Q1742" s="250"/>
      <c r="R1742" s="250"/>
      <c r="S1742" s="250"/>
      <c r="T1742" s="251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52" t="s">
        <v>230</v>
      </c>
      <c r="AU1742" s="252" t="s">
        <v>88</v>
      </c>
      <c r="AV1742" s="13" t="s">
        <v>88</v>
      </c>
      <c r="AW1742" s="13" t="s">
        <v>34</v>
      </c>
      <c r="AX1742" s="13" t="s">
        <v>79</v>
      </c>
      <c r="AY1742" s="252" t="s">
        <v>216</v>
      </c>
    </row>
    <row r="1743" s="15" customFormat="1">
      <c r="A1743" s="15"/>
      <c r="B1743" s="280"/>
      <c r="C1743" s="281"/>
      <c r="D1743" s="243" t="s">
        <v>230</v>
      </c>
      <c r="E1743" s="282" t="s">
        <v>1</v>
      </c>
      <c r="F1743" s="283" t="s">
        <v>6339</v>
      </c>
      <c r="G1743" s="281"/>
      <c r="H1743" s="284">
        <v>150.59999999999999</v>
      </c>
      <c r="I1743" s="285"/>
      <c r="J1743" s="281"/>
      <c r="K1743" s="281"/>
      <c r="L1743" s="286"/>
      <c r="M1743" s="287"/>
      <c r="N1743" s="288"/>
      <c r="O1743" s="288"/>
      <c r="P1743" s="288"/>
      <c r="Q1743" s="288"/>
      <c r="R1743" s="288"/>
      <c r="S1743" s="288"/>
      <c r="T1743" s="289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T1743" s="290" t="s">
        <v>230</v>
      </c>
      <c r="AU1743" s="290" t="s">
        <v>88</v>
      </c>
      <c r="AV1743" s="15" t="s">
        <v>99</v>
      </c>
      <c r="AW1743" s="15" t="s">
        <v>34</v>
      </c>
      <c r="AX1743" s="15" t="s">
        <v>79</v>
      </c>
      <c r="AY1743" s="290" t="s">
        <v>216</v>
      </c>
    </row>
    <row r="1744" s="14" customFormat="1">
      <c r="A1744" s="14"/>
      <c r="B1744" s="253"/>
      <c r="C1744" s="254"/>
      <c r="D1744" s="243" t="s">
        <v>230</v>
      </c>
      <c r="E1744" s="255" t="s">
        <v>1</v>
      </c>
      <c r="F1744" s="256" t="s">
        <v>285</v>
      </c>
      <c r="G1744" s="254"/>
      <c r="H1744" s="257">
        <v>269.30000000000001</v>
      </c>
      <c r="I1744" s="258"/>
      <c r="J1744" s="254"/>
      <c r="K1744" s="254"/>
      <c r="L1744" s="259"/>
      <c r="M1744" s="260"/>
      <c r="N1744" s="261"/>
      <c r="O1744" s="261"/>
      <c r="P1744" s="261"/>
      <c r="Q1744" s="261"/>
      <c r="R1744" s="261"/>
      <c r="S1744" s="261"/>
      <c r="T1744" s="262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63" t="s">
        <v>230</v>
      </c>
      <c r="AU1744" s="263" t="s">
        <v>88</v>
      </c>
      <c r="AV1744" s="14" t="s">
        <v>121</v>
      </c>
      <c r="AW1744" s="14" t="s">
        <v>34</v>
      </c>
      <c r="AX1744" s="14" t="s">
        <v>86</v>
      </c>
      <c r="AY1744" s="263" t="s">
        <v>216</v>
      </c>
    </row>
    <row r="1745" s="13" customFormat="1">
      <c r="A1745" s="13"/>
      <c r="B1745" s="241"/>
      <c r="C1745" s="242"/>
      <c r="D1745" s="243" t="s">
        <v>230</v>
      </c>
      <c r="E1745" s="242"/>
      <c r="F1745" s="245" t="s">
        <v>6429</v>
      </c>
      <c r="G1745" s="242"/>
      <c r="H1745" s="246">
        <v>296.23000000000002</v>
      </c>
      <c r="I1745" s="247"/>
      <c r="J1745" s="242"/>
      <c r="K1745" s="242"/>
      <c r="L1745" s="248"/>
      <c r="M1745" s="249"/>
      <c r="N1745" s="250"/>
      <c r="O1745" s="250"/>
      <c r="P1745" s="250"/>
      <c r="Q1745" s="250"/>
      <c r="R1745" s="250"/>
      <c r="S1745" s="250"/>
      <c r="T1745" s="251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52" t="s">
        <v>230</v>
      </c>
      <c r="AU1745" s="252" t="s">
        <v>88</v>
      </c>
      <c r="AV1745" s="13" t="s">
        <v>88</v>
      </c>
      <c r="AW1745" s="13" t="s">
        <v>4</v>
      </c>
      <c r="AX1745" s="13" t="s">
        <v>86</v>
      </c>
      <c r="AY1745" s="252" t="s">
        <v>216</v>
      </c>
    </row>
    <row r="1746" s="2" customFormat="1" ht="16.5" customHeight="1">
      <c r="A1746" s="39"/>
      <c r="B1746" s="40"/>
      <c r="C1746" s="228" t="s">
        <v>2832</v>
      </c>
      <c r="D1746" s="228" t="s">
        <v>218</v>
      </c>
      <c r="E1746" s="229" t="s">
        <v>2920</v>
      </c>
      <c r="F1746" s="230" t="s">
        <v>2921</v>
      </c>
      <c r="G1746" s="231" t="s">
        <v>277</v>
      </c>
      <c r="H1746" s="232">
        <v>78</v>
      </c>
      <c r="I1746" s="233"/>
      <c r="J1746" s="234">
        <f>ROUND(I1746*H1746,2)</f>
        <v>0</v>
      </c>
      <c r="K1746" s="230" t="s">
        <v>222</v>
      </c>
      <c r="L1746" s="45"/>
      <c r="M1746" s="235" t="s">
        <v>1</v>
      </c>
      <c r="N1746" s="236" t="s">
        <v>44</v>
      </c>
      <c r="O1746" s="92"/>
      <c r="P1746" s="237">
        <f>O1746*H1746</f>
        <v>0</v>
      </c>
      <c r="Q1746" s="237">
        <v>0</v>
      </c>
      <c r="R1746" s="237">
        <f>Q1746*H1746</f>
        <v>0</v>
      </c>
      <c r="S1746" s="237">
        <v>0</v>
      </c>
      <c r="T1746" s="238">
        <f>S1746*H1746</f>
        <v>0</v>
      </c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R1746" s="239" t="s">
        <v>290</v>
      </c>
      <c r="AT1746" s="239" t="s">
        <v>218</v>
      </c>
      <c r="AU1746" s="239" t="s">
        <v>88</v>
      </c>
      <c r="AY1746" s="18" t="s">
        <v>216</v>
      </c>
      <c r="BE1746" s="240">
        <f>IF(N1746="základní",J1746,0)</f>
        <v>0</v>
      </c>
      <c r="BF1746" s="240">
        <f>IF(N1746="snížená",J1746,0)</f>
        <v>0</v>
      </c>
      <c r="BG1746" s="240">
        <f>IF(N1746="zákl. přenesená",J1746,0)</f>
        <v>0</v>
      </c>
      <c r="BH1746" s="240">
        <f>IF(N1746="sníž. přenesená",J1746,0)</f>
        <v>0</v>
      </c>
      <c r="BI1746" s="240">
        <f>IF(N1746="nulová",J1746,0)</f>
        <v>0</v>
      </c>
      <c r="BJ1746" s="18" t="s">
        <v>86</v>
      </c>
      <c r="BK1746" s="240">
        <f>ROUND(I1746*H1746,2)</f>
        <v>0</v>
      </c>
      <c r="BL1746" s="18" t="s">
        <v>290</v>
      </c>
      <c r="BM1746" s="239" t="s">
        <v>2922</v>
      </c>
    </row>
    <row r="1747" s="13" customFormat="1">
      <c r="A1747" s="13"/>
      <c r="B1747" s="241"/>
      <c r="C1747" s="242"/>
      <c r="D1747" s="243" t="s">
        <v>230</v>
      </c>
      <c r="E1747" s="244" t="s">
        <v>1</v>
      </c>
      <c r="F1747" s="245" t="s">
        <v>6430</v>
      </c>
      <c r="G1747" s="242"/>
      <c r="H1747" s="246">
        <v>16.399999999999999</v>
      </c>
      <c r="I1747" s="247"/>
      <c r="J1747" s="242"/>
      <c r="K1747" s="242"/>
      <c r="L1747" s="248"/>
      <c r="M1747" s="249"/>
      <c r="N1747" s="250"/>
      <c r="O1747" s="250"/>
      <c r="P1747" s="250"/>
      <c r="Q1747" s="250"/>
      <c r="R1747" s="250"/>
      <c r="S1747" s="250"/>
      <c r="T1747" s="251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52" t="s">
        <v>230</v>
      </c>
      <c r="AU1747" s="252" t="s">
        <v>88</v>
      </c>
      <c r="AV1747" s="13" t="s">
        <v>88</v>
      </c>
      <c r="AW1747" s="13" t="s">
        <v>34</v>
      </c>
      <c r="AX1747" s="13" t="s">
        <v>79</v>
      </c>
      <c r="AY1747" s="252" t="s">
        <v>216</v>
      </c>
    </row>
    <row r="1748" s="15" customFormat="1">
      <c r="A1748" s="15"/>
      <c r="B1748" s="280"/>
      <c r="C1748" s="281"/>
      <c r="D1748" s="243" t="s">
        <v>230</v>
      </c>
      <c r="E1748" s="282" t="s">
        <v>1</v>
      </c>
      <c r="F1748" s="283" t="s">
        <v>6336</v>
      </c>
      <c r="G1748" s="281"/>
      <c r="H1748" s="284">
        <v>16.399999999999999</v>
      </c>
      <c r="I1748" s="285"/>
      <c r="J1748" s="281"/>
      <c r="K1748" s="281"/>
      <c r="L1748" s="286"/>
      <c r="M1748" s="287"/>
      <c r="N1748" s="288"/>
      <c r="O1748" s="288"/>
      <c r="P1748" s="288"/>
      <c r="Q1748" s="288"/>
      <c r="R1748" s="288"/>
      <c r="S1748" s="288"/>
      <c r="T1748" s="289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T1748" s="290" t="s">
        <v>230</v>
      </c>
      <c r="AU1748" s="290" t="s">
        <v>88</v>
      </c>
      <c r="AV1748" s="15" t="s">
        <v>99</v>
      </c>
      <c r="AW1748" s="15" t="s">
        <v>34</v>
      </c>
      <c r="AX1748" s="15" t="s">
        <v>79</v>
      </c>
      <c r="AY1748" s="290" t="s">
        <v>216</v>
      </c>
    </row>
    <row r="1749" s="13" customFormat="1">
      <c r="A1749" s="13"/>
      <c r="B1749" s="241"/>
      <c r="C1749" s="242"/>
      <c r="D1749" s="243" t="s">
        <v>230</v>
      </c>
      <c r="E1749" s="244" t="s">
        <v>1</v>
      </c>
      <c r="F1749" s="245" t="s">
        <v>6431</v>
      </c>
      <c r="G1749" s="242"/>
      <c r="H1749" s="246">
        <v>47.700000000000003</v>
      </c>
      <c r="I1749" s="247"/>
      <c r="J1749" s="242"/>
      <c r="K1749" s="242"/>
      <c r="L1749" s="248"/>
      <c r="M1749" s="249"/>
      <c r="N1749" s="250"/>
      <c r="O1749" s="250"/>
      <c r="P1749" s="250"/>
      <c r="Q1749" s="250"/>
      <c r="R1749" s="250"/>
      <c r="S1749" s="250"/>
      <c r="T1749" s="251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52" t="s">
        <v>230</v>
      </c>
      <c r="AU1749" s="252" t="s">
        <v>88</v>
      </c>
      <c r="AV1749" s="13" t="s">
        <v>88</v>
      </c>
      <c r="AW1749" s="13" t="s">
        <v>34</v>
      </c>
      <c r="AX1749" s="13" t="s">
        <v>79</v>
      </c>
      <c r="AY1749" s="252" t="s">
        <v>216</v>
      </c>
    </row>
    <row r="1750" s="15" customFormat="1">
      <c r="A1750" s="15"/>
      <c r="B1750" s="280"/>
      <c r="C1750" s="281"/>
      <c r="D1750" s="243" t="s">
        <v>230</v>
      </c>
      <c r="E1750" s="282" t="s">
        <v>1</v>
      </c>
      <c r="F1750" s="283" t="s">
        <v>6339</v>
      </c>
      <c r="G1750" s="281"/>
      <c r="H1750" s="284">
        <v>47.700000000000003</v>
      </c>
      <c r="I1750" s="285"/>
      <c r="J1750" s="281"/>
      <c r="K1750" s="281"/>
      <c r="L1750" s="286"/>
      <c r="M1750" s="287"/>
      <c r="N1750" s="288"/>
      <c r="O1750" s="288"/>
      <c r="P1750" s="288"/>
      <c r="Q1750" s="288"/>
      <c r="R1750" s="288"/>
      <c r="S1750" s="288"/>
      <c r="T1750" s="289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90" t="s">
        <v>230</v>
      </c>
      <c r="AU1750" s="290" t="s">
        <v>88</v>
      </c>
      <c r="AV1750" s="15" t="s">
        <v>99</v>
      </c>
      <c r="AW1750" s="15" t="s">
        <v>34</v>
      </c>
      <c r="AX1750" s="15" t="s">
        <v>79</v>
      </c>
      <c r="AY1750" s="290" t="s">
        <v>216</v>
      </c>
    </row>
    <row r="1751" s="13" customFormat="1">
      <c r="A1751" s="13"/>
      <c r="B1751" s="241"/>
      <c r="C1751" s="242"/>
      <c r="D1751" s="243" t="s">
        <v>230</v>
      </c>
      <c r="E1751" s="244" t="s">
        <v>1</v>
      </c>
      <c r="F1751" s="245" t="s">
        <v>6432</v>
      </c>
      <c r="G1751" s="242"/>
      <c r="H1751" s="246">
        <v>13.9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230</v>
      </c>
      <c r="AU1751" s="252" t="s">
        <v>88</v>
      </c>
      <c r="AV1751" s="13" t="s">
        <v>88</v>
      </c>
      <c r="AW1751" s="13" t="s">
        <v>34</v>
      </c>
      <c r="AX1751" s="13" t="s">
        <v>79</v>
      </c>
      <c r="AY1751" s="252" t="s">
        <v>216</v>
      </c>
    </row>
    <row r="1752" s="15" customFormat="1">
      <c r="A1752" s="15"/>
      <c r="B1752" s="280"/>
      <c r="C1752" s="281"/>
      <c r="D1752" s="243" t="s">
        <v>230</v>
      </c>
      <c r="E1752" s="282" t="s">
        <v>1</v>
      </c>
      <c r="F1752" s="283" t="s">
        <v>6341</v>
      </c>
      <c r="G1752" s="281"/>
      <c r="H1752" s="284">
        <v>13.9</v>
      </c>
      <c r="I1752" s="285"/>
      <c r="J1752" s="281"/>
      <c r="K1752" s="281"/>
      <c r="L1752" s="286"/>
      <c r="M1752" s="287"/>
      <c r="N1752" s="288"/>
      <c r="O1752" s="288"/>
      <c r="P1752" s="288"/>
      <c r="Q1752" s="288"/>
      <c r="R1752" s="288"/>
      <c r="S1752" s="288"/>
      <c r="T1752" s="289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T1752" s="290" t="s">
        <v>230</v>
      </c>
      <c r="AU1752" s="290" t="s">
        <v>88</v>
      </c>
      <c r="AV1752" s="15" t="s">
        <v>99</v>
      </c>
      <c r="AW1752" s="15" t="s">
        <v>34</v>
      </c>
      <c r="AX1752" s="15" t="s">
        <v>79</v>
      </c>
      <c r="AY1752" s="290" t="s">
        <v>216</v>
      </c>
    </row>
    <row r="1753" s="14" customFormat="1">
      <c r="A1753" s="14"/>
      <c r="B1753" s="253"/>
      <c r="C1753" s="254"/>
      <c r="D1753" s="243" t="s">
        <v>230</v>
      </c>
      <c r="E1753" s="255" t="s">
        <v>1</v>
      </c>
      <c r="F1753" s="256" t="s">
        <v>285</v>
      </c>
      <c r="G1753" s="254"/>
      <c r="H1753" s="257">
        <v>78</v>
      </c>
      <c r="I1753" s="258"/>
      <c r="J1753" s="254"/>
      <c r="K1753" s="254"/>
      <c r="L1753" s="259"/>
      <c r="M1753" s="260"/>
      <c r="N1753" s="261"/>
      <c r="O1753" s="261"/>
      <c r="P1753" s="261"/>
      <c r="Q1753" s="261"/>
      <c r="R1753" s="261"/>
      <c r="S1753" s="261"/>
      <c r="T1753" s="262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63" t="s">
        <v>230</v>
      </c>
      <c r="AU1753" s="263" t="s">
        <v>88</v>
      </c>
      <c r="AV1753" s="14" t="s">
        <v>121</v>
      </c>
      <c r="AW1753" s="14" t="s">
        <v>34</v>
      </c>
      <c r="AX1753" s="14" t="s">
        <v>86</v>
      </c>
      <c r="AY1753" s="263" t="s">
        <v>216</v>
      </c>
    </row>
    <row r="1754" s="2" customFormat="1" ht="16.5" customHeight="1">
      <c r="A1754" s="39"/>
      <c r="B1754" s="40"/>
      <c r="C1754" s="228" t="s">
        <v>2836</v>
      </c>
      <c r="D1754" s="228" t="s">
        <v>218</v>
      </c>
      <c r="E1754" s="229" t="s">
        <v>2926</v>
      </c>
      <c r="F1754" s="230" t="s">
        <v>2927</v>
      </c>
      <c r="G1754" s="231" t="s">
        <v>293</v>
      </c>
      <c r="H1754" s="232">
        <v>516.29999999999995</v>
      </c>
      <c r="I1754" s="233"/>
      <c r="J1754" s="234">
        <f>ROUND(I1754*H1754,2)</f>
        <v>0</v>
      </c>
      <c r="K1754" s="230" t="s">
        <v>222</v>
      </c>
      <c r="L1754" s="45"/>
      <c r="M1754" s="235" t="s">
        <v>1</v>
      </c>
      <c r="N1754" s="236" t="s">
        <v>44</v>
      </c>
      <c r="O1754" s="92"/>
      <c r="P1754" s="237">
        <f>O1754*H1754</f>
        <v>0</v>
      </c>
      <c r="Q1754" s="237">
        <v>3.0000000000000001E-05</v>
      </c>
      <c r="R1754" s="237">
        <f>Q1754*H1754</f>
        <v>0.015488999999999999</v>
      </c>
      <c r="S1754" s="237">
        <v>0</v>
      </c>
      <c r="T1754" s="238">
        <f>S1754*H1754</f>
        <v>0</v>
      </c>
      <c r="U1754" s="39"/>
      <c r="V1754" s="39"/>
      <c r="W1754" s="39"/>
      <c r="X1754" s="39"/>
      <c r="Y1754" s="39"/>
      <c r="Z1754" s="39"/>
      <c r="AA1754" s="39"/>
      <c r="AB1754" s="39"/>
      <c r="AC1754" s="39"/>
      <c r="AD1754" s="39"/>
      <c r="AE1754" s="39"/>
      <c r="AR1754" s="239" t="s">
        <v>290</v>
      </c>
      <c r="AT1754" s="239" t="s">
        <v>218</v>
      </c>
      <c r="AU1754" s="239" t="s">
        <v>88</v>
      </c>
      <c r="AY1754" s="18" t="s">
        <v>216</v>
      </c>
      <c r="BE1754" s="240">
        <f>IF(N1754="základní",J1754,0)</f>
        <v>0</v>
      </c>
      <c r="BF1754" s="240">
        <f>IF(N1754="snížená",J1754,0)</f>
        <v>0</v>
      </c>
      <c r="BG1754" s="240">
        <f>IF(N1754="zákl. přenesená",J1754,0)</f>
        <v>0</v>
      </c>
      <c r="BH1754" s="240">
        <f>IF(N1754="sníž. přenesená",J1754,0)</f>
        <v>0</v>
      </c>
      <c r="BI1754" s="240">
        <f>IF(N1754="nulová",J1754,0)</f>
        <v>0</v>
      </c>
      <c r="BJ1754" s="18" t="s">
        <v>86</v>
      </c>
      <c r="BK1754" s="240">
        <f>ROUND(I1754*H1754,2)</f>
        <v>0</v>
      </c>
      <c r="BL1754" s="18" t="s">
        <v>290</v>
      </c>
      <c r="BM1754" s="239" t="s">
        <v>2928</v>
      </c>
    </row>
    <row r="1755" s="13" customFormat="1">
      <c r="A1755" s="13"/>
      <c r="B1755" s="241"/>
      <c r="C1755" s="242"/>
      <c r="D1755" s="243" t="s">
        <v>230</v>
      </c>
      <c r="E1755" s="244" t="s">
        <v>1</v>
      </c>
      <c r="F1755" s="245" t="s">
        <v>6433</v>
      </c>
      <c r="G1755" s="242"/>
      <c r="H1755" s="246">
        <v>516.29999999999995</v>
      </c>
      <c r="I1755" s="247"/>
      <c r="J1755" s="242"/>
      <c r="K1755" s="242"/>
      <c r="L1755" s="248"/>
      <c r="M1755" s="249"/>
      <c r="N1755" s="250"/>
      <c r="O1755" s="250"/>
      <c r="P1755" s="250"/>
      <c r="Q1755" s="250"/>
      <c r="R1755" s="250"/>
      <c r="S1755" s="250"/>
      <c r="T1755" s="251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2" t="s">
        <v>230</v>
      </c>
      <c r="AU1755" s="252" t="s">
        <v>88</v>
      </c>
      <c r="AV1755" s="13" t="s">
        <v>88</v>
      </c>
      <c r="AW1755" s="13" t="s">
        <v>34</v>
      </c>
      <c r="AX1755" s="13" t="s">
        <v>86</v>
      </c>
      <c r="AY1755" s="252" t="s">
        <v>216</v>
      </c>
    </row>
    <row r="1756" s="2" customFormat="1" ht="16.5" customHeight="1">
      <c r="A1756" s="39"/>
      <c r="B1756" s="40"/>
      <c r="C1756" s="228" t="s">
        <v>2840</v>
      </c>
      <c r="D1756" s="228" t="s">
        <v>218</v>
      </c>
      <c r="E1756" s="229" t="s">
        <v>2931</v>
      </c>
      <c r="F1756" s="230" t="s">
        <v>2932</v>
      </c>
      <c r="G1756" s="231" t="s">
        <v>277</v>
      </c>
      <c r="H1756" s="232">
        <v>235.09999999999999</v>
      </c>
      <c r="I1756" s="233"/>
      <c r="J1756" s="234">
        <f>ROUND(I1756*H1756,2)</f>
        <v>0</v>
      </c>
      <c r="K1756" s="230" t="s">
        <v>222</v>
      </c>
      <c r="L1756" s="45"/>
      <c r="M1756" s="235" t="s">
        <v>1</v>
      </c>
      <c r="N1756" s="236" t="s">
        <v>44</v>
      </c>
      <c r="O1756" s="92"/>
      <c r="P1756" s="237">
        <f>O1756*H1756</f>
        <v>0</v>
      </c>
      <c r="Q1756" s="237">
        <v>0</v>
      </c>
      <c r="R1756" s="237">
        <f>Q1756*H1756</f>
        <v>0</v>
      </c>
      <c r="S1756" s="237">
        <v>0</v>
      </c>
      <c r="T1756" s="238">
        <f>S1756*H1756</f>
        <v>0</v>
      </c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  <c r="AR1756" s="239" t="s">
        <v>290</v>
      </c>
      <c r="AT1756" s="239" t="s">
        <v>218</v>
      </c>
      <c r="AU1756" s="239" t="s">
        <v>88</v>
      </c>
      <c r="AY1756" s="18" t="s">
        <v>216</v>
      </c>
      <c r="BE1756" s="240">
        <f>IF(N1756="základní",J1756,0)</f>
        <v>0</v>
      </c>
      <c r="BF1756" s="240">
        <f>IF(N1756="snížená",J1756,0)</f>
        <v>0</v>
      </c>
      <c r="BG1756" s="240">
        <f>IF(N1756="zákl. přenesená",J1756,0)</f>
        <v>0</v>
      </c>
      <c r="BH1756" s="240">
        <f>IF(N1756="sníž. přenesená",J1756,0)</f>
        <v>0</v>
      </c>
      <c r="BI1756" s="240">
        <f>IF(N1756="nulová",J1756,0)</f>
        <v>0</v>
      </c>
      <c r="BJ1756" s="18" t="s">
        <v>86</v>
      </c>
      <c r="BK1756" s="240">
        <f>ROUND(I1756*H1756,2)</f>
        <v>0</v>
      </c>
      <c r="BL1756" s="18" t="s">
        <v>290</v>
      </c>
      <c r="BM1756" s="239" t="s">
        <v>2933</v>
      </c>
    </row>
    <row r="1757" s="13" customFormat="1">
      <c r="A1757" s="13"/>
      <c r="B1757" s="241"/>
      <c r="C1757" s="242"/>
      <c r="D1757" s="243" t="s">
        <v>230</v>
      </c>
      <c r="E1757" s="244" t="s">
        <v>1</v>
      </c>
      <c r="F1757" s="245" t="s">
        <v>6434</v>
      </c>
      <c r="G1757" s="242"/>
      <c r="H1757" s="246">
        <v>59.299999999999997</v>
      </c>
      <c r="I1757" s="247"/>
      <c r="J1757" s="242"/>
      <c r="K1757" s="242"/>
      <c r="L1757" s="248"/>
      <c r="M1757" s="249"/>
      <c r="N1757" s="250"/>
      <c r="O1757" s="250"/>
      <c r="P1757" s="250"/>
      <c r="Q1757" s="250"/>
      <c r="R1757" s="250"/>
      <c r="S1757" s="250"/>
      <c r="T1757" s="251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2" t="s">
        <v>230</v>
      </c>
      <c r="AU1757" s="252" t="s">
        <v>88</v>
      </c>
      <c r="AV1757" s="13" t="s">
        <v>88</v>
      </c>
      <c r="AW1757" s="13" t="s">
        <v>34</v>
      </c>
      <c r="AX1757" s="13" t="s">
        <v>79</v>
      </c>
      <c r="AY1757" s="252" t="s">
        <v>216</v>
      </c>
    </row>
    <row r="1758" s="13" customFormat="1">
      <c r="A1758" s="13"/>
      <c r="B1758" s="241"/>
      <c r="C1758" s="242"/>
      <c r="D1758" s="243" t="s">
        <v>230</v>
      </c>
      <c r="E1758" s="244" t="s">
        <v>1</v>
      </c>
      <c r="F1758" s="245" t="s">
        <v>6435</v>
      </c>
      <c r="G1758" s="242"/>
      <c r="H1758" s="246">
        <v>175.80000000000001</v>
      </c>
      <c r="I1758" s="247"/>
      <c r="J1758" s="242"/>
      <c r="K1758" s="242"/>
      <c r="L1758" s="248"/>
      <c r="M1758" s="249"/>
      <c r="N1758" s="250"/>
      <c r="O1758" s="250"/>
      <c r="P1758" s="250"/>
      <c r="Q1758" s="250"/>
      <c r="R1758" s="250"/>
      <c r="S1758" s="250"/>
      <c r="T1758" s="251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52" t="s">
        <v>230</v>
      </c>
      <c r="AU1758" s="252" t="s">
        <v>88</v>
      </c>
      <c r="AV1758" s="13" t="s">
        <v>88</v>
      </c>
      <c r="AW1758" s="13" t="s">
        <v>34</v>
      </c>
      <c r="AX1758" s="13" t="s">
        <v>79</v>
      </c>
      <c r="AY1758" s="252" t="s">
        <v>216</v>
      </c>
    </row>
    <row r="1759" s="14" customFormat="1">
      <c r="A1759" s="14"/>
      <c r="B1759" s="253"/>
      <c r="C1759" s="254"/>
      <c r="D1759" s="243" t="s">
        <v>230</v>
      </c>
      <c r="E1759" s="255" t="s">
        <v>1</v>
      </c>
      <c r="F1759" s="256" t="s">
        <v>285</v>
      </c>
      <c r="G1759" s="254"/>
      <c r="H1759" s="257">
        <v>235.10000000000002</v>
      </c>
      <c r="I1759" s="258"/>
      <c r="J1759" s="254"/>
      <c r="K1759" s="254"/>
      <c r="L1759" s="259"/>
      <c r="M1759" s="260"/>
      <c r="N1759" s="261"/>
      <c r="O1759" s="261"/>
      <c r="P1759" s="261"/>
      <c r="Q1759" s="261"/>
      <c r="R1759" s="261"/>
      <c r="S1759" s="261"/>
      <c r="T1759" s="262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63" t="s">
        <v>230</v>
      </c>
      <c r="AU1759" s="263" t="s">
        <v>88</v>
      </c>
      <c r="AV1759" s="14" t="s">
        <v>121</v>
      </c>
      <c r="AW1759" s="14" t="s">
        <v>34</v>
      </c>
      <c r="AX1759" s="14" t="s">
        <v>86</v>
      </c>
      <c r="AY1759" s="263" t="s">
        <v>216</v>
      </c>
    </row>
    <row r="1760" s="2" customFormat="1" ht="16.5" customHeight="1">
      <c r="A1760" s="39"/>
      <c r="B1760" s="40"/>
      <c r="C1760" s="264" t="s">
        <v>2844</v>
      </c>
      <c r="D1760" s="264" t="s">
        <v>372</v>
      </c>
      <c r="E1760" s="265" t="s">
        <v>2935</v>
      </c>
      <c r="F1760" s="266" t="s">
        <v>2936</v>
      </c>
      <c r="G1760" s="267" t="s">
        <v>650</v>
      </c>
      <c r="H1760" s="268">
        <v>940.39999999999998</v>
      </c>
      <c r="I1760" s="269"/>
      <c r="J1760" s="270">
        <f>ROUND(I1760*H1760,2)</f>
        <v>0</v>
      </c>
      <c r="K1760" s="266" t="s">
        <v>222</v>
      </c>
      <c r="L1760" s="271"/>
      <c r="M1760" s="272" t="s">
        <v>1</v>
      </c>
      <c r="N1760" s="273" t="s">
        <v>44</v>
      </c>
      <c r="O1760" s="92"/>
      <c r="P1760" s="237">
        <f>O1760*H1760</f>
        <v>0</v>
      </c>
      <c r="Q1760" s="237">
        <v>0.001</v>
      </c>
      <c r="R1760" s="237">
        <f>Q1760*H1760</f>
        <v>0.94040000000000001</v>
      </c>
      <c r="S1760" s="237">
        <v>0</v>
      </c>
      <c r="T1760" s="238">
        <f>S1760*H1760</f>
        <v>0</v>
      </c>
      <c r="U1760" s="39"/>
      <c r="V1760" s="39"/>
      <c r="W1760" s="39"/>
      <c r="X1760" s="39"/>
      <c r="Y1760" s="39"/>
      <c r="Z1760" s="39"/>
      <c r="AA1760" s="39"/>
      <c r="AB1760" s="39"/>
      <c r="AC1760" s="39"/>
      <c r="AD1760" s="39"/>
      <c r="AE1760" s="39"/>
      <c r="AR1760" s="239" t="s">
        <v>371</v>
      </c>
      <c r="AT1760" s="239" t="s">
        <v>372</v>
      </c>
      <c r="AU1760" s="239" t="s">
        <v>88</v>
      </c>
      <c r="AY1760" s="18" t="s">
        <v>216</v>
      </c>
      <c r="BE1760" s="240">
        <f>IF(N1760="základní",J1760,0)</f>
        <v>0</v>
      </c>
      <c r="BF1760" s="240">
        <f>IF(N1760="snížená",J1760,0)</f>
        <v>0</v>
      </c>
      <c r="BG1760" s="240">
        <f>IF(N1760="zákl. přenesená",J1760,0)</f>
        <v>0</v>
      </c>
      <c r="BH1760" s="240">
        <f>IF(N1760="sníž. přenesená",J1760,0)</f>
        <v>0</v>
      </c>
      <c r="BI1760" s="240">
        <f>IF(N1760="nulová",J1760,0)</f>
        <v>0</v>
      </c>
      <c r="BJ1760" s="18" t="s">
        <v>86</v>
      </c>
      <c r="BK1760" s="240">
        <f>ROUND(I1760*H1760,2)</f>
        <v>0</v>
      </c>
      <c r="BL1760" s="18" t="s">
        <v>290</v>
      </c>
      <c r="BM1760" s="239" t="s">
        <v>2937</v>
      </c>
    </row>
    <row r="1761" s="13" customFormat="1">
      <c r="A1761" s="13"/>
      <c r="B1761" s="241"/>
      <c r="C1761" s="242"/>
      <c r="D1761" s="243" t="s">
        <v>230</v>
      </c>
      <c r="E1761" s="242"/>
      <c r="F1761" s="245" t="s">
        <v>6436</v>
      </c>
      <c r="G1761" s="242"/>
      <c r="H1761" s="246">
        <v>940.39999999999998</v>
      </c>
      <c r="I1761" s="247"/>
      <c r="J1761" s="242"/>
      <c r="K1761" s="242"/>
      <c r="L1761" s="248"/>
      <c r="M1761" s="249"/>
      <c r="N1761" s="250"/>
      <c r="O1761" s="250"/>
      <c r="P1761" s="250"/>
      <c r="Q1761" s="250"/>
      <c r="R1761" s="250"/>
      <c r="S1761" s="250"/>
      <c r="T1761" s="251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T1761" s="252" t="s">
        <v>230</v>
      </c>
      <c r="AU1761" s="252" t="s">
        <v>88</v>
      </c>
      <c r="AV1761" s="13" t="s">
        <v>88</v>
      </c>
      <c r="AW1761" s="13" t="s">
        <v>4</v>
      </c>
      <c r="AX1761" s="13" t="s">
        <v>86</v>
      </c>
      <c r="AY1761" s="252" t="s">
        <v>216</v>
      </c>
    </row>
    <row r="1762" s="2" customFormat="1" ht="16.5" customHeight="1">
      <c r="A1762" s="39"/>
      <c r="B1762" s="40"/>
      <c r="C1762" s="228" t="s">
        <v>2853</v>
      </c>
      <c r="D1762" s="228" t="s">
        <v>218</v>
      </c>
      <c r="E1762" s="229" t="s">
        <v>2940</v>
      </c>
      <c r="F1762" s="230" t="s">
        <v>2941</v>
      </c>
      <c r="G1762" s="231" t="s">
        <v>221</v>
      </c>
      <c r="H1762" s="232">
        <v>105</v>
      </c>
      <c r="I1762" s="233"/>
      <c r="J1762" s="234">
        <f>ROUND(I1762*H1762,2)</f>
        <v>0</v>
      </c>
      <c r="K1762" s="230" t="s">
        <v>222</v>
      </c>
      <c r="L1762" s="45"/>
      <c r="M1762" s="235" t="s">
        <v>1</v>
      </c>
      <c r="N1762" s="236" t="s">
        <v>44</v>
      </c>
      <c r="O1762" s="92"/>
      <c r="P1762" s="237">
        <f>O1762*H1762</f>
        <v>0</v>
      </c>
      <c r="Q1762" s="237">
        <v>0.00021000000000000001</v>
      </c>
      <c r="R1762" s="237">
        <f>Q1762*H1762</f>
        <v>0.02205</v>
      </c>
      <c r="S1762" s="237">
        <v>0</v>
      </c>
      <c r="T1762" s="238">
        <f>S1762*H1762</f>
        <v>0</v>
      </c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R1762" s="239" t="s">
        <v>290</v>
      </c>
      <c r="AT1762" s="239" t="s">
        <v>218</v>
      </c>
      <c r="AU1762" s="239" t="s">
        <v>88</v>
      </c>
      <c r="AY1762" s="18" t="s">
        <v>216</v>
      </c>
      <c r="BE1762" s="240">
        <f>IF(N1762="základní",J1762,0)</f>
        <v>0</v>
      </c>
      <c r="BF1762" s="240">
        <f>IF(N1762="snížená",J1762,0)</f>
        <v>0</v>
      </c>
      <c r="BG1762" s="240">
        <f>IF(N1762="zákl. přenesená",J1762,0)</f>
        <v>0</v>
      </c>
      <c r="BH1762" s="240">
        <f>IF(N1762="sníž. přenesená",J1762,0)</f>
        <v>0</v>
      </c>
      <c r="BI1762" s="240">
        <f>IF(N1762="nulová",J1762,0)</f>
        <v>0</v>
      </c>
      <c r="BJ1762" s="18" t="s">
        <v>86</v>
      </c>
      <c r="BK1762" s="240">
        <f>ROUND(I1762*H1762,2)</f>
        <v>0</v>
      </c>
      <c r="BL1762" s="18" t="s">
        <v>290</v>
      </c>
      <c r="BM1762" s="239" t="s">
        <v>2942</v>
      </c>
    </row>
    <row r="1763" s="13" customFormat="1">
      <c r="A1763" s="13"/>
      <c r="B1763" s="241"/>
      <c r="C1763" s="242"/>
      <c r="D1763" s="243" t="s">
        <v>230</v>
      </c>
      <c r="E1763" s="244" t="s">
        <v>1</v>
      </c>
      <c r="F1763" s="245" t="s">
        <v>6437</v>
      </c>
      <c r="G1763" s="242"/>
      <c r="H1763" s="246">
        <v>65</v>
      </c>
      <c r="I1763" s="247"/>
      <c r="J1763" s="242"/>
      <c r="K1763" s="242"/>
      <c r="L1763" s="248"/>
      <c r="M1763" s="249"/>
      <c r="N1763" s="250"/>
      <c r="O1763" s="250"/>
      <c r="P1763" s="250"/>
      <c r="Q1763" s="250"/>
      <c r="R1763" s="250"/>
      <c r="S1763" s="250"/>
      <c r="T1763" s="251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2" t="s">
        <v>230</v>
      </c>
      <c r="AU1763" s="252" t="s">
        <v>88</v>
      </c>
      <c r="AV1763" s="13" t="s">
        <v>88</v>
      </c>
      <c r="AW1763" s="13" t="s">
        <v>34</v>
      </c>
      <c r="AX1763" s="13" t="s">
        <v>79</v>
      </c>
      <c r="AY1763" s="252" t="s">
        <v>216</v>
      </c>
    </row>
    <row r="1764" s="13" customFormat="1">
      <c r="A1764" s="13"/>
      <c r="B1764" s="241"/>
      <c r="C1764" s="242"/>
      <c r="D1764" s="243" t="s">
        <v>230</v>
      </c>
      <c r="E1764" s="244" t="s">
        <v>1</v>
      </c>
      <c r="F1764" s="245" t="s">
        <v>6438</v>
      </c>
      <c r="G1764" s="242"/>
      <c r="H1764" s="246">
        <v>40</v>
      </c>
      <c r="I1764" s="247"/>
      <c r="J1764" s="242"/>
      <c r="K1764" s="242"/>
      <c r="L1764" s="248"/>
      <c r="M1764" s="249"/>
      <c r="N1764" s="250"/>
      <c r="O1764" s="250"/>
      <c r="P1764" s="250"/>
      <c r="Q1764" s="250"/>
      <c r="R1764" s="250"/>
      <c r="S1764" s="250"/>
      <c r="T1764" s="251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T1764" s="252" t="s">
        <v>230</v>
      </c>
      <c r="AU1764" s="252" t="s">
        <v>88</v>
      </c>
      <c r="AV1764" s="13" t="s">
        <v>88</v>
      </c>
      <c r="AW1764" s="13" t="s">
        <v>34</v>
      </c>
      <c r="AX1764" s="13" t="s">
        <v>79</v>
      </c>
      <c r="AY1764" s="252" t="s">
        <v>216</v>
      </c>
    </row>
    <row r="1765" s="14" customFormat="1">
      <c r="A1765" s="14"/>
      <c r="B1765" s="253"/>
      <c r="C1765" s="254"/>
      <c r="D1765" s="243" t="s">
        <v>230</v>
      </c>
      <c r="E1765" s="255" t="s">
        <v>1</v>
      </c>
      <c r="F1765" s="256" t="s">
        <v>285</v>
      </c>
      <c r="G1765" s="254"/>
      <c r="H1765" s="257">
        <v>105</v>
      </c>
      <c r="I1765" s="258"/>
      <c r="J1765" s="254"/>
      <c r="K1765" s="254"/>
      <c r="L1765" s="259"/>
      <c r="M1765" s="260"/>
      <c r="N1765" s="261"/>
      <c r="O1765" s="261"/>
      <c r="P1765" s="261"/>
      <c r="Q1765" s="261"/>
      <c r="R1765" s="261"/>
      <c r="S1765" s="261"/>
      <c r="T1765" s="262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63" t="s">
        <v>230</v>
      </c>
      <c r="AU1765" s="263" t="s">
        <v>88</v>
      </c>
      <c r="AV1765" s="14" t="s">
        <v>121</v>
      </c>
      <c r="AW1765" s="14" t="s">
        <v>34</v>
      </c>
      <c r="AX1765" s="14" t="s">
        <v>86</v>
      </c>
      <c r="AY1765" s="263" t="s">
        <v>216</v>
      </c>
    </row>
    <row r="1766" s="2" customFormat="1" ht="16.5" customHeight="1">
      <c r="A1766" s="39"/>
      <c r="B1766" s="40"/>
      <c r="C1766" s="228" t="s">
        <v>2858</v>
      </c>
      <c r="D1766" s="228" t="s">
        <v>218</v>
      </c>
      <c r="E1766" s="229" t="s">
        <v>2944</v>
      </c>
      <c r="F1766" s="230" t="s">
        <v>2945</v>
      </c>
      <c r="G1766" s="231" t="s">
        <v>221</v>
      </c>
      <c r="H1766" s="232">
        <v>44</v>
      </c>
      <c r="I1766" s="233"/>
      <c r="J1766" s="234">
        <f>ROUND(I1766*H1766,2)</f>
        <v>0</v>
      </c>
      <c r="K1766" s="230" t="s">
        <v>222</v>
      </c>
      <c r="L1766" s="45"/>
      <c r="M1766" s="235" t="s">
        <v>1</v>
      </c>
      <c r="N1766" s="236" t="s">
        <v>44</v>
      </c>
      <c r="O1766" s="92"/>
      <c r="P1766" s="237">
        <f>O1766*H1766</f>
        <v>0</v>
      </c>
      <c r="Q1766" s="237">
        <v>0.00020000000000000001</v>
      </c>
      <c r="R1766" s="237">
        <f>Q1766*H1766</f>
        <v>0.0088000000000000005</v>
      </c>
      <c r="S1766" s="237">
        <v>0</v>
      </c>
      <c r="T1766" s="238">
        <f>S1766*H1766</f>
        <v>0</v>
      </c>
      <c r="U1766" s="39"/>
      <c r="V1766" s="39"/>
      <c r="W1766" s="39"/>
      <c r="X1766" s="39"/>
      <c r="Y1766" s="39"/>
      <c r="Z1766" s="39"/>
      <c r="AA1766" s="39"/>
      <c r="AB1766" s="39"/>
      <c r="AC1766" s="39"/>
      <c r="AD1766" s="39"/>
      <c r="AE1766" s="39"/>
      <c r="AR1766" s="239" t="s">
        <v>290</v>
      </c>
      <c r="AT1766" s="239" t="s">
        <v>218</v>
      </c>
      <c r="AU1766" s="239" t="s">
        <v>88</v>
      </c>
      <c r="AY1766" s="18" t="s">
        <v>216</v>
      </c>
      <c r="BE1766" s="240">
        <f>IF(N1766="základní",J1766,0)</f>
        <v>0</v>
      </c>
      <c r="BF1766" s="240">
        <f>IF(N1766="snížená",J1766,0)</f>
        <v>0</v>
      </c>
      <c r="BG1766" s="240">
        <f>IF(N1766="zákl. přenesená",J1766,0)</f>
        <v>0</v>
      </c>
      <c r="BH1766" s="240">
        <f>IF(N1766="sníž. přenesená",J1766,0)</f>
        <v>0</v>
      </c>
      <c r="BI1766" s="240">
        <f>IF(N1766="nulová",J1766,0)</f>
        <v>0</v>
      </c>
      <c r="BJ1766" s="18" t="s">
        <v>86</v>
      </c>
      <c r="BK1766" s="240">
        <f>ROUND(I1766*H1766,2)</f>
        <v>0</v>
      </c>
      <c r="BL1766" s="18" t="s">
        <v>290</v>
      </c>
      <c r="BM1766" s="239" t="s">
        <v>2946</v>
      </c>
    </row>
    <row r="1767" s="13" customFormat="1">
      <c r="A1767" s="13"/>
      <c r="B1767" s="241"/>
      <c r="C1767" s="242"/>
      <c r="D1767" s="243" t="s">
        <v>230</v>
      </c>
      <c r="E1767" s="244" t="s">
        <v>1</v>
      </c>
      <c r="F1767" s="245" t="s">
        <v>6439</v>
      </c>
      <c r="G1767" s="242"/>
      <c r="H1767" s="246">
        <v>16</v>
      </c>
      <c r="I1767" s="247"/>
      <c r="J1767" s="242"/>
      <c r="K1767" s="242"/>
      <c r="L1767" s="248"/>
      <c r="M1767" s="249"/>
      <c r="N1767" s="250"/>
      <c r="O1767" s="250"/>
      <c r="P1767" s="250"/>
      <c r="Q1767" s="250"/>
      <c r="R1767" s="250"/>
      <c r="S1767" s="250"/>
      <c r="T1767" s="251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52" t="s">
        <v>230</v>
      </c>
      <c r="AU1767" s="252" t="s">
        <v>88</v>
      </c>
      <c r="AV1767" s="13" t="s">
        <v>88</v>
      </c>
      <c r="AW1767" s="13" t="s">
        <v>34</v>
      </c>
      <c r="AX1767" s="13" t="s">
        <v>79</v>
      </c>
      <c r="AY1767" s="252" t="s">
        <v>216</v>
      </c>
    </row>
    <row r="1768" s="13" customFormat="1">
      <c r="A1768" s="13"/>
      <c r="B1768" s="241"/>
      <c r="C1768" s="242"/>
      <c r="D1768" s="243" t="s">
        <v>230</v>
      </c>
      <c r="E1768" s="244" t="s">
        <v>1</v>
      </c>
      <c r="F1768" s="245" t="s">
        <v>6440</v>
      </c>
      <c r="G1768" s="242"/>
      <c r="H1768" s="246">
        <v>28</v>
      </c>
      <c r="I1768" s="247"/>
      <c r="J1768" s="242"/>
      <c r="K1768" s="242"/>
      <c r="L1768" s="248"/>
      <c r="M1768" s="249"/>
      <c r="N1768" s="250"/>
      <c r="O1768" s="250"/>
      <c r="P1768" s="250"/>
      <c r="Q1768" s="250"/>
      <c r="R1768" s="250"/>
      <c r="S1768" s="250"/>
      <c r="T1768" s="251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T1768" s="252" t="s">
        <v>230</v>
      </c>
      <c r="AU1768" s="252" t="s">
        <v>88</v>
      </c>
      <c r="AV1768" s="13" t="s">
        <v>88</v>
      </c>
      <c r="AW1768" s="13" t="s">
        <v>34</v>
      </c>
      <c r="AX1768" s="13" t="s">
        <v>79</v>
      </c>
      <c r="AY1768" s="252" t="s">
        <v>216</v>
      </c>
    </row>
    <row r="1769" s="14" customFormat="1">
      <c r="A1769" s="14"/>
      <c r="B1769" s="253"/>
      <c r="C1769" s="254"/>
      <c r="D1769" s="243" t="s">
        <v>230</v>
      </c>
      <c r="E1769" s="255" t="s">
        <v>1</v>
      </c>
      <c r="F1769" s="256" t="s">
        <v>285</v>
      </c>
      <c r="G1769" s="254"/>
      <c r="H1769" s="257">
        <v>44</v>
      </c>
      <c r="I1769" s="258"/>
      <c r="J1769" s="254"/>
      <c r="K1769" s="254"/>
      <c r="L1769" s="259"/>
      <c r="M1769" s="260"/>
      <c r="N1769" s="261"/>
      <c r="O1769" s="261"/>
      <c r="P1769" s="261"/>
      <c r="Q1769" s="261"/>
      <c r="R1769" s="261"/>
      <c r="S1769" s="261"/>
      <c r="T1769" s="262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63" t="s">
        <v>230</v>
      </c>
      <c r="AU1769" s="263" t="s">
        <v>88</v>
      </c>
      <c r="AV1769" s="14" t="s">
        <v>121</v>
      </c>
      <c r="AW1769" s="14" t="s">
        <v>34</v>
      </c>
      <c r="AX1769" s="14" t="s">
        <v>86</v>
      </c>
      <c r="AY1769" s="263" t="s">
        <v>216</v>
      </c>
    </row>
    <row r="1770" s="2" customFormat="1" ht="16.5" customHeight="1">
      <c r="A1770" s="39"/>
      <c r="B1770" s="40"/>
      <c r="C1770" s="228" t="s">
        <v>2861</v>
      </c>
      <c r="D1770" s="228" t="s">
        <v>218</v>
      </c>
      <c r="E1770" s="229" t="s">
        <v>2948</v>
      </c>
      <c r="F1770" s="230" t="s">
        <v>2949</v>
      </c>
      <c r="G1770" s="231" t="s">
        <v>293</v>
      </c>
      <c r="H1770" s="232">
        <v>294.74000000000001</v>
      </c>
      <c r="I1770" s="233"/>
      <c r="J1770" s="234">
        <f>ROUND(I1770*H1770,2)</f>
        <v>0</v>
      </c>
      <c r="K1770" s="230" t="s">
        <v>222</v>
      </c>
      <c r="L1770" s="45"/>
      <c r="M1770" s="235" t="s">
        <v>1</v>
      </c>
      <c r="N1770" s="236" t="s">
        <v>44</v>
      </c>
      <c r="O1770" s="92"/>
      <c r="P1770" s="237">
        <f>O1770*H1770</f>
        <v>0</v>
      </c>
      <c r="Q1770" s="237">
        <v>0.00032000000000000003</v>
      </c>
      <c r="R1770" s="237">
        <f>Q1770*H1770</f>
        <v>0.094316800000000006</v>
      </c>
      <c r="S1770" s="237">
        <v>0</v>
      </c>
      <c r="T1770" s="238">
        <f>S1770*H1770</f>
        <v>0</v>
      </c>
      <c r="U1770" s="39"/>
      <c r="V1770" s="39"/>
      <c r="W1770" s="39"/>
      <c r="X1770" s="39"/>
      <c r="Y1770" s="39"/>
      <c r="Z1770" s="39"/>
      <c r="AA1770" s="39"/>
      <c r="AB1770" s="39"/>
      <c r="AC1770" s="39"/>
      <c r="AD1770" s="39"/>
      <c r="AE1770" s="39"/>
      <c r="AR1770" s="239" t="s">
        <v>290</v>
      </c>
      <c r="AT1770" s="239" t="s">
        <v>218</v>
      </c>
      <c r="AU1770" s="239" t="s">
        <v>88</v>
      </c>
      <c r="AY1770" s="18" t="s">
        <v>216</v>
      </c>
      <c r="BE1770" s="240">
        <f>IF(N1770="základní",J1770,0)</f>
        <v>0</v>
      </c>
      <c r="BF1770" s="240">
        <f>IF(N1770="snížená",J1770,0)</f>
        <v>0</v>
      </c>
      <c r="BG1770" s="240">
        <f>IF(N1770="zákl. přenesená",J1770,0)</f>
        <v>0</v>
      </c>
      <c r="BH1770" s="240">
        <f>IF(N1770="sníž. přenesená",J1770,0)</f>
        <v>0</v>
      </c>
      <c r="BI1770" s="240">
        <f>IF(N1770="nulová",J1770,0)</f>
        <v>0</v>
      </c>
      <c r="BJ1770" s="18" t="s">
        <v>86</v>
      </c>
      <c r="BK1770" s="240">
        <f>ROUND(I1770*H1770,2)</f>
        <v>0</v>
      </c>
      <c r="BL1770" s="18" t="s">
        <v>290</v>
      </c>
      <c r="BM1770" s="239" t="s">
        <v>2950</v>
      </c>
    </row>
    <row r="1771" s="13" customFormat="1">
      <c r="A1771" s="13"/>
      <c r="B1771" s="241"/>
      <c r="C1771" s="242"/>
      <c r="D1771" s="243" t="s">
        <v>230</v>
      </c>
      <c r="E1771" s="244" t="s">
        <v>1</v>
      </c>
      <c r="F1771" s="245" t="s">
        <v>6441</v>
      </c>
      <c r="G1771" s="242"/>
      <c r="H1771" s="246">
        <v>6.7999999999999998</v>
      </c>
      <c r="I1771" s="247"/>
      <c r="J1771" s="242"/>
      <c r="K1771" s="242"/>
      <c r="L1771" s="248"/>
      <c r="M1771" s="249"/>
      <c r="N1771" s="250"/>
      <c r="O1771" s="250"/>
      <c r="P1771" s="250"/>
      <c r="Q1771" s="250"/>
      <c r="R1771" s="250"/>
      <c r="S1771" s="250"/>
      <c r="T1771" s="251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2" t="s">
        <v>230</v>
      </c>
      <c r="AU1771" s="252" t="s">
        <v>88</v>
      </c>
      <c r="AV1771" s="13" t="s">
        <v>88</v>
      </c>
      <c r="AW1771" s="13" t="s">
        <v>34</v>
      </c>
      <c r="AX1771" s="13" t="s">
        <v>79</v>
      </c>
      <c r="AY1771" s="252" t="s">
        <v>216</v>
      </c>
    </row>
    <row r="1772" s="13" customFormat="1">
      <c r="A1772" s="13"/>
      <c r="B1772" s="241"/>
      <c r="C1772" s="242"/>
      <c r="D1772" s="243" t="s">
        <v>230</v>
      </c>
      <c r="E1772" s="244" t="s">
        <v>1</v>
      </c>
      <c r="F1772" s="245" t="s">
        <v>6442</v>
      </c>
      <c r="G1772" s="242"/>
      <c r="H1772" s="246">
        <v>15.960000000000001</v>
      </c>
      <c r="I1772" s="247"/>
      <c r="J1772" s="242"/>
      <c r="K1772" s="242"/>
      <c r="L1772" s="248"/>
      <c r="M1772" s="249"/>
      <c r="N1772" s="250"/>
      <c r="O1772" s="250"/>
      <c r="P1772" s="250"/>
      <c r="Q1772" s="250"/>
      <c r="R1772" s="250"/>
      <c r="S1772" s="250"/>
      <c r="T1772" s="251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T1772" s="252" t="s">
        <v>230</v>
      </c>
      <c r="AU1772" s="252" t="s">
        <v>88</v>
      </c>
      <c r="AV1772" s="13" t="s">
        <v>88</v>
      </c>
      <c r="AW1772" s="13" t="s">
        <v>34</v>
      </c>
      <c r="AX1772" s="13" t="s">
        <v>79</v>
      </c>
      <c r="AY1772" s="252" t="s">
        <v>216</v>
      </c>
    </row>
    <row r="1773" s="13" customFormat="1">
      <c r="A1773" s="13"/>
      <c r="B1773" s="241"/>
      <c r="C1773" s="242"/>
      <c r="D1773" s="243" t="s">
        <v>230</v>
      </c>
      <c r="E1773" s="244" t="s">
        <v>1</v>
      </c>
      <c r="F1773" s="245" t="s">
        <v>6443</v>
      </c>
      <c r="G1773" s="242"/>
      <c r="H1773" s="246">
        <v>13.550000000000001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230</v>
      </c>
      <c r="AU1773" s="252" t="s">
        <v>88</v>
      </c>
      <c r="AV1773" s="13" t="s">
        <v>88</v>
      </c>
      <c r="AW1773" s="13" t="s">
        <v>34</v>
      </c>
      <c r="AX1773" s="13" t="s">
        <v>79</v>
      </c>
      <c r="AY1773" s="252" t="s">
        <v>216</v>
      </c>
    </row>
    <row r="1774" s="13" customFormat="1">
      <c r="A1774" s="13"/>
      <c r="B1774" s="241"/>
      <c r="C1774" s="242"/>
      <c r="D1774" s="243" t="s">
        <v>230</v>
      </c>
      <c r="E1774" s="244" t="s">
        <v>1</v>
      </c>
      <c r="F1774" s="245" t="s">
        <v>6444</v>
      </c>
      <c r="G1774" s="242"/>
      <c r="H1774" s="246">
        <v>23</v>
      </c>
      <c r="I1774" s="247"/>
      <c r="J1774" s="242"/>
      <c r="K1774" s="242"/>
      <c r="L1774" s="248"/>
      <c r="M1774" s="249"/>
      <c r="N1774" s="250"/>
      <c r="O1774" s="250"/>
      <c r="P1774" s="250"/>
      <c r="Q1774" s="250"/>
      <c r="R1774" s="250"/>
      <c r="S1774" s="250"/>
      <c r="T1774" s="251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2" t="s">
        <v>230</v>
      </c>
      <c r="AU1774" s="252" t="s">
        <v>88</v>
      </c>
      <c r="AV1774" s="13" t="s">
        <v>88</v>
      </c>
      <c r="AW1774" s="13" t="s">
        <v>34</v>
      </c>
      <c r="AX1774" s="13" t="s">
        <v>79</v>
      </c>
      <c r="AY1774" s="252" t="s">
        <v>216</v>
      </c>
    </row>
    <row r="1775" s="13" customFormat="1">
      <c r="A1775" s="13"/>
      <c r="B1775" s="241"/>
      <c r="C1775" s="242"/>
      <c r="D1775" s="243" t="s">
        <v>230</v>
      </c>
      <c r="E1775" s="244" t="s">
        <v>1</v>
      </c>
      <c r="F1775" s="245" t="s">
        <v>6445</v>
      </c>
      <c r="G1775" s="242"/>
      <c r="H1775" s="246">
        <v>56.759999999999998</v>
      </c>
      <c r="I1775" s="247"/>
      <c r="J1775" s="242"/>
      <c r="K1775" s="242"/>
      <c r="L1775" s="248"/>
      <c r="M1775" s="249"/>
      <c r="N1775" s="250"/>
      <c r="O1775" s="250"/>
      <c r="P1775" s="250"/>
      <c r="Q1775" s="250"/>
      <c r="R1775" s="250"/>
      <c r="S1775" s="250"/>
      <c r="T1775" s="251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52" t="s">
        <v>230</v>
      </c>
      <c r="AU1775" s="252" t="s">
        <v>88</v>
      </c>
      <c r="AV1775" s="13" t="s">
        <v>88</v>
      </c>
      <c r="AW1775" s="13" t="s">
        <v>34</v>
      </c>
      <c r="AX1775" s="13" t="s">
        <v>79</v>
      </c>
      <c r="AY1775" s="252" t="s">
        <v>216</v>
      </c>
    </row>
    <row r="1776" s="13" customFormat="1">
      <c r="A1776" s="13"/>
      <c r="B1776" s="241"/>
      <c r="C1776" s="242"/>
      <c r="D1776" s="243" t="s">
        <v>230</v>
      </c>
      <c r="E1776" s="244" t="s">
        <v>1</v>
      </c>
      <c r="F1776" s="245" t="s">
        <v>6446</v>
      </c>
      <c r="G1776" s="242"/>
      <c r="H1776" s="246">
        <v>5.4000000000000004</v>
      </c>
      <c r="I1776" s="247"/>
      <c r="J1776" s="242"/>
      <c r="K1776" s="242"/>
      <c r="L1776" s="248"/>
      <c r="M1776" s="249"/>
      <c r="N1776" s="250"/>
      <c r="O1776" s="250"/>
      <c r="P1776" s="250"/>
      <c r="Q1776" s="250"/>
      <c r="R1776" s="250"/>
      <c r="S1776" s="250"/>
      <c r="T1776" s="25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2" t="s">
        <v>230</v>
      </c>
      <c r="AU1776" s="252" t="s">
        <v>88</v>
      </c>
      <c r="AV1776" s="13" t="s">
        <v>88</v>
      </c>
      <c r="AW1776" s="13" t="s">
        <v>34</v>
      </c>
      <c r="AX1776" s="13" t="s">
        <v>79</v>
      </c>
      <c r="AY1776" s="252" t="s">
        <v>216</v>
      </c>
    </row>
    <row r="1777" s="13" customFormat="1">
      <c r="A1777" s="13"/>
      <c r="B1777" s="241"/>
      <c r="C1777" s="242"/>
      <c r="D1777" s="243" t="s">
        <v>230</v>
      </c>
      <c r="E1777" s="244" t="s">
        <v>1</v>
      </c>
      <c r="F1777" s="245" t="s">
        <v>6447</v>
      </c>
      <c r="G1777" s="242"/>
      <c r="H1777" s="246">
        <v>12.24</v>
      </c>
      <c r="I1777" s="247"/>
      <c r="J1777" s="242"/>
      <c r="K1777" s="242"/>
      <c r="L1777" s="248"/>
      <c r="M1777" s="249"/>
      <c r="N1777" s="250"/>
      <c r="O1777" s="250"/>
      <c r="P1777" s="250"/>
      <c r="Q1777" s="250"/>
      <c r="R1777" s="250"/>
      <c r="S1777" s="250"/>
      <c r="T1777" s="251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52" t="s">
        <v>230</v>
      </c>
      <c r="AU1777" s="252" t="s">
        <v>88</v>
      </c>
      <c r="AV1777" s="13" t="s">
        <v>88</v>
      </c>
      <c r="AW1777" s="13" t="s">
        <v>34</v>
      </c>
      <c r="AX1777" s="13" t="s">
        <v>79</v>
      </c>
      <c r="AY1777" s="252" t="s">
        <v>216</v>
      </c>
    </row>
    <row r="1778" s="13" customFormat="1">
      <c r="A1778" s="13"/>
      <c r="B1778" s="241"/>
      <c r="C1778" s="242"/>
      <c r="D1778" s="243" t="s">
        <v>230</v>
      </c>
      <c r="E1778" s="244" t="s">
        <v>1</v>
      </c>
      <c r="F1778" s="245" t="s">
        <v>6448</v>
      </c>
      <c r="G1778" s="242"/>
      <c r="H1778" s="246">
        <v>8.3800000000000008</v>
      </c>
      <c r="I1778" s="247"/>
      <c r="J1778" s="242"/>
      <c r="K1778" s="242"/>
      <c r="L1778" s="248"/>
      <c r="M1778" s="249"/>
      <c r="N1778" s="250"/>
      <c r="O1778" s="250"/>
      <c r="P1778" s="250"/>
      <c r="Q1778" s="250"/>
      <c r="R1778" s="250"/>
      <c r="S1778" s="250"/>
      <c r="T1778" s="251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2" t="s">
        <v>230</v>
      </c>
      <c r="AU1778" s="252" t="s">
        <v>88</v>
      </c>
      <c r="AV1778" s="13" t="s">
        <v>88</v>
      </c>
      <c r="AW1778" s="13" t="s">
        <v>34</v>
      </c>
      <c r="AX1778" s="13" t="s">
        <v>79</v>
      </c>
      <c r="AY1778" s="252" t="s">
        <v>216</v>
      </c>
    </row>
    <row r="1779" s="13" customFormat="1">
      <c r="A1779" s="13"/>
      <c r="B1779" s="241"/>
      <c r="C1779" s="242"/>
      <c r="D1779" s="243" t="s">
        <v>230</v>
      </c>
      <c r="E1779" s="244" t="s">
        <v>1</v>
      </c>
      <c r="F1779" s="245" t="s">
        <v>6449</v>
      </c>
      <c r="G1779" s="242"/>
      <c r="H1779" s="246">
        <v>9.6199999999999992</v>
      </c>
      <c r="I1779" s="247"/>
      <c r="J1779" s="242"/>
      <c r="K1779" s="242"/>
      <c r="L1779" s="248"/>
      <c r="M1779" s="249"/>
      <c r="N1779" s="250"/>
      <c r="O1779" s="250"/>
      <c r="P1779" s="250"/>
      <c r="Q1779" s="250"/>
      <c r="R1779" s="250"/>
      <c r="S1779" s="250"/>
      <c r="T1779" s="251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2" t="s">
        <v>230</v>
      </c>
      <c r="AU1779" s="252" t="s">
        <v>88</v>
      </c>
      <c r="AV1779" s="13" t="s">
        <v>88</v>
      </c>
      <c r="AW1779" s="13" t="s">
        <v>34</v>
      </c>
      <c r="AX1779" s="13" t="s">
        <v>79</v>
      </c>
      <c r="AY1779" s="252" t="s">
        <v>216</v>
      </c>
    </row>
    <row r="1780" s="13" customFormat="1">
      <c r="A1780" s="13"/>
      <c r="B1780" s="241"/>
      <c r="C1780" s="242"/>
      <c r="D1780" s="243" t="s">
        <v>230</v>
      </c>
      <c r="E1780" s="244" t="s">
        <v>1</v>
      </c>
      <c r="F1780" s="245" t="s">
        <v>6450</v>
      </c>
      <c r="G1780" s="242"/>
      <c r="H1780" s="246">
        <v>8.3399999999999999</v>
      </c>
      <c r="I1780" s="247"/>
      <c r="J1780" s="242"/>
      <c r="K1780" s="242"/>
      <c r="L1780" s="248"/>
      <c r="M1780" s="249"/>
      <c r="N1780" s="250"/>
      <c r="O1780" s="250"/>
      <c r="P1780" s="250"/>
      <c r="Q1780" s="250"/>
      <c r="R1780" s="250"/>
      <c r="S1780" s="250"/>
      <c r="T1780" s="251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52" t="s">
        <v>230</v>
      </c>
      <c r="AU1780" s="252" t="s">
        <v>88</v>
      </c>
      <c r="AV1780" s="13" t="s">
        <v>88</v>
      </c>
      <c r="AW1780" s="13" t="s">
        <v>34</v>
      </c>
      <c r="AX1780" s="13" t="s">
        <v>79</v>
      </c>
      <c r="AY1780" s="252" t="s">
        <v>216</v>
      </c>
    </row>
    <row r="1781" s="13" customFormat="1">
      <c r="A1781" s="13"/>
      <c r="B1781" s="241"/>
      <c r="C1781" s="242"/>
      <c r="D1781" s="243" t="s">
        <v>230</v>
      </c>
      <c r="E1781" s="244" t="s">
        <v>1</v>
      </c>
      <c r="F1781" s="245" t="s">
        <v>6451</v>
      </c>
      <c r="G1781" s="242"/>
      <c r="H1781" s="246">
        <v>6.5</v>
      </c>
      <c r="I1781" s="247"/>
      <c r="J1781" s="242"/>
      <c r="K1781" s="242"/>
      <c r="L1781" s="248"/>
      <c r="M1781" s="249"/>
      <c r="N1781" s="250"/>
      <c r="O1781" s="250"/>
      <c r="P1781" s="250"/>
      <c r="Q1781" s="250"/>
      <c r="R1781" s="250"/>
      <c r="S1781" s="250"/>
      <c r="T1781" s="251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52" t="s">
        <v>230</v>
      </c>
      <c r="AU1781" s="252" t="s">
        <v>88</v>
      </c>
      <c r="AV1781" s="13" t="s">
        <v>88</v>
      </c>
      <c r="AW1781" s="13" t="s">
        <v>34</v>
      </c>
      <c r="AX1781" s="13" t="s">
        <v>79</v>
      </c>
      <c r="AY1781" s="252" t="s">
        <v>216</v>
      </c>
    </row>
    <row r="1782" s="13" customFormat="1">
      <c r="A1782" s="13"/>
      <c r="B1782" s="241"/>
      <c r="C1782" s="242"/>
      <c r="D1782" s="243" t="s">
        <v>230</v>
      </c>
      <c r="E1782" s="244" t="s">
        <v>1</v>
      </c>
      <c r="F1782" s="245" t="s">
        <v>6452</v>
      </c>
      <c r="G1782" s="242"/>
      <c r="H1782" s="246">
        <v>32.130000000000003</v>
      </c>
      <c r="I1782" s="247"/>
      <c r="J1782" s="242"/>
      <c r="K1782" s="242"/>
      <c r="L1782" s="248"/>
      <c r="M1782" s="249"/>
      <c r="N1782" s="250"/>
      <c r="O1782" s="250"/>
      <c r="P1782" s="250"/>
      <c r="Q1782" s="250"/>
      <c r="R1782" s="250"/>
      <c r="S1782" s="250"/>
      <c r="T1782" s="251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2" t="s">
        <v>230</v>
      </c>
      <c r="AU1782" s="252" t="s">
        <v>88</v>
      </c>
      <c r="AV1782" s="13" t="s">
        <v>88</v>
      </c>
      <c r="AW1782" s="13" t="s">
        <v>34</v>
      </c>
      <c r="AX1782" s="13" t="s">
        <v>79</v>
      </c>
      <c r="AY1782" s="252" t="s">
        <v>216</v>
      </c>
    </row>
    <row r="1783" s="15" customFormat="1">
      <c r="A1783" s="15"/>
      <c r="B1783" s="280"/>
      <c r="C1783" s="281"/>
      <c r="D1783" s="243" t="s">
        <v>230</v>
      </c>
      <c r="E1783" s="282" t="s">
        <v>1</v>
      </c>
      <c r="F1783" s="283" t="s">
        <v>775</v>
      </c>
      <c r="G1783" s="281"/>
      <c r="H1783" s="284">
        <v>198.68000000000001</v>
      </c>
      <c r="I1783" s="285"/>
      <c r="J1783" s="281"/>
      <c r="K1783" s="281"/>
      <c r="L1783" s="286"/>
      <c r="M1783" s="287"/>
      <c r="N1783" s="288"/>
      <c r="O1783" s="288"/>
      <c r="P1783" s="288"/>
      <c r="Q1783" s="288"/>
      <c r="R1783" s="288"/>
      <c r="S1783" s="288"/>
      <c r="T1783" s="289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T1783" s="290" t="s">
        <v>230</v>
      </c>
      <c r="AU1783" s="290" t="s">
        <v>88</v>
      </c>
      <c r="AV1783" s="15" t="s">
        <v>99</v>
      </c>
      <c r="AW1783" s="15" t="s">
        <v>34</v>
      </c>
      <c r="AX1783" s="15" t="s">
        <v>79</v>
      </c>
      <c r="AY1783" s="290" t="s">
        <v>216</v>
      </c>
    </row>
    <row r="1784" s="13" customFormat="1">
      <c r="A1784" s="13"/>
      <c r="B1784" s="241"/>
      <c r="C1784" s="242"/>
      <c r="D1784" s="243" t="s">
        <v>230</v>
      </c>
      <c r="E1784" s="244" t="s">
        <v>1</v>
      </c>
      <c r="F1784" s="245" t="s">
        <v>6453</v>
      </c>
      <c r="G1784" s="242"/>
      <c r="H1784" s="246">
        <v>32.130000000000003</v>
      </c>
      <c r="I1784" s="247"/>
      <c r="J1784" s="242"/>
      <c r="K1784" s="242"/>
      <c r="L1784" s="248"/>
      <c r="M1784" s="249"/>
      <c r="N1784" s="250"/>
      <c r="O1784" s="250"/>
      <c r="P1784" s="250"/>
      <c r="Q1784" s="250"/>
      <c r="R1784" s="250"/>
      <c r="S1784" s="250"/>
      <c r="T1784" s="251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2" t="s">
        <v>230</v>
      </c>
      <c r="AU1784" s="252" t="s">
        <v>88</v>
      </c>
      <c r="AV1784" s="13" t="s">
        <v>88</v>
      </c>
      <c r="AW1784" s="13" t="s">
        <v>34</v>
      </c>
      <c r="AX1784" s="13" t="s">
        <v>79</v>
      </c>
      <c r="AY1784" s="252" t="s">
        <v>216</v>
      </c>
    </row>
    <row r="1785" s="13" customFormat="1">
      <c r="A1785" s="13"/>
      <c r="B1785" s="241"/>
      <c r="C1785" s="242"/>
      <c r="D1785" s="243" t="s">
        <v>230</v>
      </c>
      <c r="E1785" s="244" t="s">
        <v>1</v>
      </c>
      <c r="F1785" s="245" t="s">
        <v>6454</v>
      </c>
      <c r="G1785" s="242"/>
      <c r="H1785" s="246">
        <v>12.460000000000001</v>
      </c>
      <c r="I1785" s="247"/>
      <c r="J1785" s="242"/>
      <c r="K1785" s="242"/>
      <c r="L1785" s="248"/>
      <c r="M1785" s="249"/>
      <c r="N1785" s="250"/>
      <c r="O1785" s="250"/>
      <c r="P1785" s="250"/>
      <c r="Q1785" s="250"/>
      <c r="R1785" s="250"/>
      <c r="S1785" s="250"/>
      <c r="T1785" s="251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2" t="s">
        <v>230</v>
      </c>
      <c r="AU1785" s="252" t="s">
        <v>88</v>
      </c>
      <c r="AV1785" s="13" t="s">
        <v>88</v>
      </c>
      <c r="AW1785" s="13" t="s">
        <v>34</v>
      </c>
      <c r="AX1785" s="13" t="s">
        <v>79</v>
      </c>
      <c r="AY1785" s="252" t="s">
        <v>216</v>
      </c>
    </row>
    <row r="1786" s="13" customFormat="1">
      <c r="A1786" s="13"/>
      <c r="B1786" s="241"/>
      <c r="C1786" s="242"/>
      <c r="D1786" s="243" t="s">
        <v>230</v>
      </c>
      <c r="E1786" s="244" t="s">
        <v>1</v>
      </c>
      <c r="F1786" s="245" t="s">
        <v>6455</v>
      </c>
      <c r="G1786" s="242"/>
      <c r="H1786" s="246">
        <v>12.619999999999999</v>
      </c>
      <c r="I1786" s="247"/>
      <c r="J1786" s="242"/>
      <c r="K1786" s="242"/>
      <c r="L1786" s="248"/>
      <c r="M1786" s="249"/>
      <c r="N1786" s="250"/>
      <c r="O1786" s="250"/>
      <c r="P1786" s="250"/>
      <c r="Q1786" s="250"/>
      <c r="R1786" s="250"/>
      <c r="S1786" s="250"/>
      <c r="T1786" s="251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T1786" s="252" t="s">
        <v>230</v>
      </c>
      <c r="AU1786" s="252" t="s">
        <v>88</v>
      </c>
      <c r="AV1786" s="13" t="s">
        <v>88</v>
      </c>
      <c r="AW1786" s="13" t="s">
        <v>34</v>
      </c>
      <c r="AX1786" s="13" t="s">
        <v>79</v>
      </c>
      <c r="AY1786" s="252" t="s">
        <v>216</v>
      </c>
    </row>
    <row r="1787" s="13" customFormat="1">
      <c r="A1787" s="13"/>
      <c r="B1787" s="241"/>
      <c r="C1787" s="242"/>
      <c r="D1787" s="243" t="s">
        <v>230</v>
      </c>
      <c r="E1787" s="244" t="s">
        <v>1</v>
      </c>
      <c r="F1787" s="245" t="s">
        <v>6456</v>
      </c>
      <c r="G1787" s="242"/>
      <c r="H1787" s="246">
        <v>6.7199999999999998</v>
      </c>
      <c r="I1787" s="247"/>
      <c r="J1787" s="242"/>
      <c r="K1787" s="242"/>
      <c r="L1787" s="248"/>
      <c r="M1787" s="249"/>
      <c r="N1787" s="250"/>
      <c r="O1787" s="250"/>
      <c r="P1787" s="250"/>
      <c r="Q1787" s="250"/>
      <c r="R1787" s="250"/>
      <c r="S1787" s="250"/>
      <c r="T1787" s="251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52" t="s">
        <v>230</v>
      </c>
      <c r="AU1787" s="252" t="s">
        <v>88</v>
      </c>
      <c r="AV1787" s="13" t="s">
        <v>88</v>
      </c>
      <c r="AW1787" s="13" t="s">
        <v>34</v>
      </c>
      <c r="AX1787" s="13" t="s">
        <v>79</v>
      </c>
      <c r="AY1787" s="252" t="s">
        <v>216</v>
      </c>
    </row>
    <row r="1788" s="13" customFormat="1">
      <c r="A1788" s="13"/>
      <c r="B1788" s="241"/>
      <c r="C1788" s="242"/>
      <c r="D1788" s="243" t="s">
        <v>230</v>
      </c>
      <c r="E1788" s="244" t="s">
        <v>1</v>
      </c>
      <c r="F1788" s="245" t="s">
        <v>6457</v>
      </c>
      <c r="G1788" s="242"/>
      <c r="H1788" s="246">
        <v>32.130000000000003</v>
      </c>
      <c r="I1788" s="247"/>
      <c r="J1788" s="242"/>
      <c r="K1788" s="242"/>
      <c r="L1788" s="248"/>
      <c r="M1788" s="249"/>
      <c r="N1788" s="250"/>
      <c r="O1788" s="250"/>
      <c r="P1788" s="250"/>
      <c r="Q1788" s="250"/>
      <c r="R1788" s="250"/>
      <c r="S1788" s="250"/>
      <c r="T1788" s="251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2" t="s">
        <v>230</v>
      </c>
      <c r="AU1788" s="252" t="s">
        <v>88</v>
      </c>
      <c r="AV1788" s="13" t="s">
        <v>88</v>
      </c>
      <c r="AW1788" s="13" t="s">
        <v>34</v>
      </c>
      <c r="AX1788" s="13" t="s">
        <v>79</v>
      </c>
      <c r="AY1788" s="252" t="s">
        <v>216</v>
      </c>
    </row>
    <row r="1789" s="15" customFormat="1">
      <c r="A1789" s="15"/>
      <c r="B1789" s="280"/>
      <c r="C1789" s="281"/>
      <c r="D1789" s="243" t="s">
        <v>230</v>
      </c>
      <c r="E1789" s="282" t="s">
        <v>1</v>
      </c>
      <c r="F1789" s="283" t="s">
        <v>778</v>
      </c>
      <c r="G1789" s="281"/>
      <c r="H1789" s="284">
        <v>96.060000000000002</v>
      </c>
      <c r="I1789" s="285"/>
      <c r="J1789" s="281"/>
      <c r="K1789" s="281"/>
      <c r="L1789" s="286"/>
      <c r="M1789" s="287"/>
      <c r="N1789" s="288"/>
      <c r="O1789" s="288"/>
      <c r="P1789" s="288"/>
      <c r="Q1789" s="288"/>
      <c r="R1789" s="288"/>
      <c r="S1789" s="288"/>
      <c r="T1789" s="289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T1789" s="290" t="s">
        <v>230</v>
      </c>
      <c r="AU1789" s="290" t="s">
        <v>88</v>
      </c>
      <c r="AV1789" s="15" t="s">
        <v>99</v>
      </c>
      <c r="AW1789" s="15" t="s">
        <v>34</v>
      </c>
      <c r="AX1789" s="15" t="s">
        <v>79</v>
      </c>
      <c r="AY1789" s="290" t="s">
        <v>216</v>
      </c>
    </row>
    <row r="1790" s="14" customFormat="1">
      <c r="A1790" s="14"/>
      <c r="B1790" s="253"/>
      <c r="C1790" s="254"/>
      <c r="D1790" s="243" t="s">
        <v>230</v>
      </c>
      <c r="E1790" s="255" t="s">
        <v>1</v>
      </c>
      <c r="F1790" s="256" t="s">
        <v>285</v>
      </c>
      <c r="G1790" s="254"/>
      <c r="H1790" s="257">
        <v>294.74000000000001</v>
      </c>
      <c r="I1790" s="258"/>
      <c r="J1790" s="254"/>
      <c r="K1790" s="254"/>
      <c r="L1790" s="259"/>
      <c r="M1790" s="260"/>
      <c r="N1790" s="261"/>
      <c r="O1790" s="261"/>
      <c r="P1790" s="261"/>
      <c r="Q1790" s="261"/>
      <c r="R1790" s="261"/>
      <c r="S1790" s="261"/>
      <c r="T1790" s="262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63" t="s">
        <v>230</v>
      </c>
      <c r="AU1790" s="263" t="s">
        <v>88</v>
      </c>
      <c r="AV1790" s="14" t="s">
        <v>121</v>
      </c>
      <c r="AW1790" s="14" t="s">
        <v>34</v>
      </c>
      <c r="AX1790" s="14" t="s">
        <v>86</v>
      </c>
      <c r="AY1790" s="263" t="s">
        <v>216</v>
      </c>
    </row>
    <row r="1791" s="2" customFormat="1" ht="16.5" customHeight="1">
      <c r="A1791" s="39"/>
      <c r="B1791" s="40"/>
      <c r="C1791" s="228" t="s">
        <v>2866</v>
      </c>
      <c r="D1791" s="228" t="s">
        <v>218</v>
      </c>
      <c r="E1791" s="229" t="s">
        <v>2958</v>
      </c>
      <c r="F1791" s="230" t="s">
        <v>2959</v>
      </c>
      <c r="G1791" s="231" t="s">
        <v>359</v>
      </c>
      <c r="H1791" s="232">
        <v>20.219000000000001</v>
      </c>
      <c r="I1791" s="233"/>
      <c r="J1791" s="234">
        <f>ROUND(I1791*H1791,2)</f>
        <v>0</v>
      </c>
      <c r="K1791" s="230" t="s">
        <v>222</v>
      </c>
      <c r="L1791" s="45"/>
      <c r="M1791" s="235" t="s">
        <v>1</v>
      </c>
      <c r="N1791" s="236" t="s">
        <v>44</v>
      </c>
      <c r="O1791" s="92"/>
      <c r="P1791" s="237">
        <f>O1791*H1791</f>
        <v>0</v>
      </c>
      <c r="Q1791" s="237">
        <v>0</v>
      </c>
      <c r="R1791" s="237">
        <f>Q1791*H1791</f>
        <v>0</v>
      </c>
      <c r="S1791" s="237">
        <v>0</v>
      </c>
      <c r="T1791" s="238">
        <f>S1791*H1791</f>
        <v>0</v>
      </c>
      <c r="U1791" s="39"/>
      <c r="V1791" s="39"/>
      <c r="W1791" s="39"/>
      <c r="X1791" s="39"/>
      <c r="Y1791" s="39"/>
      <c r="Z1791" s="39"/>
      <c r="AA1791" s="39"/>
      <c r="AB1791" s="39"/>
      <c r="AC1791" s="39"/>
      <c r="AD1791" s="39"/>
      <c r="AE1791" s="39"/>
      <c r="AR1791" s="239" t="s">
        <v>290</v>
      </c>
      <c r="AT1791" s="239" t="s">
        <v>218</v>
      </c>
      <c r="AU1791" s="239" t="s">
        <v>88</v>
      </c>
      <c r="AY1791" s="18" t="s">
        <v>216</v>
      </c>
      <c r="BE1791" s="240">
        <f>IF(N1791="základní",J1791,0)</f>
        <v>0</v>
      </c>
      <c r="BF1791" s="240">
        <f>IF(N1791="snížená",J1791,0)</f>
        <v>0</v>
      </c>
      <c r="BG1791" s="240">
        <f>IF(N1791="zákl. přenesená",J1791,0)</f>
        <v>0</v>
      </c>
      <c r="BH1791" s="240">
        <f>IF(N1791="sníž. přenesená",J1791,0)</f>
        <v>0</v>
      </c>
      <c r="BI1791" s="240">
        <f>IF(N1791="nulová",J1791,0)</f>
        <v>0</v>
      </c>
      <c r="BJ1791" s="18" t="s">
        <v>86</v>
      </c>
      <c r="BK1791" s="240">
        <f>ROUND(I1791*H1791,2)</f>
        <v>0</v>
      </c>
      <c r="BL1791" s="18" t="s">
        <v>290</v>
      </c>
      <c r="BM1791" s="239" t="s">
        <v>2960</v>
      </c>
    </row>
    <row r="1792" s="2" customFormat="1" ht="16.5" customHeight="1">
      <c r="A1792" s="39"/>
      <c r="B1792" s="40"/>
      <c r="C1792" s="228" t="s">
        <v>2870</v>
      </c>
      <c r="D1792" s="228" t="s">
        <v>218</v>
      </c>
      <c r="E1792" s="229" t="s">
        <v>2962</v>
      </c>
      <c r="F1792" s="230" t="s">
        <v>2963</v>
      </c>
      <c r="G1792" s="231" t="s">
        <v>359</v>
      </c>
      <c r="H1792" s="232">
        <v>20.219000000000001</v>
      </c>
      <c r="I1792" s="233"/>
      <c r="J1792" s="234">
        <f>ROUND(I1792*H1792,2)</f>
        <v>0</v>
      </c>
      <c r="K1792" s="230" t="s">
        <v>222</v>
      </c>
      <c r="L1792" s="45"/>
      <c r="M1792" s="235" t="s">
        <v>1</v>
      </c>
      <c r="N1792" s="236" t="s">
        <v>44</v>
      </c>
      <c r="O1792" s="92"/>
      <c r="P1792" s="237">
        <f>O1792*H1792</f>
        <v>0</v>
      </c>
      <c r="Q1792" s="237">
        <v>0</v>
      </c>
      <c r="R1792" s="237">
        <f>Q1792*H1792</f>
        <v>0</v>
      </c>
      <c r="S1792" s="237">
        <v>0</v>
      </c>
      <c r="T1792" s="238">
        <f>S1792*H1792</f>
        <v>0</v>
      </c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R1792" s="239" t="s">
        <v>290</v>
      </c>
      <c r="AT1792" s="239" t="s">
        <v>218</v>
      </c>
      <c r="AU1792" s="239" t="s">
        <v>88</v>
      </c>
      <c r="AY1792" s="18" t="s">
        <v>216</v>
      </c>
      <c r="BE1792" s="240">
        <f>IF(N1792="základní",J1792,0)</f>
        <v>0</v>
      </c>
      <c r="BF1792" s="240">
        <f>IF(N1792="snížená",J1792,0)</f>
        <v>0</v>
      </c>
      <c r="BG1792" s="240">
        <f>IF(N1792="zákl. přenesená",J1792,0)</f>
        <v>0</v>
      </c>
      <c r="BH1792" s="240">
        <f>IF(N1792="sníž. přenesená",J1792,0)</f>
        <v>0</v>
      </c>
      <c r="BI1792" s="240">
        <f>IF(N1792="nulová",J1792,0)</f>
        <v>0</v>
      </c>
      <c r="BJ1792" s="18" t="s">
        <v>86</v>
      </c>
      <c r="BK1792" s="240">
        <f>ROUND(I1792*H1792,2)</f>
        <v>0</v>
      </c>
      <c r="BL1792" s="18" t="s">
        <v>290</v>
      </c>
      <c r="BM1792" s="239" t="s">
        <v>2964</v>
      </c>
    </row>
    <row r="1793" s="12" customFormat="1" ht="22.8" customHeight="1">
      <c r="A1793" s="12"/>
      <c r="B1793" s="212"/>
      <c r="C1793" s="213"/>
      <c r="D1793" s="214" t="s">
        <v>78</v>
      </c>
      <c r="E1793" s="226" t="s">
        <v>2965</v>
      </c>
      <c r="F1793" s="226" t="s">
        <v>2966</v>
      </c>
      <c r="G1793" s="213"/>
      <c r="H1793" s="213"/>
      <c r="I1793" s="216"/>
      <c r="J1793" s="227">
        <f>BK1793</f>
        <v>0</v>
      </c>
      <c r="K1793" s="213"/>
      <c r="L1793" s="218"/>
      <c r="M1793" s="219"/>
      <c r="N1793" s="220"/>
      <c r="O1793" s="220"/>
      <c r="P1793" s="221">
        <f>SUM(P1794:P1900)</f>
        <v>0</v>
      </c>
      <c r="Q1793" s="220"/>
      <c r="R1793" s="221">
        <f>SUM(R1794:R1900)</f>
        <v>14.830128750000004</v>
      </c>
      <c r="S1793" s="220"/>
      <c r="T1793" s="222">
        <f>SUM(T1794:T1900)</f>
        <v>2.5164599999999999</v>
      </c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R1793" s="223" t="s">
        <v>88</v>
      </c>
      <c r="AT1793" s="224" t="s">
        <v>78</v>
      </c>
      <c r="AU1793" s="224" t="s">
        <v>86</v>
      </c>
      <c r="AY1793" s="223" t="s">
        <v>216</v>
      </c>
      <c r="BK1793" s="225">
        <f>SUM(BK1794:BK1900)</f>
        <v>0</v>
      </c>
    </row>
    <row r="1794" s="2" customFormat="1" ht="16.5" customHeight="1">
      <c r="A1794" s="39"/>
      <c r="B1794" s="40"/>
      <c r="C1794" s="228" t="s">
        <v>2874</v>
      </c>
      <c r="D1794" s="228" t="s">
        <v>218</v>
      </c>
      <c r="E1794" s="229" t="s">
        <v>6458</v>
      </c>
      <c r="F1794" s="230" t="s">
        <v>6459</v>
      </c>
      <c r="G1794" s="231" t="s">
        <v>277</v>
      </c>
      <c r="H1794" s="232">
        <v>711.39999999999998</v>
      </c>
      <c r="I1794" s="233"/>
      <c r="J1794" s="234">
        <f>ROUND(I1794*H1794,2)</f>
        <v>0</v>
      </c>
      <c r="K1794" s="230" t="s">
        <v>222</v>
      </c>
      <c r="L1794" s="45"/>
      <c r="M1794" s="235" t="s">
        <v>1</v>
      </c>
      <c r="N1794" s="236" t="s">
        <v>44</v>
      </c>
      <c r="O1794" s="92"/>
      <c r="P1794" s="237">
        <f>O1794*H1794</f>
        <v>0</v>
      </c>
      <c r="Q1794" s="237">
        <v>0</v>
      </c>
      <c r="R1794" s="237">
        <f>Q1794*H1794</f>
        <v>0</v>
      </c>
      <c r="S1794" s="237">
        <v>0</v>
      </c>
      <c r="T1794" s="238">
        <f>S1794*H1794</f>
        <v>0</v>
      </c>
      <c r="U1794" s="39"/>
      <c r="V1794" s="39"/>
      <c r="W1794" s="39"/>
      <c r="X1794" s="39"/>
      <c r="Y1794" s="39"/>
      <c r="Z1794" s="39"/>
      <c r="AA1794" s="39"/>
      <c r="AB1794" s="39"/>
      <c r="AC1794" s="39"/>
      <c r="AD1794" s="39"/>
      <c r="AE1794" s="39"/>
      <c r="AR1794" s="239" t="s">
        <v>290</v>
      </c>
      <c r="AT1794" s="239" t="s">
        <v>218</v>
      </c>
      <c r="AU1794" s="239" t="s">
        <v>88</v>
      </c>
      <c r="AY1794" s="18" t="s">
        <v>216</v>
      </c>
      <c r="BE1794" s="240">
        <f>IF(N1794="základní",J1794,0)</f>
        <v>0</v>
      </c>
      <c r="BF1794" s="240">
        <f>IF(N1794="snížená",J1794,0)</f>
        <v>0</v>
      </c>
      <c r="BG1794" s="240">
        <f>IF(N1794="zákl. přenesená",J1794,0)</f>
        <v>0</v>
      </c>
      <c r="BH1794" s="240">
        <f>IF(N1794="sníž. přenesená",J1794,0)</f>
        <v>0</v>
      </c>
      <c r="BI1794" s="240">
        <f>IF(N1794="nulová",J1794,0)</f>
        <v>0</v>
      </c>
      <c r="BJ1794" s="18" t="s">
        <v>86</v>
      </c>
      <c r="BK1794" s="240">
        <f>ROUND(I1794*H1794,2)</f>
        <v>0</v>
      </c>
      <c r="BL1794" s="18" t="s">
        <v>290</v>
      </c>
      <c r="BM1794" s="239" t="s">
        <v>6460</v>
      </c>
    </row>
    <row r="1795" s="13" customFormat="1">
      <c r="A1795" s="13"/>
      <c r="B1795" s="241"/>
      <c r="C1795" s="242"/>
      <c r="D1795" s="243" t="s">
        <v>230</v>
      </c>
      <c r="E1795" s="244" t="s">
        <v>1</v>
      </c>
      <c r="F1795" s="245" t="s">
        <v>6461</v>
      </c>
      <c r="G1795" s="242"/>
      <c r="H1795" s="246">
        <v>243.44</v>
      </c>
      <c r="I1795" s="247"/>
      <c r="J1795" s="242"/>
      <c r="K1795" s="242"/>
      <c r="L1795" s="248"/>
      <c r="M1795" s="249"/>
      <c r="N1795" s="250"/>
      <c r="O1795" s="250"/>
      <c r="P1795" s="250"/>
      <c r="Q1795" s="250"/>
      <c r="R1795" s="250"/>
      <c r="S1795" s="250"/>
      <c r="T1795" s="251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2" t="s">
        <v>230</v>
      </c>
      <c r="AU1795" s="252" t="s">
        <v>88</v>
      </c>
      <c r="AV1795" s="13" t="s">
        <v>88</v>
      </c>
      <c r="AW1795" s="13" t="s">
        <v>34</v>
      </c>
      <c r="AX1795" s="13" t="s">
        <v>79</v>
      </c>
      <c r="AY1795" s="252" t="s">
        <v>216</v>
      </c>
    </row>
    <row r="1796" s="13" customFormat="1">
      <c r="A1796" s="13"/>
      <c r="B1796" s="241"/>
      <c r="C1796" s="242"/>
      <c r="D1796" s="243" t="s">
        <v>230</v>
      </c>
      <c r="E1796" s="244" t="s">
        <v>1</v>
      </c>
      <c r="F1796" s="245" t="s">
        <v>6462</v>
      </c>
      <c r="G1796" s="242"/>
      <c r="H1796" s="246">
        <v>20.16</v>
      </c>
      <c r="I1796" s="247"/>
      <c r="J1796" s="242"/>
      <c r="K1796" s="242"/>
      <c r="L1796" s="248"/>
      <c r="M1796" s="249"/>
      <c r="N1796" s="250"/>
      <c r="O1796" s="250"/>
      <c r="P1796" s="250"/>
      <c r="Q1796" s="250"/>
      <c r="R1796" s="250"/>
      <c r="S1796" s="250"/>
      <c r="T1796" s="251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52" t="s">
        <v>230</v>
      </c>
      <c r="AU1796" s="252" t="s">
        <v>88</v>
      </c>
      <c r="AV1796" s="13" t="s">
        <v>88</v>
      </c>
      <c r="AW1796" s="13" t="s">
        <v>34</v>
      </c>
      <c r="AX1796" s="13" t="s">
        <v>79</v>
      </c>
      <c r="AY1796" s="252" t="s">
        <v>216</v>
      </c>
    </row>
    <row r="1797" s="13" customFormat="1">
      <c r="A1797" s="13"/>
      <c r="B1797" s="241"/>
      <c r="C1797" s="242"/>
      <c r="D1797" s="243" t="s">
        <v>230</v>
      </c>
      <c r="E1797" s="244" t="s">
        <v>1</v>
      </c>
      <c r="F1797" s="245" t="s">
        <v>6463</v>
      </c>
      <c r="G1797" s="242"/>
      <c r="H1797" s="246">
        <v>447.80000000000001</v>
      </c>
      <c r="I1797" s="247"/>
      <c r="J1797" s="242"/>
      <c r="K1797" s="242"/>
      <c r="L1797" s="248"/>
      <c r="M1797" s="249"/>
      <c r="N1797" s="250"/>
      <c r="O1797" s="250"/>
      <c r="P1797" s="250"/>
      <c r="Q1797" s="250"/>
      <c r="R1797" s="250"/>
      <c r="S1797" s="250"/>
      <c r="T1797" s="251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2" t="s">
        <v>230</v>
      </c>
      <c r="AU1797" s="252" t="s">
        <v>88</v>
      </c>
      <c r="AV1797" s="13" t="s">
        <v>88</v>
      </c>
      <c r="AW1797" s="13" t="s">
        <v>34</v>
      </c>
      <c r="AX1797" s="13" t="s">
        <v>79</v>
      </c>
      <c r="AY1797" s="252" t="s">
        <v>216</v>
      </c>
    </row>
    <row r="1798" s="14" customFormat="1">
      <c r="A1798" s="14"/>
      <c r="B1798" s="253"/>
      <c r="C1798" s="254"/>
      <c r="D1798" s="243" t="s">
        <v>230</v>
      </c>
      <c r="E1798" s="255" t="s">
        <v>1</v>
      </c>
      <c r="F1798" s="256" t="s">
        <v>285</v>
      </c>
      <c r="G1798" s="254"/>
      <c r="H1798" s="257">
        <v>711.40000000000009</v>
      </c>
      <c r="I1798" s="258"/>
      <c r="J1798" s="254"/>
      <c r="K1798" s="254"/>
      <c r="L1798" s="259"/>
      <c r="M1798" s="260"/>
      <c r="N1798" s="261"/>
      <c r="O1798" s="261"/>
      <c r="P1798" s="261"/>
      <c r="Q1798" s="261"/>
      <c r="R1798" s="261"/>
      <c r="S1798" s="261"/>
      <c r="T1798" s="262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63" t="s">
        <v>230</v>
      </c>
      <c r="AU1798" s="263" t="s">
        <v>88</v>
      </c>
      <c r="AV1798" s="14" t="s">
        <v>121</v>
      </c>
      <c r="AW1798" s="14" t="s">
        <v>34</v>
      </c>
      <c r="AX1798" s="14" t="s">
        <v>86</v>
      </c>
      <c r="AY1798" s="263" t="s">
        <v>216</v>
      </c>
    </row>
    <row r="1799" s="2" customFormat="1" ht="16.5" customHeight="1">
      <c r="A1799" s="39"/>
      <c r="B1799" s="40"/>
      <c r="C1799" s="228" t="s">
        <v>2878</v>
      </c>
      <c r="D1799" s="228" t="s">
        <v>218</v>
      </c>
      <c r="E1799" s="229" t="s">
        <v>6464</v>
      </c>
      <c r="F1799" s="230" t="s">
        <v>6465</v>
      </c>
      <c r="G1799" s="231" t="s">
        <v>277</v>
      </c>
      <c r="H1799" s="232">
        <v>28.611000000000001</v>
      </c>
      <c r="I1799" s="233"/>
      <c r="J1799" s="234">
        <f>ROUND(I1799*H1799,2)</f>
        <v>0</v>
      </c>
      <c r="K1799" s="230" t="s">
        <v>222</v>
      </c>
      <c r="L1799" s="45"/>
      <c r="M1799" s="235" t="s">
        <v>1</v>
      </c>
      <c r="N1799" s="236" t="s">
        <v>44</v>
      </c>
      <c r="O1799" s="92"/>
      <c r="P1799" s="237">
        <f>O1799*H1799</f>
        <v>0</v>
      </c>
      <c r="Q1799" s="237">
        <v>0</v>
      </c>
      <c r="R1799" s="237">
        <f>Q1799*H1799</f>
        <v>0</v>
      </c>
      <c r="S1799" s="237">
        <v>0</v>
      </c>
      <c r="T1799" s="238">
        <f>S1799*H1799</f>
        <v>0</v>
      </c>
      <c r="U1799" s="39"/>
      <c r="V1799" s="39"/>
      <c r="W1799" s="39"/>
      <c r="X1799" s="39"/>
      <c r="Y1799" s="39"/>
      <c r="Z1799" s="39"/>
      <c r="AA1799" s="39"/>
      <c r="AB1799" s="39"/>
      <c r="AC1799" s="39"/>
      <c r="AD1799" s="39"/>
      <c r="AE1799" s="39"/>
      <c r="AR1799" s="239" t="s">
        <v>290</v>
      </c>
      <c r="AT1799" s="239" t="s">
        <v>218</v>
      </c>
      <c r="AU1799" s="239" t="s">
        <v>88</v>
      </c>
      <c r="AY1799" s="18" t="s">
        <v>216</v>
      </c>
      <c r="BE1799" s="240">
        <f>IF(N1799="základní",J1799,0)</f>
        <v>0</v>
      </c>
      <c r="BF1799" s="240">
        <f>IF(N1799="snížená",J1799,0)</f>
        <v>0</v>
      </c>
      <c r="BG1799" s="240">
        <f>IF(N1799="zákl. přenesená",J1799,0)</f>
        <v>0</v>
      </c>
      <c r="BH1799" s="240">
        <f>IF(N1799="sníž. přenesená",J1799,0)</f>
        <v>0</v>
      </c>
      <c r="BI1799" s="240">
        <f>IF(N1799="nulová",J1799,0)</f>
        <v>0</v>
      </c>
      <c r="BJ1799" s="18" t="s">
        <v>86</v>
      </c>
      <c r="BK1799" s="240">
        <f>ROUND(I1799*H1799,2)</f>
        <v>0</v>
      </c>
      <c r="BL1799" s="18" t="s">
        <v>290</v>
      </c>
      <c r="BM1799" s="239" t="s">
        <v>6466</v>
      </c>
    </row>
    <row r="1800" s="13" customFormat="1">
      <c r="A1800" s="13"/>
      <c r="B1800" s="241"/>
      <c r="C1800" s="242"/>
      <c r="D1800" s="243" t="s">
        <v>230</v>
      </c>
      <c r="E1800" s="244" t="s">
        <v>1</v>
      </c>
      <c r="F1800" s="245" t="s">
        <v>6467</v>
      </c>
      <c r="G1800" s="242"/>
      <c r="H1800" s="246">
        <v>28.611000000000001</v>
      </c>
      <c r="I1800" s="247"/>
      <c r="J1800" s="242"/>
      <c r="K1800" s="242"/>
      <c r="L1800" s="248"/>
      <c r="M1800" s="249"/>
      <c r="N1800" s="250"/>
      <c r="O1800" s="250"/>
      <c r="P1800" s="250"/>
      <c r="Q1800" s="250"/>
      <c r="R1800" s="250"/>
      <c r="S1800" s="250"/>
      <c r="T1800" s="251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T1800" s="252" t="s">
        <v>230</v>
      </c>
      <c r="AU1800" s="252" t="s">
        <v>88</v>
      </c>
      <c r="AV1800" s="13" t="s">
        <v>88</v>
      </c>
      <c r="AW1800" s="13" t="s">
        <v>34</v>
      </c>
      <c r="AX1800" s="13" t="s">
        <v>86</v>
      </c>
      <c r="AY1800" s="252" t="s">
        <v>216</v>
      </c>
    </row>
    <row r="1801" s="2" customFormat="1" ht="16.5" customHeight="1">
      <c r="A1801" s="39"/>
      <c r="B1801" s="40"/>
      <c r="C1801" s="228" t="s">
        <v>2884</v>
      </c>
      <c r="D1801" s="228" t="s">
        <v>218</v>
      </c>
      <c r="E1801" s="229" t="s">
        <v>2972</v>
      </c>
      <c r="F1801" s="230" t="s">
        <v>2973</v>
      </c>
      <c r="G1801" s="231" t="s">
        <v>277</v>
      </c>
      <c r="H1801" s="232">
        <v>718.57000000000005</v>
      </c>
      <c r="I1801" s="233"/>
      <c r="J1801" s="234">
        <f>ROUND(I1801*H1801,2)</f>
        <v>0</v>
      </c>
      <c r="K1801" s="230" t="s">
        <v>222</v>
      </c>
      <c r="L1801" s="45"/>
      <c r="M1801" s="235" t="s">
        <v>1</v>
      </c>
      <c r="N1801" s="236" t="s">
        <v>44</v>
      </c>
      <c r="O1801" s="92"/>
      <c r="P1801" s="237">
        <f>O1801*H1801</f>
        <v>0</v>
      </c>
      <c r="Q1801" s="237">
        <v>0</v>
      </c>
      <c r="R1801" s="237">
        <f>Q1801*H1801</f>
        <v>0</v>
      </c>
      <c r="S1801" s="237">
        <v>0</v>
      </c>
      <c r="T1801" s="238">
        <f>S1801*H1801</f>
        <v>0</v>
      </c>
      <c r="U1801" s="39"/>
      <c r="V1801" s="39"/>
      <c r="W1801" s="39"/>
      <c r="X1801" s="39"/>
      <c r="Y1801" s="39"/>
      <c r="Z1801" s="39"/>
      <c r="AA1801" s="39"/>
      <c r="AB1801" s="39"/>
      <c r="AC1801" s="39"/>
      <c r="AD1801" s="39"/>
      <c r="AE1801" s="39"/>
      <c r="AR1801" s="239" t="s">
        <v>290</v>
      </c>
      <c r="AT1801" s="239" t="s">
        <v>218</v>
      </c>
      <c r="AU1801" s="239" t="s">
        <v>88</v>
      </c>
      <c r="AY1801" s="18" t="s">
        <v>216</v>
      </c>
      <c r="BE1801" s="240">
        <f>IF(N1801="základní",J1801,0)</f>
        <v>0</v>
      </c>
      <c r="BF1801" s="240">
        <f>IF(N1801="snížená",J1801,0)</f>
        <v>0</v>
      </c>
      <c r="BG1801" s="240">
        <f>IF(N1801="zákl. přenesená",J1801,0)</f>
        <v>0</v>
      </c>
      <c r="BH1801" s="240">
        <f>IF(N1801="sníž. přenesená",J1801,0)</f>
        <v>0</v>
      </c>
      <c r="BI1801" s="240">
        <f>IF(N1801="nulová",J1801,0)</f>
        <v>0</v>
      </c>
      <c r="BJ1801" s="18" t="s">
        <v>86</v>
      </c>
      <c r="BK1801" s="240">
        <f>ROUND(I1801*H1801,2)</f>
        <v>0</v>
      </c>
      <c r="BL1801" s="18" t="s">
        <v>290</v>
      </c>
      <c r="BM1801" s="239" t="s">
        <v>2974</v>
      </c>
    </row>
    <row r="1802" s="13" customFormat="1">
      <c r="A1802" s="13"/>
      <c r="B1802" s="241"/>
      <c r="C1802" s="242"/>
      <c r="D1802" s="243" t="s">
        <v>230</v>
      </c>
      <c r="E1802" s="244" t="s">
        <v>1</v>
      </c>
      <c r="F1802" s="245" t="s">
        <v>6468</v>
      </c>
      <c r="G1802" s="242"/>
      <c r="H1802" s="246">
        <v>307.69999999999999</v>
      </c>
      <c r="I1802" s="247"/>
      <c r="J1802" s="242"/>
      <c r="K1802" s="242"/>
      <c r="L1802" s="248"/>
      <c r="M1802" s="249"/>
      <c r="N1802" s="250"/>
      <c r="O1802" s="250"/>
      <c r="P1802" s="250"/>
      <c r="Q1802" s="250"/>
      <c r="R1802" s="250"/>
      <c r="S1802" s="250"/>
      <c r="T1802" s="251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52" t="s">
        <v>230</v>
      </c>
      <c r="AU1802" s="252" t="s">
        <v>88</v>
      </c>
      <c r="AV1802" s="13" t="s">
        <v>88</v>
      </c>
      <c r="AW1802" s="13" t="s">
        <v>34</v>
      </c>
      <c r="AX1802" s="13" t="s">
        <v>79</v>
      </c>
      <c r="AY1802" s="252" t="s">
        <v>216</v>
      </c>
    </row>
    <row r="1803" s="13" customFormat="1">
      <c r="A1803" s="13"/>
      <c r="B1803" s="241"/>
      <c r="C1803" s="242"/>
      <c r="D1803" s="243" t="s">
        <v>230</v>
      </c>
      <c r="E1803" s="244" t="s">
        <v>1</v>
      </c>
      <c r="F1803" s="245" t="s">
        <v>6469</v>
      </c>
      <c r="G1803" s="242"/>
      <c r="H1803" s="246">
        <v>410.87</v>
      </c>
      <c r="I1803" s="247"/>
      <c r="J1803" s="242"/>
      <c r="K1803" s="242"/>
      <c r="L1803" s="248"/>
      <c r="M1803" s="249"/>
      <c r="N1803" s="250"/>
      <c r="O1803" s="250"/>
      <c r="P1803" s="250"/>
      <c r="Q1803" s="250"/>
      <c r="R1803" s="250"/>
      <c r="S1803" s="250"/>
      <c r="T1803" s="251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2" t="s">
        <v>230</v>
      </c>
      <c r="AU1803" s="252" t="s">
        <v>88</v>
      </c>
      <c r="AV1803" s="13" t="s">
        <v>88</v>
      </c>
      <c r="AW1803" s="13" t="s">
        <v>34</v>
      </c>
      <c r="AX1803" s="13" t="s">
        <v>79</v>
      </c>
      <c r="AY1803" s="252" t="s">
        <v>216</v>
      </c>
    </row>
    <row r="1804" s="14" customFormat="1">
      <c r="A1804" s="14"/>
      <c r="B1804" s="253"/>
      <c r="C1804" s="254"/>
      <c r="D1804" s="243" t="s">
        <v>230</v>
      </c>
      <c r="E1804" s="255" t="s">
        <v>1</v>
      </c>
      <c r="F1804" s="256" t="s">
        <v>285</v>
      </c>
      <c r="G1804" s="254"/>
      <c r="H1804" s="257">
        <v>718.56999999999994</v>
      </c>
      <c r="I1804" s="258"/>
      <c r="J1804" s="254"/>
      <c r="K1804" s="254"/>
      <c r="L1804" s="259"/>
      <c r="M1804" s="260"/>
      <c r="N1804" s="261"/>
      <c r="O1804" s="261"/>
      <c r="P1804" s="261"/>
      <c r="Q1804" s="261"/>
      <c r="R1804" s="261"/>
      <c r="S1804" s="261"/>
      <c r="T1804" s="262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T1804" s="263" t="s">
        <v>230</v>
      </c>
      <c r="AU1804" s="263" t="s">
        <v>88</v>
      </c>
      <c r="AV1804" s="14" t="s">
        <v>121</v>
      </c>
      <c r="AW1804" s="14" t="s">
        <v>34</v>
      </c>
      <c r="AX1804" s="14" t="s">
        <v>86</v>
      </c>
      <c r="AY1804" s="263" t="s">
        <v>216</v>
      </c>
    </row>
    <row r="1805" s="2" customFormat="1" ht="16.5" customHeight="1">
      <c r="A1805" s="39"/>
      <c r="B1805" s="40"/>
      <c r="C1805" s="228" t="s">
        <v>2890</v>
      </c>
      <c r="D1805" s="228" t="s">
        <v>218</v>
      </c>
      <c r="E1805" s="229" t="s">
        <v>6470</v>
      </c>
      <c r="F1805" s="230" t="s">
        <v>6471</v>
      </c>
      <c r="G1805" s="231" t="s">
        <v>277</v>
      </c>
      <c r="H1805" s="232">
        <v>32.844000000000001</v>
      </c>
      <c r="I1805" s="233"/>
      <c r="J1805" s="234">
        <f>ROUND(I1805*H1805,2)</f>
        <v>0</v>
      </c>
      <c r="K1805" s="230" t="s">
        <v>222</v>
      </c>
      <c r="L1805" s="45"/>
      <c r="M1805" s="235" t="s">
        <v>1</v>
      </c>
      <c r="N1805" s="236" t="s">
        <v>44</v>
      </c>
      <c r="O1805" s="92"/>
      <c r="P1805" s="237">
        <f>O1805*H1805</f>
        <v>0</v>
      </c>
      <c r="Q1805" s="237">
        <v>0</v>
      </c>
      <c r="R1805" s="237">
        <f>Q1805*H1805</f>
        <v>0</v>
      </c>
      <c r="S1805" s="237">
        <v>0</v>
      </c>
      <c r="T1805" s="238">
        <f>S1805*H1805</f>
        <v>0</v>
      </c>
      <c r="U1805" s="39"/>
      <c r="V1805" s="39"/>
      <c r="W1805" s="39"/>
      <c r="X1805" s="39"/>
      <c r="Y1805" s="39"/>
      <c r="Z1805" s="39"/>
      <c r="AA1805" s="39"/>
      <c r="AB1805" s="39"/>
      <c r="AC1805" s="39"/>
      <c r="AD1805" s="39"/>
      <c r="AE1805" s="39"/>
      <c r="AR1805" s="239" t="s">
        <v>290</v>
      </c>
      <c r="AT1805" s="239" t="s">
        <v>218</v>
      </c>
      <c r="AU1805" s="239" t="s">
        <v>88</v>
      </c>
      <c r="AY1805" s="18" t="s">
        <v>216</v>
      </c>
      <c r="BE1805" s="240">
        <f>IF(N1805="základní",J1805,0)</f>
        <v>0</v>
      </c>
      <c r="BF1805" s="240">
        <f>IF(N1805="snížená",J1805,0)</f>
        <v>0</v>
      </c>
      <c r="BG1805" s="240">
        <f>IF(N1805="zákl. přenesená",J1805,0)</f>
        <v>0</v>
      </c>
      <c r="BH1805" s="240">
        <f>IF(N1805="sníž. přenesená",J1805,0)</f>
        <v>0</v>
      </c>
      <c r="BI1805" s="240">
        <f>IF(N1805="nulová",J1805,0)</f>
        <v>0</v>
      </c>
      <c r="BJ1805" s="18" t="s">
        <v>86</v>
      </c>
      <c r="BK1805" s="240">
        <f>ROUND(I1805*H1805,2)</f>
        <v>0</v>
      </c>
      <c r="BL1805" s="18" t="s">
        <v>290</v>
      </c>
      <c r="BM1805" s="239" t="s">
        <v>6472</v>
      </c>
    </row>
    <row r="1806" s="13" customFormat="1">
      <c r="A1806" s="13"/>
      <c r="B1806" s="241"/>
      <c r="C1806" s="242"/>
      <c r="D1806" s="243" t="s">
        <v>230</v>
      </c>
      <c r="E1806" s="244" t="s">
        <v>1</v>
      </c>
      <c r="F1806" s="245" t="s">
        <v>6473</v>
      </c>
      <c r="G1806" s="242"/>
      <c r="H1806" s="246">
        <v>13.77</v>
      </c>
      <c r="I1806" s="247"/>
      <c r="J1806" s="242"/>
      <c r="K1806" s="242"/>
      <c r="L1806" s="248"/>
      <c r="M1806" s="249"/>
      <c r="N1806" s="250"/>
      <c r="O1806" s="250"/>
      <c r="P1806" s="250"/>
      <c r="Q1806" s="250"/>
      <c r="R1806" s="250"/>
      <c r="S1806" s="250"/>
      <c r="T1806" s="251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52" t="s">
        <v>230</v>
      </c>
      <c r="AU1806" s="252" t="s">
        <v>88</v>
      </c>
      <c r="AV1806" s="13" t="s">
        <v>88</v>
      </c>
      <c r="AW1806" s="13" t="s">
        <v>34</v>
      </c>
      <c r="AX1806" s="13" t="s">
        <v>79</v>
      </c>
      <c r="AY1806" s="252" t="s">
        <v>216</v>
      </c>
    </row>
    <row r="1807" s="13" customFormat="1">
      <c r="A1807" s="13"/>
      <c r="B1807" s="241"/>
      <c r="C1807" s="242"/>
      <c r="D1807" s="243" t="s">
        <v>230</v>
      </c>
      <c r="E1807" s="244" t="s">
        <v>1</v>
      </c>
      <c r="F1807" s="245" t="s">
        <v>6474</v>
      </c>
      <c r="G1807" s="242"/>
      <c r="H1807" s="246">
        <v>19.074000000000002</v>
      </c>
      <c r="I1807" s="247"/>
      <c r="J1807" s="242"/>
      <c r="K1807" s="242"/>
      <c r="L1807" s="248"/>
      <c r="M1807" s="249"/>
      <c r="N1807" s="250"/>
      <c r="O1807" s="250"/>
      <c r="P1807" s="250"/>
      <c r="Q1807" s="250"/>
      <c r="R1807" s="250"/>
      <c r="S1807" s="250"/>
      <c r="T1807" s="251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52" t="s">
        <v>230</v>
      </c>
      <c r="AU1807" s="252" t="s">
        <v>88</v>
      </c>
      <c r="AV1807" s="13" t="s">
        <v>88</v>
      </c>
      <c r="AW1807" s="13" t="s">
        <v>34</v>
      </c>
      <c r="AX1807" s="13" t="s">
        <v>79</v>
      </c>
      <c r="AY1807" s="252" t="s">
        <v>216</v>
      </c>
    </row>
    <row r="1808" s="14" customFormat="1">
      <c r="A1808" s="14"/>
      <c r="B1808" s="253"/>
      <c r="C1808" s="254"/>
      <c r="D1808" s="243" t="s">
        <v>230</v>
      </c>
      <c r="E1808" s="255" t="s">
        <v>1</v>
      </c>
      <c r="F1808" s="256" t="s">
        <v>285</v>
      </c>
      <c r="G1808" s="254"/>
      <c r="H1808" s="257">
        <v>32.844000000000001</v>
      </c>
      <c r="I1808" s="258"/>
      <c r="J1808" s="254"/>
      <c r="K1808" s="254"/>
      <c r="L1808" s="259"/>
      <c r="M1808" s="260"/>
      <c r="N1808" s="261"/>
      <c r="O1808" s="261"/>
      <c r="P1808" s="261"/>
      <c r="Q1808" s="261"/>
      <c r="R1808" s="261"/>
      <c r="S1808" s="261"/>
      <c r="T1808" s="262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T1808" s="263" t="s">
        <v>230</v>
      </c>
      <c r="AU1808" s="263" t="s">
        <v>88</v>
      </c>
      <c r="AV1808" s="14" t="s">
        <v>121</v>
      </c>
      <c r="AW1808" s="14" t="s">
        <v>34</v>
      </c>
      <c r="AX1808" s="14" t="s">
        <v>86</v>
      </c>
      <c r="AY1808" s="263" t="s">
        <v>216</v>
      </c>
    </row>
    <row r="1809" s="2" customFormat="1" ht="16.5" customHeight="1">
      <c r="A1809" s="39"/>
      <c r="B1809" s="40"/>
      <c r="C1809" s="228" t="s">
        <v>2896</v>
      </c>
      <c r="D1809" s="228" t="s">
        <v>218</v>
      </c>
      <c r="E1809" s="229" t="s">
        <v>2979</v>
      </c>
      <c r="F1809" s="230" t="s">
        <v>2980</v>
      </c>
      <c r="G1809" s="231" t="s">
        <v>277</v>
      </c>
      <c r="H1809" s="232">
        <v>1437.1400000000001</v>
      </c>
      <c r="I1809" s="233"/>
      <c r="J1809" s="234">
        <f>ROUND(I1809*H1809,2)</f>
        <v>0</v>
      </c>
      <c r="K1809" s="230" t="s">
        <v>222</v>
      </c>
      <c r="L1809" s="45"/>
      <c r="M1809" s="235" t="s">
        <v>1</v>
      </c>
      <c r="N1809" s="236" t="s">
        <v>44</v>
      </c>
      <c r="O1809" s="92"/>
      <c r="P1809" s="237">
        <f>O1809*H1809</f>
        <v>0</v>
      </c>
      <c r="Q1809" s="237">
        <v>3.0000000000000001E-05</v>
      </c>
      <c r="R1809" s="237">
        <f>Q1809*H1809</f>
        <v>0.043114200000000005</v>
      </c>
      <c r="S1809" s="237">
        <v>0</v>
      </c>
      <c r="T1809" s="238">
        <f>S1809*H1809</f>
        <v>0</v>
      </c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R1809" s="239" t="s">
        <v>290</v>
      </c>
      <c r="AT1809" s="239" t="s">
        <v>218</v>
      </c>
      <c r="AU1809" s="239" t="s">
        <v>88</v>
      </c>
      <c r="AY1809" s="18" t="s">
        <v>216</v>
      </c>
      <c r="BE1809" s="240">
        <f>IF(N1809="základní",J1809,0)</f>
        <v>0</v>
      </c>
      <c r="BF1809" s="240">
        <f>IF(N1809="snížená",J1809,0)</f>
        <v>0</v>
      </c>
      <c r="BG1809" s="240">
        <f>IF(N1809="zákl. přenesená",J1809,0)</f>
        <v>0</v>
      </c>
      <c r="BH1809" s="240">
        <f>IF(N1809="sníž. přenesená",J1809,0)</f>
        <v>0</v>
      </c>
      <c r="BI1809" s="240">
        <f>IF(N1809="nulová",J1809,0)</f>
        <v>0</v>
      </c>
      <c r="BJ1809" s="18" t="s">
        <v>86</v>
      </c>
      <c r="BK1809" s="240">
        <f>ROUND(I1809*H1809,2)</f>
        <v>0</v>
      </c>
      <c r="BL1809" s="18" t="s">
        <v>290</v>
      </c>
      <c r="BM1809" s="239" t="s">
        <v>2981</v>
      </c>
    </row>
    <row r="1810" s="13" customFormat="1">
      <c r="A1810" s="13"/>
      <c r="B1810" s="241"/>
      <c r="C1810" s="242"/>
      <c r="D1810" s="243" t="s">
        <v>230</v>
      </c>
      <c r="E1810" s="244" t="s">
        <v>1</v>
      </c>
      <c r="F1810" s="245" t="s">
        <v>6475</v>
      </c>
      <c r="G1810" s="242"/>
      <c r="H1810" s="246">
        <v>1437.1400000000001</v>
      </c>
      <c r="I1810" s="247"/>
      <c r="J1810" s="242"/>
      <c r="K1810" s="242"/>
      <c r="L1810" s="248"/>
      <c r="M1810" s="249"/>
      <c r="N1810" s="250"/>
      <c r="O1810" s="250"/>
      <c r="P1810" s="250"/>
      <c r="Q1810" s="250"/>
      <c r="R1810" s="250"/>
      <c r="S1810" s="250"/>
      <c r="T1810" s="251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T1810" s="252" t="s">
        <v>230</v>
      </c>
      <c r="AU1810" s="252" t="s">
        <v>88</v>
      </c>
      <c r="AV1810" s="13" t="s">
        <v>88</v>
      </c>
      <c r="AW1810" s="13" t="s">
        <v>34</v>
      </c>
      <c r="AX1810" s="13" t="s">
        <v>86</v>
      </c>
      <c r="AY1810" s="252" t="s">
        <v>216</v>
      </c>
    </row>
    <row r="1811" s="2" customFormat="1" ht="16.5" customHeight="1">
      <c r="A1811" s="39"/>
      <c r="B1811" s="40"/>
      <c r="C1811" s="228" t="s">
        <v>2900</v>
      </c>
      <c r="D1811" s="228" t="s">
        <v>218</v>
      </c>
      <c r="E1811" s="229" t="s">
        <v>6476</v>
      </c>
      <c r="F1811" s="230" t="s">
        <v>6477</v>
      </c>
      <c r="G1811" s="231" t="s">
        <v>277</v>
      </c>
      <c r="H1811" s="232">
        <v>32.844000000000001</v>
      </c>
      <c r="I1811" s="233"/>
      <c r="J1811" s="234">
        <f>ROUND(I1811*H1811,2)</f>
        <v>0</v>
      </c>
      <c r="K1811" s="230" t="s">
        <v>222</v>
      </c>
      <c r="L1811" s="45"/>
      <c r="M1811" s="235" t="s">
        <v>1</v>
      </c>
      <c r="N1811" s="236" t="s">
        <v>44</v>
      </c>
      <c r="O1811" s="92"/>
      <c r="P1811" s="237">
        <f>O1811*H1811</f>
        <v>0</v>
      </c>
      <c r="Q1811" s="237">
        <v>5.0000000000000002E-05</v>
      </c>
      <c r="R1811" s="237">
        <f>Q1811*H1811</f>
        <v>0.0016422000000000001</v>
      </c>
      <c r="S1811" s="237">
        <v>0</v>
      </c>
      <c r="T1811" s="238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39" t="s">
        <v>290</v>
      </c>
      <c r="AT1811" s="239" t="s">
        <v>218</v>
      </c>
      <c r="AU1811" s="239" t="s">
        <v>88</v>
      </c>
      <c r="AY1811" s="18" t="s">
        <v>216</v>
      </c>
      <c r="BE1811" s="240">
        <f>IF(N1811="základní",J1811,0)</f>
        <v>0</v>
      </c>
      <c r="BF1811" s="240">
        <f>IF(N1811="snížená",J1811,0)</f>
        <v>0</v>
      </c>
      <c r="BG1811" s="240">
        <f>IF(N1811="zákl. přenesená",J1811,0)</f>
        <v>0</v>
      </c>
      <c r="BH1811" s="240">
        <f>IF(N1811="sníž. přenesená",J1811,0)</f>
        <v>0</v>
      </c>
      <c r="BI1811" s="240">
        <f>IF(N1811="nulová",J1811,0)</f>
        <v>0</v>
      </c>
      <c r="BJ1811" s="18" t="s">
        <v>86</v>
      </c>
      <c r="BK1811" s="240">
        <f>ROUND(I1811*H1811,2)</f>
        <v>0</v>
      </c>
      <c r="BL1811" s="18" t="s">
        <v>290</v>
      </c>
      <c r="BM1811" s="239" t="s">
        <v>6478</v>
      </c>
    </row>
    <row r="1812" s="13" customFormat="1">
      <c r="A1812" s="13"/>
      <c r="B1812" s="241"/>
      <c r="C1812" s="242"/>
      <c r="D1812" s="243" t="s">
        <v>230</v>
      </c>
      <c r="E1812" s="244" t="s">
        <v>1</v>
      </c>
      <c r="F1812" s="245" t="s">
        <v>6473</v>
      </c>
      <c r="G1812" s="242"/>
      <c r="H1812" s="246">
        <v>13.77</v>
      </c>
      <c r="I1812" s="247"/>
      <c r="J1812" s="242"/>
      <c r="K1812" s="242"/>
      <c r="L1812" s="248"/>
      <c r="M1812" s="249"/>
      <c r="N1812" s="250"/>
      <c r="O1812" s="250"/>
      <c r="P1812" s="250"/>
      <c r="Q1812" s="250"/>
      <c r="R1812" s="250"/>
      <c r="S1812" s="250"/>
      <c r="T1812" s="251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52" t="s">
        <v>230</v>
      </c>
      <c r="AU1812" s="252" t="s">
        <v>88</v>
      </c>
      <c r="AV1812" s="13" t="s">
        <v>88</v>
      </c>
      <c r="AW1812" s="13" t="s">
        <v>34</v>
      </c>
      <c r="AX1812" s="13" t="s">
        <v>79</v>
      </c>
      <c r="AY1812" s="252" t="s">
        <v>216</v>
      </c>
    </row>
    <row r="1813" s="13" customFormat="1">
      <c r="A1813" s="13"/>
      <c r="B1813" s="241"/>
      <c r="C1813" s="242"/>
      <c r="D1813" s="243" t="s">
        <v>230</v>
      </c>
      <c r="E1813" s="244" t="s">
        <v>1</v>
      </c>
      <c r="F1813" s="245" t="s">
        <v>6474</v>
      </c>
      <c r="G1813" s="242"/>
      <c r="H1813" s="246">
        <v>19.074000000000002</v>
      </c>
      <c r="I1813" s="247"/>
      <c r="J1813" s="242"/>
      <c r="K1813" s="242"/>
      <c r="L1813" s="248"/>
      <c r="M1813" s="249"/>
      <c r="N1813" s="250"/>
      <c r="O1813" s="250"/>
      <c r="P1813" s="250"/>
      <c r="Q1813" s="250"/>
      <c r="R1813" s="250"/>
      <c r="S1813" s="250"/>
      <c r="T1813" s="251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2" t="s">
        <v>230</v>
      </c>
      <c r="AU1813" s="252" t="s">
        <v>88</v>
      </c>
      <c r="AV1813" s="13" t="s">
        <v>88</v>
      </c>
      <c r="AW1813" s="13" t="s">
        <v>34</v>
      </c>
      <c r="AX1813" s="13" t="s">
        <v>79</v>
      </c>
      <c r="AY1813" s="252" t="s">
        <v>216</v>
      </c>
    </row>
    <row r="1814" s="14" customFormat="1">
      <c r="A1814" s="14"/>
      <c r="B1814" s="253"/>
      <c r="C1814" s="254"/>
      <c r="D1814" s="243" t="s">
        <v>230</v>
      </c>
      <c r="E1814" s="255" t="s">
        <v>1</v>
      </c>
      <c r="F1814" s="256" t="s">
        <v>285</v>
      </c>
      <c r="G1814" s="254"/>
      <c r="H1814" s="257">
        <v>32.844000000000001</v>
      </c>
      <c r="I1814" s="258"/>
      <c r="J1814" s="254"/>
      <c r="K1814" s="254"/>
      <c r="L1814" s="259"/>
      <c r="M1814" s="260"/>
      <c r="N1814" s="261"/>
      <c r="O1814" s="261"/>
      <c r="P1814" s="261"/>
      <c r="Q1814" s="261"/>
      <c r="R1814" s="261"/>
      <c r="S1814" s="261"/>
      <c r="T1814" s="262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63" t="s">
        <v>230</v>
      </c>
      <c r="AU1814" s="263" t="s">
        <v>88</v>
      </c>
      <c r="AV1814" s="14" t="s">
        <v>121</v>
      </c>
      <c r="AW1814" s="14" t="s">
        <v>34</v>
      </c>
      <c r="AX1814" s="14" t="s">
        <v>86</v>
      </c>
      <c r="AY1814" s="263" t="s">
        <v>216</v>
      </c>
    </row>
    <row r="1815" s="2" customFormat="1" ht="16.5" customHeight="1">
      <c r="A1815" s="39"/>
      <c r="B1815" s="40"/>
      <c r="C1815" s="228" t="s">
        <v>2909</v>
      </c>
      <c r="D1815" s="228" t="s">
        <v>218</v>
      </c>
      <c r="E1815" s="229" t="s">
        <v>6479</v>
      </c>
      <c r="F1815" s="230" t="s">
        <v>6480</v>
      </c>
      <c r="G1815" s="231" t="s">
        <v>277</v>
      </c>
      <c r="H1815" s="232">
        <v>732.34000000000003</v>
      </c>
      <c r="I1815" s="233"/>
      <c r="J1815" s="234">
        <f>ROUND(I1815*H1815,2)</f>
        <v>0</v>
      </c>
      <c r="K1815" s="230" t="s">
        <v>222</v>
      </c>
      <c r="L1815" s="45"/>
      <c r="M1815" s="235" t="s">
        <v>1</v>
      </c>
      <c r="N1815" s="236" t="s">
        <v>44</v>
      </c>
      <c r="O1815" s="92"/>
      <c r="P1815" s="237">
        <f>O1815*H1815</f>
        <v>0</v>
      </c>
      <c r="Q1815" s="237">
        <v>0.014999999999999999</v>
      </c>
      <c r="R1815" s="237">
        <f>Q1815*H1815</f>
        <v>10.985099999999999</v>
      </c>
      <c r="S1815" s="237">
        <v>0</v>
      </c>
      <c r="T1815" s="238">
        <f>S1815*H1815</f>
        <v>0</v>
      </c>
      <c r="U1815" s="39"/>
      <c r="V1815" s="39"/>
      <c r="W1815" s="39"/>
      <c r="X1815" s="39"/>
      <c r="Y1815" s="39"/>
      <c r="Z1815" s="39"/>
      <c r="AA1815" s="39"/>
      <c r="AB1815" s="39"/>
      <c r="AC1815" s="39"/>
      <c r="AD1815" s="39"/>
      <c r="AE1815" s="39"/>
      <c r="AR1815" s="239" t="s">
        <v>290</v>
      </c>
      <c r="AT1815" s="239" t="s">
        <v>218</v>
      </c>
      <c r="AU1815" s="239" t="s">
        <v>88</v>
      </c>
      <c r="AY1815" s="18" t="s">
        <v>216</v>
      </c>
      <c r="BE1815" s="240">
        <f>IF(N1815="základní",J1815,0)</f>
        <v>0</v>
      </c>
      <c r="BF1815" s="240">
        <f>IF(N1815="snížená",J1815,0)</f>
        <v>0</v>
      </c>
      <c r="BG1815" s="240">
        <f>IF(N1815="zákl. přenesená",J1815,0)</f>
        <v>0</v>
      </c>
      <c r="BH1815" s="240">
        <f>IF(N1815="sníž. přenesená",J1815,0)</f>
        <v>0</v>
      </c>
      <c r="BI1815" s="240">
        <f>IF(N1815="nulová",J1815,0)</f>
        <v>0</v>
      </c>
      <c r="BJ1815" s="18" t="s">
        <v>86</v>
      </c>
      <c r="BK1815" s="240">
        <f>ROUND(I1815*H1815,2)</f>
        <v>0</v>
      </c>
      <c r="BL1815" s="18" t="s">
        <v>290</v>
      </c>
      <c r="BM1815" s="239" t="s">
        <v>2986</v>
      </c>
    </row>
    <row r="1816" s="13" customFormat="1">
      <c r="A1816" s="13"/>
      <c r="B1816" s="241"/>
      <c r="C1816" s="242"/>
      <c r="D1816" s="243" t="s">
        <v>230</v>
      </c>
      <c r="E1816" s="244" t="s">
        <v>1</v>
      </c>
      <c r="F1816" s="245" t="s">
        <v>6468</v>
      </c>
      <c r="G1816" s="242"/>
      <c r="H1816" s="246">
        <v>307.69999999999999</v>
      </c>
      <c r="I1816" s="247"/>
      <c r="J1816" s="242"/>
      <c r="K1816" s="242"/>
      <c r="L1816" s="248"/>
      <c r="M1816" s="249"/>
      <c r="N1816" s="250"/>
      <c r="O1816" s="250"/>
      <c r="P1816" s="250"/>
      <c r="Q1816" s="250"/>
      <c r="R1816" s="250"/>
      <c r="S1816" s="250"/>
      <c r="T1816" s="25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2" t="s">
        <v>230</v>
      </c>
      <c r="AU1816" s="252" t="s">
        <v>88</v>
      </c>
      <c r="AV1816" s="13" t="s">
        <v>88</v>
      </c>
      <c r="AW1816" s="13" t="s">
        <v>34</v>
      </c>
      <c r="AX1816" s="13" t="s">
        <v>79</v>
      </c>
      <c r="AY1816" s="252" t="s">
        <v>216</v>
      </c>
    </row>
    <row r="1817" s="13" customFormat="1">
      <c r="A1817" s="13"/>
      <c r="B1817" s="241"/>
      <c r="C1817" s="242"/>
      <c r="D1817" s="243" t="s">
        <v>230</v>
      </c>
      <c r="E1817" s="244" t="s">
        <v>1</v>
      </c>
      <c r="F1817" s="245" t="s">
        <v>6469</v>
      </c>
      <c r="G1817" s="242"/>
      <c r="H1817" s="246">
        <v>410.87</v>
      </c>
      <c r="I1817" s="247"/>
      <c r="J1817" s="242"/>
      <c r="K1817" s="242"/>
      <c r="L1817" s="248"/>
      <c r="M1817" s="249"/>
      <c r="N1817" s="250"/>
      <c r="O1817" s="250"/>
      <c r="P1817" s="250"/>
      <c r="Q1817" s="250"/>
      <c r="R1817" s="250"/>
      <c r="S1817" s="250"/>
      <c r="T1817" s="251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2" t="s">
        <v>230</v>
      </c>
      <c r="AU1817" s="252" t="s">
        <v>88</v>
      </c>
      <c r="AV1817" s="13" t="s">
        <v>88</v>
      </c>
      <c r="AW1817" s="13" t="s">
        <v>34</v>
      </c>
      <c r="AX1817" s="13" t="s">
        <v>79</v>
      </c>
      <c r="AY1817" s="252" t="s">
        <v>216</v>
      </c>
    </row>
    <row r="1818" s="13" customFormat="1">
      <c r="A1818" s="13"/>
      <c r="B1818" s="241"/>
      <c r="C1818" s="242"/>
      <c r="D1818" s="243" t="s">
        <v>230</v>
      </c>
      <c r="E1818" s="244" t="s">
        <v>1</v>
      </c>
      <c r="F1818" s="245" t="s">
        <v>6473</v>
      </c>
      <c r="G1818" s="242"/>
      <c r="H1818" s="246">
        <v>13.77</v>
      </c>
      <c r="I1818" s="247"/>
      <c r="J1818" s="242"/>
      <c r="K1818" s="242"/>
      <c r="L1818" s="248"/>
      <c r="M1818" s="249"/>
      <c r="N1818" s="250"/>
      <c r="O1818" s="250"/>
      <c r="P1818" s="250"/>
      <c r="Q1818" s="250"/>
      <c r="R1818" s="250"/>
      <c r="S1818" s="250"/>
      <c r="T1818" s="251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52" t="s">
        <v>230</v>
      </c>
      <c r="AU1818" s="252" t="s">
        <v>88</v>
      </c>
      <c r="AV1818" s="13" t="s">
        <v>88</v>
      </c>
      <c r="AW1818" s="13" t="s">
        <v>34</v>
      </c>
      <c r="AX1818" s="13" t="s">
        <v>79</v>
      </c>
      <c r="AY1818" s="252" t="s">
        <v>216</v>
      </c>
    </row>
    <row r="1819" s="14" customFormat="1">
      <c r="A1819" s="14"/>
      <c r="B1819" s="253"/>
      <c r="C1819" s="254"/>
      <c r="D1819" s="243" t="s">
        <v>230</v>
      </c>
      <c r="E1819" s="255" t="s">
        <v>1</v>
      </c>
      <c r="F1819" s="256" t="s">
        <v>6481</v>
      </c>
      <c r="G1819" s="254"/>
      <c r="H1819" s="257">
        <v>732.33999999999992</v>
      </c>
      <c r="I1819" s="258"/>
      <c r="J1819" s="254"/>
      <c r="K1819" s="254"/>
      <c r="L1819" s="259"/>
      <c r="M1819" s="260"/>
      <c r="N1819" s="261"/>
      <c r="O1819" s="261"/>
      <c r="P1819" s="261"/>
      <c r="Q1819" s="261"/>
      <c r="R1819" s="261"/>
      <c r="S1819" s="261"/>
      <c r="T1819" s="262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63" t="s">
        <v>230</v>
      </c>
      <c r="AU1819" s="263" t="s">
        <v>88</v>
      </c>
      <c r="AV1819" s="14" t="s">
        <v>121</v>
      </c>
      <c r="AW1819" s="14" t="s">
        <v>34</v>
      </c>
      <c r="AX1819" s="14" t="s">
        <v>86</v>
      </c>
      <c r="AY1819" s="263" t="s">
        <v>216</v>
      </c>
    </row>
    <row r="1820" s="2" customFormat="1" ht="24.15" customHeight="1">
      <c r="A1820" s="39"/>
      <c r="B1820" s="40"/>
      <c r="C1820" s="228" t="s">
        <v>2914</v>
      </c>
      <c r="D1820" s="228" t="s">
        <v>218</v>
      </c>
      <c r="E1820" s="229" t="s">
        <v>6482</v>
      </c>
      <c r="F1820" s="230" t="s">
        <v>6483</v>
      </c>
      <c r="G1820" s="231" t="s">
        <v>277</v>
      </c>
      <c r="H1820" s="232">
        <v>12.036</v>
      </c>
      <c r="I1820" s="233"/>
      <c r="J1820" s="234">
        <f>ROUND(I1820*H1820,2)</f>
        <v>0</v>
      </c>
      <c r="K1820" s="230" t="s">
        <v>222</v>
      </c>
      <c r="L1820" s="45"/>
      <c r="M1820" s="235" t="s">
        <v>1</v>
      </c>
      <c r="N1820" s="236" t="s">
        <v>44</v>
      </c>
      <c r="O1820" s="92"/>
      <c r="P1820" s="237">
        <f>O1820*H1820</f>
        <v>0</v>
      </c>
      <c r="Q1820" s="237">
        <v>0.016500000000000001</v>
      </c>
      <c r="R1820" s="237">
        <f>Q1820*H1820</f>
        <v>0.19859399999999999</v>
      </c>
      <c r="S1820" s="237">
        <v>0</v>
      </c>
      <c r="T1820" s="238">
        <f>S1820*H1820</f>
        <v>0</v>
      </c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R1820" s="239" t="s">
        <v>290</v>
      </c>
      <c r="AT1820" s="239" t="s">
        <v>218</v>
      </c>
      <c r="AU1820" s="239" t="s">
        <v>88</v>
      </c>
      <c r="AY1820" s="18" t="s">
        <v>216</v>
      </c>
      <c r="BE1820" s="240">
        <f>IF(N1820="základní",J1820,0)</f>
        <v>0</v>
      </c>
      <c r="BF1820" s="240">
        <f>IF(N1820="snížená",J1820,0)</f>
        <v>0</v>
      </c>
      <c r="BG1820" s="240">
        <f>IF(N1820="zákl. přenesená",J1820,0)</f>
        <v>0</v>
      </c>
      <c r="BH1820" s="240">
        <f>IF(N1820="sníž. přenesená",J1820,0)</f>
        <v>0</v>
      </c>
      <c r="BI1820" s="240">
        <f>IF(N1820="nulová",J1820,0)</f>
        <v>0</v>
      </c>
      <c r="BJ1820" s="18" t="s">
        <v>86</v>
      </c>
      <c r="BK1820" s="240">
        <f>ROUND(I1820*H1820,2)</f>
        <v>0</v>
      </c>
      <c r="BL1820" s="18" t="s">
        <v>290</v>
      </c>
      <c r="BM1820" s="239" t="s">
        <v>6484</v>
      </c>
    </row>
    <row r="1821" s="13" customFormat="1">
      <c r="A1821" s="13"/>
      <c r="B1821" s="241"/>
      <c r="C1821" s="242"/>
      <c r="D1821" s="243" t="s">
        <v>230</v>
      </c>
      <c r="E1821" s="244" t="s">
        <v>1</v>
      </c>
      <c r="F1821" s="245" t="s">
        <v>6485</v>
      </c>
      <c r="G1821" s="242"/>
      <c r="H1821" s="246">
        <v>12.036</v>
      </c>
      <c r="I1821" s="247"/>
      <c r="J1821" s="242"/>
      <c r="K1821" s="242"/>
      <c r="L1821" s="248"/>
      <c r="M1821" s="249"/>
      <c r="N1821" s="250"/>
      <c r="O1821" s="250"/>
      <c r="P1821" s="250"/>
      <c r="Q1821" s="250"/>
      <c r="R1821" s="250"/>
      <c r="S1821" s="250"/>
      <c r="T1821" s="251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2" t="s">
        <v>230</v>
      </c>
      <c r="AU1821" s="252" t="s">
        <v>88</v>
      </c>
      <c r="AV1821" s="13" t="s">
        <v>88</v>
      </c>
      <c r="AW1821" s="13" t="s">
        <v>34</v>
      </c>
      <c r="AX1821" s="13" t="s">
        <v>86</v>
      </c>
      <c r="AY1821" s="252" t="s">
        <v>216</v>
      </c>
    </row>
    <row r="1822" s="2" customFormat="1" ht="16.5" customHeight="1">
      <c r="A1822" s="39"/>
      <c r="B1822" s="40"/>
      <c r="C1822" s="228" t="s">
        <v>2919</v>
      </c>
      <c r="D1822" s="228" t="s">
        <v>218</v>
      </c>
      <c r="E1822" s="229" t="s">
        <v>6486</v>
      </c>
      <c r="F1822" s="230" t="s">
        <v>6487</v>
      </c>
      <c r="G1822" s="231" t="s">
        <v>277</v>
      </c>
      <c r="H1822" s="232">
        <v>7.0179999999999998</v>
      </c>
      <c r="I1822" s="233"/>
      <c r="J1822" s="234">
        <f>ROUND(I1822*H1822,2)</f>
        <v>0</v>
      </c>
      <c r="K1822" s="230" t="s">
        <v>222</v>
      </c>
      <c r="L1822" s="45"/>
      <c r="M1822" s="235" t="s">
        <v>1</v>
      </c>
      <c r="N1822" s="236" t="s">
        <v>44</v>
      </c>
      <c r="O1822" s="92"/>
      <c r="P1822" s="237">
        <f>O1822*H1822</f>
        <v>0</v>
      </c>
      <c r="Q1822" s="237">
        <v>0.011520000000000001</v>
      </c>
      <c r="R1822" s="237">
        <f>Q1822*H1822</f>
        <v>0.080847360000000007</v>
      </c>
      <c r="S1822" s="237">
        <v>0</v>
      </c>
      <c r="T1822" s="238">
        <f>S1822*H1822</f>
        <v>0</v>
      </c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R1822" s="239" t="s">
        <v>290</v>
      </c>
      <c r="AT1822" s="239" t="s">
        <v>218</v>
      </c>
      <c r="AU1822" s="239" t="s">
        <v>88</v>
      </c>
      <c r="AY1822" s="18" t="s">
        <v>216</v>
      </c>
      <c r="BE1822" s="240">
        <f>IF(N1822="základní",J1822,0)</f>
        <v>0</v>
      </c>
      <c r="BF1822" s="240">
        <f>IF(N1822="snížená",J1822,0)</f>
        <v>0</v>
      </c>
      <c r="BG1822" s="240">
        <f>IF(N1822="zákl. přenesená",J1822,0)</f>
        <v>0</v>
      </c>
      <c r="BH1822" s="240">
        <f>IF(N1822="sníž. přenesená",J1822,0)</f>
        <v>0</v>
      </c>
      <c r="BI1822" s="240">
        <f>IF(N1822="nulová",J1822,0)</f>
        <v>0</v>
      </c>
      <c r="BJ1822" s="18" t="s">
        <v>86</v>
      </c>
      <c r="BK1822" s="240">
        <f>ROUND(I1822*H1822,2)</f>
        <v>0</v>
      </c>
      <c r="BL1822" s="18" t="s">
        <v>290</v>
      </c>
      <c r="BM1822" s="239" t="s">
        <v>6488</v>
      </c>
    </row>
    <row r="1823" s="13" customFormat="1">
      <c r="A1823" s="13"/>
      <c r="B1823" s="241"/>
      <c r="C1823" s="242"/>
      <c r="D1823" s="243" t="s">
        <v>230</v>
      </c>
      <c r="E1823" s="244" t="s">
        <v>1</v>
      </c>
      <c r="F1823" s="245" t="s">
        <v>6489</v>
      </c>
      <c r="G1823" s="242"/>
      <c r="H1823" s="246">
        <v>7.0179999999999998</v>
      </c>
      <c r="I1823" s="247"/>
      <c r="J1823" s="242"/>
      <c r="K1823" s="242"/>
      <c r="L1823" s="248"/>
      <c r="M1823" s="249"/>
      <c r="N1823" s="250"/>
      <c r="O1823" s="250"/>
      <c r="P1823" s="250"/>
      <c r="Q1823" s="250"/>
      <c r="R1823" s="250"/>
      <c r="S1823" s="250"/>
      <c r="T1823" s="251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2" t="s">
        <v>230</v>
      </c>
      <c r="AU1823" s="252" t="s">
        <v>88</v>
      </c>
      <c r="AV1823" s="13" t="s">
        <v>88</v>
      </c>
      <c r="AW1823" s="13" t="s">
        <v>34</v>
      </c>
      <c r="AX1823" s="13" t="s">
        <v>86</v>
      </c>
      <c r="AY1823" s="252" t="s">
        <v>216</v>
      </c>
    </row>
    <row r="1824" s="2" customFormat="1" ht="16.5" customHeight="1">
      <c r="A1824" s="39"/>
      <c r="B1824" s="40"/>
      <c r="C1824" s="228" t="s">
        <v>2925</v>
      </c>
      <c r="D1824" s="228" t="s">
        <v>218</v>
      </c>
      <c r="E1824" s="229" t="s">
        <v>6490</v>
      </c>
      <c r="F1824" s="230" t="s">
        <v>6491</v>
      </c>
      <c r="G1824" s="231" t="s">
        <v>293</v>
      </c>
      <c r="H1824" s="232">
        <v>40.799999999999997</v>
      </c>
      <c r="I1824" s="233"/>
      <c r="J1824" s="234">
        <f>ROUND(I1824*H1824,2)</f>
        <v>0</v>
      </c>
      <c r="K1824" s="230" t="s">
        <v>222</v>
      </c>
      <c r="L1824" s="45"/>
      <c r="M1824" s="235" t="s">
        <v>1</v>
      </c>
      <c r="N1824" s="236" t="s">
        <v>44</v>
      </c>
      <c r="O1824" s="92"/>
      <c r="P1824" s="237">
        <f>O1824*H1824</f>
        <v>0</v>
      </c>
      <c r="Q1824" s="237">
        <v>0.0011999999999999999</v>
      </c>
      <c r="R1824" s="237">
        <f>Q1824*H1824</f>
        <v>0.04895999999999999</v>
      </c>
      <c r="S1824" s="237">
        <v>0</v>
      </c>
      <c r="T1824" s="238">
        <f>S1824*H1824</f>
        <v>0</v>
      </c>
      <c r="U1824" s="39"/>
      <c r="V1824" s="39"/>
      <c r="W1824" s="39"/>
      <c r="X1824" s="39"/>
      <c r="Y1824" s="39"/>
      <c r="Z1824" s="39"/>
      <c r="AA1824" s="39"/>
      <c r="AB1824" s="39"/>
      <c r="AC1824" s="39"/>
      <c r="AD1824" s="39"/>
      <c r="AE1824" s="39"/>
      <c r="AR1824" s="239" t="s">
        <v>290</v>
      </c>
      <c r="AT1824" s="239" t="s">
        <v>218</v>
      </c>
      <c r="AU1824" s="239" t="s">
        <v>88</v>
      </c>
      <c r="AY1824" s="18" t="s">
        <v>216</v>
      </c>
      <c r="BE1824" s="240">
        <f>IF(N1824="základní",J1824,0)</f>
        <v>0</v>
      </c>
      <c r="BF1824" s="240">
        <f>IF(N1824="snížená",J1824,0)</f>
        <v>0</v>
      </c>
      <c r="BG1824" s="240">
        <f>IF(N1824="zákl. přenesená",J1824,0)</f>
        <v>0</v>
      </c>
      <c r="BH1824" s="240">
        <f>IF(N1824="sníž. přenesená",J1824,0)</f>
        <v>0</v>
      </c>
      <c r="BI1824" s="240">
        <f>IF(N1824="nulová",J1824,0)</f>
        <v>0</v>
      </c>
      <c r="BJ1824" s="18" t="s">
        <v>86</v>
      </c>
      <c r="BK1824" s="240">
        <f>ROUND(I1824*H1824,2)</f>
        <v>0</v>
      </c>
      <c r="BL1824" s="18" t="s">
        <v>290</v>
      </c>
      <c r="BM1824" s="239" t="s">
        <v>6492</v>
      </c>
    </row>
    <row r="1825" s="13" customFormat="1">
      <c r="A1825" s="13"/>
      <c r="B1825" s="241"/>
      <c r="C1825" s="242"/>
      <c r="D1825" s="243" t="s">
        <v>230</v>
      </c>
      <c r="E1825" s="244" t="s">
        <v>1</v>
      </c>
      <c r="F1825" s="245" t="s">
        <v>6493</v>
      </c>
      <c r="G1825" s="242"/>
      <c r="H1825" s="246">
        <v>40.799999999999997</v>
      </c>
      <c r="I1825" s="247"/>
      <c r="J1825" s="242"/>
      <c r="K1825" s="242"/>
      <c r="L1825" s="248"/>
      <c r="M1825" s="249"/>
      <c r="N1825" s="250"/>
      <c r="O1825" s="250"/>
      <c r="P1825" s="250"/>
      <c r="Q1825" s="250"/>
      <c r="R1825" s="250"/>
      <c r="S1825" s="250"/>
      <c r="T1825" s="251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T1825" s="252" t="s">
        <v>230</v>
      </c>
      <c r="AU1825" s="252" t="s">
        <v>88</v>
      </c>
      <c r="AV1825" s="13" t="s">
        <v>88</v>
      </c>
      <c r="AW1825" s="13" t="s">
        <v>34</v>
      </c>
      <c r="AX1825" s="13" t="s">
        <v>86</v>
      </c>
      <c r="AY1825" s="252" t="s">
        <v>216</v>
      </c>
    </row>
    <row r="1826" s="2" customFormat="1" ht="16.5" customHeight="1">
      <c r="A1826" s="39"/>
      <c r="B1826" s="40"/>
      <c r="C1826" s="228" t="s">
        <v>2930</v>
      </c>
      <c r="D1826" s="228" t="s">
        <v>218</v>
      </c>
      <c r="E1826" s="229" t="s">
        <v>6494</v>
      </c>
      <c r="F1826" s="230" t="s">
        <v>6495</v>
      </c>
      <c r="G1826" s="231" t="s">
        <v>277</v>
      </c>
      <c r="H1826" s="232">
        <v>711.39999999999998</v>
      </c>
      <c r="I1826" s="233"/>
      <c r="J1826" s="234">
        <f>ROUND(I1826*H1826,2)</f>
        <v>0</v>
      </c>
      <c r="K1826" s="230" t="s">
        <v>222</v>
      </c>
      <c r="L1826" s="45"/>
      <c r="M1826" s="235" t="s">
        <v>1</v>
      </c>
      <c r="N1826" s="236" t="s">
        <v>44</v>
      </c>
      <c r="O1826" s="92"/>
      <c r="P1826" s="237">
        <f>O1826*H1826</f>
        <v>0</v>
      </c>
      <c r="Q1826" s="237">
        <v>0</v>
      </c>
      <c r="R1826" s="237">
        <f>Q1826*H1826</f>
        <v>0</v>
      </c>
      <c r="S1826" s="237">
        <v>0.0030000000000000001</v>
      </c>
      <c r="T1826" s="238">
        <f>S1826*H1826</f>
        <v>2.1341999999999999</v>
      </c>
      <c r="U1826" s="39"/>
      <c r="V1826" s="39"/>
      <c r="W1826" s="39"/>
      <c r="X1826" s="39"/>
      <c r="Y1826" s="39"/>
      <c r="Z1826" s="39"/>
      <c r="AA1826" s="39"/>
      <c r="AB1826" s="39"/>
      <c r="AC1826" s="39"/>
      <c r="AD1826" s="39"/>
      <c r="AE1826" s="39"/>
      <c r="AR1826" s="239" t="s">
        <v>290</v>
      </c>
      <c r="AT1826" s="239" t="s">
        <v>218</v>
      </c>
      <c r="AU1826" s="239" t="s">
        <v>88</v>
      </c>
      <c r="AY1826" s="18" t="s">
        <v>216</v>
      </c>
      <c r="BE1826" s="240">
        <f>IF(N1826="základní",J1826,0)</f>
        <v>0</v>
      </c>
      <c r="BF1826" s="240">
        <f>IF(N1826="snížená",J1826,0)</f>
        <v>0</v>
      </c>
      <c r="BG1826" s="240">
        <f>IF(N1826="zákl. přenesená",J1826,0)</f>
        <v>0</v>
      </c>
      <c r="BH1826" s="240">
        <f>IF(N1826="sníž. přenesená",J1826,0)</f>
        <v>0</v>
      </c>
      <c r="BI1826" s="240">
        <f>IF(N1826="nulová",J1826,0)</f>
        <v>0</v>
      </c>
      <c r="BJ1826" s="18" t="s">
        <v>86</v>
      </c>
      <c r="BK1826" s="240">
        <f>ROUND(I1826*H1826,2)</f>
        <v>0</v>
      </c>
      <c r="BL1826" s="18" t="s">
        <v>290</v>
      </c>
      <c r="BM1826" s="239" t="s">
        <v>6496</v>
      </c>
    </row>
    <row r="1827" s="13" customFormat="1">
      <c r="A1827" s="13"/>
      <c r="B1827" s="241"/>
      <c r="C1827" s="242"/>
      <c r="D1827" s="243" t="s">
        <v>230</v>
      </c>
      <c r="E1827" s="244" t="s">
        <v>1</v>
      </c>
      <c r="F1827" s="245" t="s">
        <v>6461</v>
      </c>
      <c r="G1827" s="242"/>
      <c r="H1827" s="246">
        <v>243.44</v>
      </c>
      <c r="I1827" s="247"/>
      <c r="J1827" s="242"/>
      <c r="K1827" s="242"/>
      <c r="L1827" s="248"/>
      <c r="M1827" s="249"/>
      <c r="N1827" s="250"/>
      <c r="O1827" s="250"/>
      <c r="P1827" s="250"/>
      <c r="Q1827" s="250"/>
      <c r="R1827" s="250"/>
      <c r="S1827" s="250"/>
      <c r="T1827" s="251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2" t="s">
        <v>230</v>
      </c>
      <c r="AU1827" s="252" t="s">
        <v>88</v>
      </c>
      <c r="AV1827" s="13" t="s">
        <v>88</v>
      </c>
      <c r="AW1827" s="13" t="s">
        <v>34</v>
      </c>
      <c r="AX1827" s="13" t="s">
        <v>79</v>
      </c>
      <c r="AY1827" s="252" t="s">
        <v>216</v>
      </c>
    </row>
    <row r="1828" s="13" customFormat="1">
      <c r="A1828" s="13"/>
      <c r="B1828" s="241"/>
      <c r="C1828" s="242"/>
      <c r="D1828" s="243" t="s">
        <v>230</v>
      </c>
      <c r="E1828" s="244" t="s">
        <v>1</v>
      </c>
      <c r="F1828" s="245" t="s">
        <v>6462</v>
      </c>
      <c r="G1828" s="242"/>
      <c r="H1828" s="246">
        <v>20.16</v>
      </c>
      <c r="I1828" s="247"/>
      <c r="J1828" s="242"/>
      <c r="K1828" s="242"/>
      <c r="L1828" s="248"/>
      <c r="M1828" s="249"/>
      <c r="N1828" s="250"/>
      <c r="O1828" s="250"/>
      <c r="P1828" s="250"/>
      <c r="Q1828" s="250"/>
      <c r="R1828" s="250"/>
      <c r="S1828" s="250"/>
      <c r="T1828" s="251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T1828" s="252" t="s">
        <v>230</v>
      </c>
      <c r="AU1828" s="252" t="s">
        <v>88</v>
      </c>
      <c r="AV1828" s="13" t="s">
        <v>88</v>
      </c>
      <c r="AW1828" s="13" t="s">
        <v>34</v>
      </c>
      <c r="AX1828" s="13" t="s">
        <v>79</v>
      </c>
      <c r="AY1828" s="252" t="s">
        <v>216</v>
      </c>
    </row>
    <row r="1829" s="13" customFormat="1">
      <c r="A1829" s="13"/>
      <c r="B1829" s="241"/>
      <c r="C1829" s="242"/>
      <c r="D1829" s="243" t="s">
        <v>230</v>
      </c>
      <c r="E1829" s="244" t="s">
        <v>1</v>
      </c>
      <c r="F1829" s="245" t="s">
        <v>6463</v>
      </c>
      <c r="G1829" s="242"/>
      <c r="H1829" s="246">
        <v>447.80000000000001</v>
      </c>
      <c r="I1829" s="247"/>
      <c r="J1829" s="242"/>
      <c r="K1829" s="242"/>
      <c r="L1829" s="248"/>
      <c r="M1829" s="249"/>
      <c r="N1829" s="250"/>
      <c r="O1829" s="250"/>
      <c r="P1829" s="250"/>
      <c r="Q1829" s="250"/>
      <c r="R1829" s="250"/>
      <c r="S1829" s="250"/>
      <c r="T1829" s="251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52" t="s">
        <v>230</v>
      </c>
      <c r="AU1829" s="252" t="s">
        <v>88</v>
      </c>
      <c r="AV1829" s="13" t="s">
        <v>88</v>
      </c>
      <c r="AW1829" s="13" t="s">
        <v>34</v>
      </c>
      <c r="AX1829" s="13" t="s">
        <v>79</v>
      </c>
      <c r="AY1829" s="252" t="s">
        <v>216</v>
      </c>
    </row>
    <row r="1830" s="14" customFormat="1">
      <c r="A1830" s="14"/>
      <c r="B1830" s="253"/>
      <c r="C1830" s="254"/>
      <c r="D1830" s="243" t="s">
        <v>230</v>
      </c>
      <c r="E1830" s="255" t="s">
        <v>1</v>
      </c>
      <c r="F1830" s="256" t="s">
        <v>285</v>
      </c>
      <c r="G1830" s="254"/>
      <c r="H1830" s="257">
        <v>711.39999999999998</v>
      </c>
      <c r="I1830" s="258"/>
      <c r="J1830" s="254"/>
      <c r="K1830" s="254"/>
      <c r="L1830" s="259"/>
      <c r="M1830" s="260"/>
      <c r="N1830" s="261"/>
      <c r="O1830" s="261"/>
      <c r="P1830" s="261"/>
      <c r="Q1830" s="261"/>
      <c r="R1830" s="261"/>
      <c r="S1830" s="261"/>
      <c r="T1830" s="262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63" t="s">
        <v>230</v>
      </c>
      <c r="AU1830" s="263" t="s">
        <v>88</v>
      </c>
      <c r="AV1830" s="14" t="s">
        <v>121</v>
      </c>
      <c r="AW1830" s="14" t="s">
        <v>34</v>
      </c>
      <c r="AX1830" s="14" t="s">
        <v>86</v>
      </c>
      <c r="AY1830" s="263" t="s">
        <v>216</v>
      </c>
    </row>
    <row r="1831" s="2" customFormat="1" ht="16.5" customHeight="1">
      <c r="A1831" s="39"/>
      <c r="B1831" s="40"/>
      <c r="C1831" s="228" t="s">
        <v>2934</v>
      </c>
      <c r="D1831" s="228" t="s">
        <v>218</v>
      </c>
      <c r="E1831" s="229" t="s">
        <v>6497</v>
      </c>
      <c r="F1831" s="230" t="s">
        <v>6498</v>
      </c>
      <c r="G1831" s="231" t="s">
        <v>277</v>
      </c>
      <c r="H1831" s="232">
        <v>20.25</v>
      </c>
      <c r="I1831" s="233"/>
      <c r="J1831" s="234">
        <f>ROUND(I1831*H1831,2)</f>
        <v>0</v>
      </c>
      <c r="K1831" s="230" t="s">
        <v>222</v>
      </c>
      <c r="L1831" s="45"/>
      <c r="M1831" s="235" t="s">
        <v>1</v>
      </c>
      <c r="N1831" s="236" t="s">
        <v>44</v>
      </c>
      <c r="O1831" s="92"/>
      <c r="P1831" s="237">
        <f>O1831*H1831</f>
        <v>0</v>
      </c>
      <c r="Q1831" s="237">
        <v>0</v>
      </c>
      <c r="R1831" s="237">
        <f>Q1831*H1831</f>
        <v>0</v>
      </c>
      <c r="S1831" s="237">
        <v>0</v>
      </c>
      <c r="T1831" s="238">
        <f>S1831*H1831</f>
        <v>0</v>
      </c>
      <c r="U1831" s="39"/>
      <c r="V1831" s="39"/>
      <c r="W1831" s="39"/>
      <c r="X1831" s="39"/>
      <c r="Y1831" s="39"/>
      <c r="Z1831" s="39"/>
      <c r="AA1831" s="39"/>
      <c r="AB1831" s="39"/>
      <c r="AC1831" s="39"/>
      <c r="AD1831" s="39"/>
      <c r="AE1831" s="39"/>
      <c r="AR1831" s="239" t="s">
        <v>290</v>
      </c>
      <c r="AT1831" s="239" t="s">
        <v>218</v>
      </c>
      <c r="AU1831" s="239" t="s">
        <v>88</v>
      </c>
      <c r="AY1831" s="18" t="s">
        <v>216</v>
      </c>
      <c r="BE1831" s="240">
        <f>IF(N1831="základní",J1831,0)</f>
        <v>0</v>
      </c>
      <c r="BF1831" s="240">
        <f>IF(N1831="snížená",J1831,0)</f>
        <v>0</v>
      </c>
      <c r="BG1831" s="240">
        <f>IF(N1831="zákl. přenesená",J1831,0)</f>
        <v>0</v>
      </c>
      <c r="BH1831" s="240">
        <f>IF(N1831="sníž. přenesená",J1831,0)</f>
        <v>0</v>
      </c>
      <c r="BI1831" s="240">
        <f>IF(N1831="nulová",J1831,0)</f>
        <v>0</v>
      </c>
      <c r="BJ1831" s="18" t="s">
        <v>86</v>
      </c>
      <c r="BK1831" s="240">
        <f>ROUND(I1831*H1831,2)</f>
        <v>0</v>
      </c>
      <c r="BL1831" s="18" t="s">
        <v>290</v>
      </c>
      <c r="BM1831" s="239" t="s">
        <v>6499</v>
      </c>
    </row>
    <row r="1832" s="13" customFormat="1">
      <c r="A1832" s="13"/>
      <c r="B1832" s="241"/>
      <c r="C1832" s="242"/>
      <c r="D1832" s="243" t="s">
        <v>230</v>
      </c>
      <c r="E1832" s="244" t="s">
        <v>1</v>
      </c>
      <c r="F1832" s="245" t="s">
        <v>6500</v>
      </c>
      <c r="G1832" s="242"/>
      <c r="H1832" s="246">
        <v>20.25</v>
      </c>
      <c r="I1832" s="247"/>
      <c r="J1832" s="242"/>
      <c r="K1832" s="242"/>
      <c r="L1832" s="248"/>
      <c r="M1832" s="249"/>
      <c r="N1832" s="250"/>
      <c r="O1832" s="250"/>
      <c r="P1832" s="250"/>
      <c r="Q1832" s="250"/>
      <c r="R1832" s="250"/>
      <c r="S1832" s="250"/>
      <c r="T1832" s="251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T1832" s="252" t="s">
        <v>230</v>
      </c>
      <c r="AU1832" s="252" t="s">
        <v>88</v>
      </c>
      <c r="AV1832" s="13" t="s">
        <v>88</v>
      </c>
      <c r="AW1832" s="13" t="s">
        <v>34</v>
      </c>
      <c r="AX1832" s="13" t="s">
        <v>86</v>
      </c>
      <c r="AY1832" s="252" t="s">
        <v>216</v>
      </c>
    </row>
    <row r="1833" s="2" customFormat="1" ht="16.5" customHeight="1">
      <c r="A1833" s="39"/>
      <c r="B1833" s="40"/>
      <c r="C1833" s="264" t="s">
        <v>2939</v>
      </c>
      <c r="D1833" s="264" t="s">
        <v>372</v>
      </c>
      <c r="E1833" s="265" t="s">
        <v>6501</v>
      </c>
      <c r="F1833" s="266" t="s">
        <v>6502</v>
      </c>
      <c r="G1833" s="267" t="s">
        <v>277</v>
      </c>
      <c r="H1833" s="268">
        <v>22.274999999999999</v>
      </c>
      <c r="I1833" s="269"/>
      <c r="J1833" s="270">
        <f>ROUND(I1833*H1833,2)</f>
        <v>0</v>
      </c>
      <c r="K1833" s="266" t="s">
        <v>222</v>
      </c>
      <c r="L1833" s="271"/>
      <c r="M1833" s="272" t="s">
        <v>1</v>
      </c>
      <c r="N1833" s="273" t="s">
        <v>44</v>
      </c>
      <c r="O1833" s="92"/>
      <c r="P1833" s="237">
        <f>O1833*H1833</f>
        <v>0</v>
      </c>
      <c r="Q1833" s="237">
        <v>0.0041999999999999997</v>
      </c>
      <c r="R1833" s="237">
        <f>Q1833*H1833</f>
        <v>0.093554999999999985</v>
      </c>
      <c r="S1833" s="237">
        <v>0</v>
      </c>
      <c r="T1833" s="238">
        <f>S1833*H1833</f>
        <v>0</v>
      </c>
      <c r="U1833" s="39"/>
      <c r="V1833" s="39"/>
      <c r="W1833" s="39"/>
      <c r="X1833" s="39"/>
      <c r="Y1833" s="39"/>
      <c r="Z1833" s="39"/>
      <c r="AA1833" s="39"/>
      <c r="AB1833" s="39"/>
      <c r="AC1833" s="39"/>
      <c r="AD1833" s="39"/>
      <c r="AE1833" s="39"/>
      <c r="AR1833" s="239" t="s">
        <v>371</v>
      </c>
      <c r="AT1833" s="239" t="s">
        <v>372</v>
      </c>
      <c r="AU1833" s="239" t="s">
        <v>88</v>
      </c>
      <c r="AY1833" s="18" t="s">
        <v>216</v>
      </c>
      <c r="BE1833" s="240">
        <f>IF(N1833="základní",J1833,0)</f>
        <v>0</v>
      </c>
      <c r="BF1833" s="240">
        <f>IF(N1833="snížená",J1833,0)</f>
        <v>0</v>
      </c>
      <c r="BG1833" s="240">
        <f>IF(N1833="zákl. přenesená",J1833,0)</f>
        <v>0</v>
      </c>
      <c r="BH1833" s="240">
        <f>IF(N1833="sníž. přenesená",J1833,0)</f>
        <v>0</v>
      </c>
      <c r="BI1833" s="240">
        <f>IF(N1833="nulová",J1833,0)</f>
        <v>0</v>
      </c>
      <c r="BJ1833" s="18" t="s">
        <v>86</v>
      </c>
      <c r="BK1833" s="240">
        <f>ROUND(I1833*H1833,2)</f>
        <v>0</v>
      </c>
      <c r="BL1833" s="18" t="s">
        <v>290</v>
      </c>
      <c r="BM1833" s="239" t="s">
        <v>6503</v>
      </c>
    </row>
    <row r="1834" s="13" customFormat="1">
      <c r="A1834" s="13"/>
      <c r="B1834" s="241"/>
      <c r="C1834" s="242"/>
      <c r="D1834" s="243" t="s">
        <v>230</v>
      </c>
      <c r="E1834" s="242"/>
      <c r="F1834" s="245" t="s">
        <v>6504</v>
      </c>
      <c r="G1834" s="242"/>
      <c r="H1834" s="246">
        <v>22.274999999999999</v>
      </c>
      <c r="I1834" s="247"/>
      <c r="J1834" s="242"/>
      <c r="K1834" s="242"/>
      <c r="L1834" s="248"/>
      <c r="M1834" s="249"/>
      <c r="N1834" s="250"/>
      <c r="O1834" s="250"/>
      <c r="P1834" s="250"/>
      <c r="Q1834" s="250"/>
      <c r="R1834" s="250"/>
      <c r="S1834" s="250"/>
      <c r="T1834" s="251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T1834" s="252" t="s">
        <v>230</v>
      </c>
      <c r="AU1834" s="252" t="s">
        <v>88</v>
      </c>
      <c r="AV1834" s="13" t="s">
        <v>88</v>
      </c>
      <c r="AW1834" s="13" t="s">
        <v>4</v>
      </c>
      <c r="AX1834" s="13" t="s">
        <v>86</v>
      </c>
      <c r="AY1834" s="252" t="s">
        <v>216</v>
      </c>
    </row>
    <row r="1835" s="2" customFormat="1" ht="16.5" customHeight="1">
      <c r="A1835" s="39"/>
      <c r="B1835" s="40"/>
      <c r="C1835" s="228" t="s">
        <v>2943</v>
      </c>
      <c r="D1835" s="228" t="s">
        <v>218</v>
      </c>
      <c r="E1835" s="229" t="s">
        <v>2988</v>
      </c>
      <c r="F1835" s="230" t="s">
        <v>2989</v>
      </c>
      <c r="G1835" s="231" t="s">
        <v>277</v>
      </c>
      <c r="H1835" s="232">
        <v>343.59300000000002</v>
      </c>
      <c r="I1835" s="233"/>
      <c r="J1835" s="234">
        <f>ROUND(I1835*H1835,2)</f>
        <v>0</v>
      </c>
      <c r="K1835" s="230" t="s">
        <v>222</v>
      </c>
      <c r="L1835" s="45"/>
      <c r="M1835" s="235" t="s">
        <v>1</v>
      </c>
      <c r="N1835" s="236" t="s">
        <v>44</v>
      </c>
      <c r="O1835" s="92"/>
      <c r="P1835" s="237">
        <f>O1835*H1835</f>
        <v>0</v>
      </c>
      <c r="Q1835" s="237">
        <v>0.00020000000000000001</v>
      </c>
      <c r="R1835" s="237">
        <f>Q1835*H1835</f>
        <v>0.068718600000000005</v>
      </c>
      <c r="S1835" s="237">
        <v>0</v>
      </c>
      <c r="T1835" s="238">
        <f>S1835*H1835</f>
        <v>0</v>
      </c>
      <c r="U1835" s="39"/>
      <c r="V1835" s="39"/>
      <c r="W1835" s="39"/>
      <c r="X1835" s="39"/>
      <c r="Y1835" s="39"/>
      <c r="Z1835" s="39"/>
      <c r="AA1835" s="39"/>
      <c r="AB1835" s="39"/>
      <c r="AC1835" s="39"/>
      <c r="AD1835" s="39"/>
      <c r="AE1835" s="39"/>
      <c r="AR1835" s="239" t="s">
        <v>290</v>
      </c>
      <c r="AT1835" s="239" t="s">
        <v>218</v>
      </c>
      <c r="AU1835" s="239" t="s">
        <v>88</v>
      </c>
      <c r="AY1835" s="18" t="s">
        <v>216</v>
      </c>
      <c r="BE1835" s="240">
        <f>IF(N1835="základní",J1835,0)</f>
        <v>0</v>
      </c>
      <c r="BF1835" s="240">
        <f>IF(N1835="snížená",J1835,0)</f>
        <v>0</v>
      </c>
      <c r="BG1835" s="240">
        <f>IF(N1835="zákl. přenesená",J1835,0)</f>
        <v>0</v>
      </c>
      <c r="BH1835" s="240">
        <f>IF(N1835="sníž. přenesená",J1835,0)</f>
        <v>0</v>
      </c>
      <c r="BI1835" s="240">
        <f>IF(N1835="nulová",J1835,0)</f>
        <v>0</v>
      </c>
      <c r="BJ1835" s="18" t="s">
        <v>86</v>
      </c>
      <c r="BK1835" s="240">
        <f>ROUND(I1835*H1835,2)</f>
        <v>0</v>
      </c>
      <c r="BL1835" s="18" t="s">
        <v>290</v>
      </c>
      <c r="BM1835" s="239" t="s">
        <v>2990</v>
      </c>
    </row>
    <row r="1836" s="13" customFormat="1">
      <c r="A1836" s="13"/>
      <c r="B1836" s="241"/>
      <c r="C1836" s="242"/>
      <c r="D1836" s="243" t="s">
        <v>230</v>
      </c>
      <c r="E1836" s="244" t="s">
        <v>1</v>
      </c>
      <c r="F1836" s="245" t="s">
        <v>6505</v>
      </c>
      <c r="G1836" s="242"/>
      <c r="H1836" s="246">
        <v>214.553</v>
      </c>
      <c r="I1836" s="247"/>
      <c r="J1836" s="242"/>
      <c r="K1836" s="242"/>
      <c r="L1836" s="248"/>
      <c r="M1836" s="249"/>
      <c r="N1836" s="250"/>
      <c r="O1836" s="250"/>
      <c r="P1836" s="250"/>
      <c r="Q1836" s="250"/>
      <c r="R1836" s="250"/>
      <c r="S1836" s="250"/>
      <c r="T1836" s="251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T1836" s="252" t="s">
        <v>230</v>
      </c>
      <c r="AU1836" s="252" t="s">
        <v>88</v>
      </c>
      <c r="AV1836" s="13" t="s">
        <v>88</v>
      </c>
      <c r="AW1836" s="13" t="s">
        <v>34</v>
      </c>
      <c r="AX1836" s="13" t="s">
        <v>79</v>
      </c>
      <c r="AY1836" s="252" t="s">
        <v>216</v>
      </c>
    </row>
    <row r="1837" s="13" customFormat="1">
      <c r="A1837" s="13"/>
      <c r="B1837" s="241"/>
      <c r="C1837" s="242"/>
      <c r="D1837" s="243" t="s">
        <v>230</v>
      </c>
      <c r="E1837" s="244" t="s">
        <v>1</v>
      </c>
      <c r="F1837" s="245" t="s">
        <v>6506</v>
      </c>
      <c r="G1837" s="242"/>
      <c r="H1837" s="246">
        <v>52.399999999999999</v>
      </c>
      <c r="I1837" s="247"/>
      <c r="J1837" s="242"/>
      <c r="K1837" s="242"/>
      <c r="L1837" s="248"/>
      <c r="M1837" s="249"/>
      <c r="N1837" s="250"/>
      <c r="O1837" s="250"/>
      <c r="P1837" s="250"/>
      <c r="Q1837" s="250"/>
      <c r="R1837" s="250"/>
      <c r="S1837" s="250"/>
      <c r="T1837" s="25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2" t="s">
        <v>230</v>
      </c>
      <c r="AU1837" s="252" t="s">
        <v>88</v>
      </c>
      <c r="AV1837" s="13" t="s">
        <v>88</v>
      </c>
      <c r="AW1837" s="13" t="s">
        <v>34</v>
      </c>
      <c r="AX1837" s="13" t="s">
        <v>79</v>
      </c>
      <c r="AY1837" s="252" t="s">
        <v>216</v>
      </c>
    </row>
    <row r="1838" s="15" customFormat="1">
      <c r="A1838" s="15"/>
      <c r="B1838" s="280"/>
      <c r="C1838" s="281"/>
      <c r="D1838" s="243" t="s">
        <v>230</v>
      </c>
      <c r="E1838" s="282" t="s">
        <v>1</v>
      </c>
      <c r="F1838" s="283" t="s">
        <v>778</v>
      </c>
      <c r="G1838" s="281"/>
      <c r="H1838" s="284">
        <v>266.95299999999997</v>
      </c>
      <c r="I1838" s="285"/>
      <c r="J1838" s="281"/>
      <c r="K1838" s="281"/>
      <c r="L1838" s="286"/>
      <c r="M1838" s="287"/>
      <c r="N1838" s="288"/>
      <c r="O1838" s="288"/>
      <c r="P1838" s="288"/>
      <c r="Q1838" s="288"/>
      <c r="R1838" s="288"/>
      <c r="S1838" s="288"/>
      <c r="T1838" s="289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T1838" s="290" t="s">
        <v>230</v>
      </c>
      <c r="AU1838" s="290" t="s">
        <v>88</v>
      </c>
      <c r="AV1838" s="15" t="s">
        <v>99</v>
      </c>
      <c r="AW1838" s="15" t="s">
        <v>34</v>
      </c>
      <c r="AX1838" s="15" t="s">
        <v>79</v>
      </c>
      <c r="AY1838" s="290" t="s">
        <v>216</v>
      </c>
    </row>
    <row r="1839" s="13" customFormat="1">
      <c r="A1839" s="13"/>
      <c r="B1839" s="241"/>
      <c r="C1839" s="242"/>
      <c r="D1839" s="243" t="s">
        <v>230</v>
      </c>
      <c r="E1839" s="244" t="s">
        <v>1</v>
      </c>
      <c r="F1839" s="245" t="s">
        <v>6507</v>
      </c>
      <c r="G1839" s="242"/>
      <c r="H1839" s="246">
        <v>76.640000000000001</v>
      </c>
      <c r="I1839" s="247"/>
      <c r="J1839" s="242"/>
      <c r="K1839" s="242"/>
      <c r="L1839" s="248"/>
      <c r="M1839" s="249"/>
      <c r="N1839" s="250"/>
      <c r="O1839" s="250"/>
      <c r="P1839" s="250"/>
      <c r="Q1839" s="250"/>
      <c r="R1839" s="250"/>
      <c r="S1839" s="250"/>
      <c r="T1839" s="251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2" t="s">
        <v>230</v>
      </c>
      <c r="AU1839" s="252" t="s">
        <v>88</v>
      </c>
      <c r="AV1839" s="13" t="s">
        <v>88</v>
      </c>
      <c r="AW1839" s="13" t="s">
        <v>34</v>
      </c>
      <c r="AX1839" s="13" t="s">
        <v>79</v>
      </c>
      <c r="AY1839" s="252" t="s">
        <v>216</v>
      </c>
    </row>
    <row r="1840" s="15" customFormat="1">
      <c r="A1840" s="15"/>
      <c r="B1840" s="280"/>
      <c r="C1840" s="281"/>
      <c r="D1840" s="243" t="s">
        <v>230</v>
      </c>
      <c r="E1840" s="282" t="s">
        <v>1</v>
      </c>
      <c r="F1840" s="283" t="s">
        <v>775</v>
      </c>
      <c r="G1840" s="281"/>
      <c r="H1840" s="284">
        <v>76.640000000000001</v>
      </c>
      <c r="I1840" s="285"/>
      <c r="J1840" s="281"/>
      <c r="K1840" s="281"/>
      <c r="L1840" s="286"/>
      <c r="M1840" s="287"/>
      <c r="N1840" s="288"/>
      <c r="O1840" s="288"/>
      <c r="P1840" s="288"/>
      <c r="Q1840" s="288"/>
      <c r="R1840" s="288"/>
      <c r="S1840" s="288"/>
      <c r="T1840" s="289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90" t="s">
        <v>230</v>
      </c>
      <c r="AU1840" s="290" t="s">
        <v>88</v>
      </c>
      <c r="AV1840" s="15" t="s">
        <v>99</v>
      </c>
      <c r="AW1840" s="15" t="s">
        <v>34</v>
      </c>
      <c r="AX1840" s="15" t="s">
        <v>79</v>
      </c>
      <c r="AY1840" s="290" t="s">
        <v>216</v>
      </c>
    </row>
    <row r="1841" s="14" customFormat="1">
      <c r="A1841" s="14"/>
      <c r="B1841" s="253"/>
      <c r="C1841" s="254"/>
      <c r="D1841" s="243" t="s">
        <v>230</v>
      </c>
      <c r="E1841" s="255" t="s">
        <v>1</v>
      </c>
      <c r="F1841" s="256" t="s">
        <v>285</v>
      </c>
      <c r="G1841" s="254"/>
      <c r="H1841" s="257">
        <v>343.59299999999996</v>
      </c>
      <c r="I1841" s="258"/>
      <c r="J1841" s="254"/>
      <c r="K1841" s="254"/>
      <c r="L1841" s="259"/>
      <c r="M1841" s="260"/>
      <c r="N1841" s="261"/>
      <c r="O1841" s="261"/>
      <c r="P1841" s="261"/>
      <c r="Q1841" s="261"/>
      <c r="R1841" s="261"/>
      <c r="S1841" s="261"/>
      <c r="T1841" s="262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63" t="s">
        <v>230</v>
      </c>
      <c r="AU1841" s="263" t="s">
        <v>88</v>
      </c>
      <c r="AV1841" s="14" t="s">
        <v>121</v>
      </c>
      <c r="AW1841" s="14" t="s">
        <v>34</v>
      </c>
      <c r="AX1841" s="14" t="s">
        <v>86</v>
      </c>
      <c r="AY1841" s="263" t="s">
        <v>216</v>
      </c>
    </row>
    <row r="1842" s="2" customFormat="1" ht="24.15" customHeight="1">
      <c r="A1842" s="39"/>
      <c r="B1842" s="40"/>
      <c r="C1842" s="264" t="s">
        <v>2947</v>
      </c>
      <c r="D1842" s="264" t="s">
        <v>372</v>
      </c>
      <c r="E1842" s="265" t="s">
        <v>2992</v>
      </c>
      <c r="F1842" s="266" t="s">
        <v>2993</v>
      </c>
      <c r="G1842" s="267" t="s">
        <v>277</v>
      </c>
      <c r="H1842" s="268">
        <v>384.82400000000001</v>
      </c>
      <c r="I1842" s="269"/>
      <c r="J1842" s="270">
        <f>ROUND(I1842*H1842,2)</f>
        <v>0</v>
      </c>
      <c r="K1842" s="266" t="s">
        <v>222</v>
      </c>
      <c r="L1842" s="271"/>
      <c r="M1842" s="272" t="s">
        <v>1</v>
      </c>
      <c r="N1842" s="273" t="s">
        <v>44</v>
      </c>
      <c r="O1842" s="92"/>
      <c r="P1842" s="237">
        <f>O1842*H1842</f>
        <v>0</v>
      </c>
      <c r="Q1842" s="237">
        <v>0.00447</v>
      </c>
      <c r="R1842" s="237">
        <f>Q1842*H1842</f>
        <v>1.72016328</v>
      </c>
      <c r="S1842" s="237">
        <v>0</v>
      </c>
      <c r="T1842" s="238">
        <f>S1842*H1842</f>
        <v>0</v>
      </c>
      <c r="U1842" s="39"/>
      <c r="V1842" s="39"/>
      <c r="W1842" s="39"/>
      <c r="X1842" s="39"/>
      <c r="Y1842" s="39"/>
      <c r="Z1842" s="39"/>
      <c r="AA1842" s="39"/>
      <c r="AB1842" s="39"/>
      <c r="AC1842" s="39"/>
      <c r="AD1842" s="39"/>
      <c r="AE1842" s="39"/>
      <c r="AR1842" s="239" t="s">
        <v>371</v>
      </c>
      <c r="AT1842" s="239" t="s">
        <v>372</v>
      </c>
      <c r="AU1842" s="239" t="s">
        <v>88</v>
      </c>
      <c r="AY1842" s="18" t="s">
        <v>216</v>
      </c>
      <c r="BE1842" s="240">
        <f>IF(N1842="základní",J1842,0)</f>
        <v>0</v>
      </c>
      <c r="BF1842" s="240">
        <f>IF(N1842="snížená",J1842,0)</f>
        <v>0</v>
      </c>
      <c r="BG1842" s="240">
        <f>IF(N1842="zákl. přenesená",J1842,0)</f>
        <v>0</v>
      </c>
      <c r="BH1842" s="240">
        <f>IF(N1842="sníž. přenesená",J1842,0)</f>
        <v>0</v>
      </c>
      <c r="BI1842" s="240">
        <f>IF(N1842="nulová",J1842,0)</f>
        <v>0</v>
      </c>
      <c r="BJ1842" s="18" t="s">
        <v>86</v>
      </c>
      <c r="BK1842" s="240">
        <f>ROUND(I1842*H1842,2)</f>
        <v>0</v>
      </c>
      <c r="BL1842" s="18" t="s">
        <v>290</v>
      </c>
      <c r="BM1842" s="239" t="s">
        <v>2994</v>
      </c>
    </row>
    <row r="1843" s="13" customFormat="1">
      <c r="A1843" s="13"/>
      <c r="B1843" s="241"/>
      <c r="C1843" s="242"/>
      <c r="D1843" s="243" t="s">
        <v>230</v>
      </c>
      <c r="E1843" s="242"/>
      <c r="F1843" s="245" t="s">
        <v>6508</v>
      </c>
      <c r="G1843" s="242"/>
      <c r="H1843" s="246">
        <v>384.82400000000001</v>
      </c>
      <c r="I1843" s="247"/>
      <c r="J1843" s="242"/>
      <c r="K1843" s="242"/>
      <c r="L1843" s="248"/>
      <c r="M1843" s="249"/>
      <c r="N1843" s="250"/>
      <c r="O1843" s="250"/>
      <c r="P1843" s="250"/>
      <c r="Q1843" s="250"/>
      <c r="R1843" s="250"/>
      <c r="S1843" s="250"/>
      <c r="T1843" s="251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52" t="s">
        <v>230</v>
      </c>
      <c r="AU1843" s="252" t="s">
        <v>88</v>
      </c>
      <c r="AV1843" s="13" t="s">
        <v>88</v>
      </c>
      <c r="AW1843" s="13" t="s">
        <v>4</v>
      </c>
      <c r="AX1843" s="13" t="s">
        <v>86</v>
      </c>
      <c r="AY1843" s="252" t="s">
        <v>216</v>
      </c>
    </row>
    <row r="1844" s="2" customFormat="1" ht="16.5" customHeight="1">
      <c r="A1844" s="39"/>
      <c r="B1844" s="40"/>
      <c r="C1844" s="228" t="s">
        <v>2957</v>
      </c>
      <c r="D1844" s="228" t="s">
        <v>218</v>
      </c>
      <c r="E1844" s="229" t="s">
        <v>2998</v>
      </c>
      <c r="F1844" s="230" t="s">
        <v>2999</v>
      </c>
      <c r="G1844" s="231" t="s">
        <v>277</v>
      </c>
      <c r="H1844" s="232">
        <v>367.37700000000001</v>
      </c>
      <c r="I1844" s="233"/>
      <c r="J1844" s="234">
        <f>ROUND(I1844*H1844,2)</f>
        <v>0</v>
      </c>
      <c r="K1844" s="230" t="s">
        <v>222</v>
      </c>
      <c r="L1844" s="45"/>
      <c r="M1844" s="235" t="s">
        <v>1</v>
      </c>
      <c r="N1844" s="236" t="s">
        <v>44</v>
      </c>
      <c r="O1844" s="92"/>
      <c r="P1844" s="237">
        <f>O1844*H1844</f>
        <v>0</v>
      </c>
      <c r="Q1844" s="237">
        <v>0.00029999999999999997</v>
      </c>
      <c r="R1844" s="237">
        <f>Q1844*H1844</f>
        <v>0.11021309999999999</v>
      </c>
      <c r="S1844" s="237">
        <v>0</v>
      </c>
      <c r="T1844" s="238">
        <f>S1844*H1844</f>
        <v>0</v>
      </c>
      <c r="U1844" s="39"/>
      <c r="V1844" s="39"/>
      <c r="W1844" s="39"/>
      <c r="X1844" s="39"/>
      <c r="Y1844" s="39"/>
      <c r="Z1844" s="39"/>
      <c r="AA1844" s="39"/>
      <c r="AB1844" s="39"/>
      <c r="AC1844" s="39"/>
      <c r="AD1844" s="39"/>
      <c r="AE1844" s="39"/>
      <c r="AR1844" s="239" t="s">
        <v>290</v>
      </c>
      <c r="AT1844" s="239" t="s">
        <v>218</v>
      </c>
      <c r="AU1844" s="239" t="s">
        <v>88</v>
      </c>
      <c r="AY1844" s="18" t="s">
        <v>216</v>
      </c>
      <c r="BE1844" s="240">
        <f>IF(N1844="základní",J1844,0)</f>
        <v>0</v>
      </c>
      <c r="BF1844" s="240">
        <f>IF(N1844="snížená",J1844,0)</f>
        <v>0</v>
      </c>
      <c r="BG1844" s="240">
        <f>IF(N1844="zákl. přenesená",J1844,0)</f>
        <v>0</v>
      </c>
      <c r="BH1844" s="240">
        <f>IF(N1844="sníž. přenesená",J1844,0)</f>
        <v>0</v>
      </c>
      <c r="BI1844" s="240">
        <f>IF(N1844="nulová",J1844,0)</f>
        <v>0</v>
      </c>
      <c r="BJ1844" s="18" t="s">
        <v>86</v>
      </c>
      <c r="BK1844" s="240">
        <f>ROUND(I1844*H1844,2)</f>
        <v>0</v>
      </c>
      <c r="BL1844" s="18" t="s">
        <v>290</v>
      </c>
      <c r="BM1844" s="239" t="s">
        <v>6509</v>
      </c>
    </row>
    <row r="1845" s="13" customFormat="1">
      <c r="A1845" s="13"/>
      <c r="B1845" s="241"/>
      <c r="C1845" s="242"/>
      <c r="D1845" s="243" t="s">
        <v>230</v>
      </c>
      <c r="E1845" s="244" t="s">
        <v>1</v>
      </c>
      <c r="F1845" s="245" t="s">
        <v>6510</v>
      </c>
      <c r="G1845" s="242"/>
      <c r="H1845" s="246">
        <v>209.75999999999999</v>
      </c>
      <c r="I1845" s="247"/>
      <c r="J1845" s="242"/>
      <c r="K1845" s="242"/>
      <c r="L1845" s="248"/>
      <c r="M1845" s="249"/>
      <c r="N1845" s="250"/>
      <c r="O1845" s="250"/>
      <c r="P1845" s="250"/>
      <c r="Q1845" s="250"/>
      <c r="R1845" s="250"/>
      <c r="S1845" s="250"/>
      <c r="T1845" s="251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T1845" s="252" t="s">
        <v>230</v>
      </c>
      <c r="AU1845" s="252" t="s">
        <v>88</v>
      </c>
      <c r="AV1845" s="13" t="s">
        <v>88</v>
      </c>
      <c r="AW1845" s="13" t="s">
        <v>34</v>
      </c>
      <c r="AX1845" s="13" t="s">
        <v>79</v>
      </c>
      <c r="AY1845" s="252" t="s">
        <v>216</v>
      </c>
    </row>
    <row r="1846" s="13" customFormat="1">
      <c r="A1846" s="13"/>
      <c r="B1846" s="241"/>
      <c r="C1846" s="242"/>
      <c r="D1846" s="243" t="s">
        <v>230</v>
      </c>
      <c r="E1846" s="244" t="s">
        <v>1</v>
      </c>
      <c r="F1846" s="245" t="s">
        <v>6511</v>
      </c>
      <c r="G1846" s="242"/>
      <c r="H1846" s="246">
        <v>143.84700000000001</v>
      </c>
      <c r="I1846" s="247"/>
      <c r="J1846" s="242"/>
      <c r="K1846" s="242"/>
      <c r="L1846" s="248"/>
      <c r="M1846" s="249"/>
      <c r="N1846" s="250"/>
      <c r="O1846" s="250"/>
      <c r="P1846" s="250"/>
      <c r="Q1846" s="250"/>
      <c r="R1846" s="250"/>
      <c r="S1846" s="250"/>
      <c r="T1846" s="25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2" t="s">
        <v>230</v>
      </c>
      <c r="AU1846" s="252" t="s">
        <v>88</v>
      </c>
      <c r="AV1846" s="13" t="s">
        <v>88</v>
      </c>
      <c r="AW1846" s="13" t="s">
        <v>34</v>
      </c>
      <c r="AX1846" s="13" t="s">
        <v>79</v>
      </c>
      <c r="AY1846" s="252" t="s">
        <v>216</v>
      </c>
    </row>
    <row r="1847" s="13" customFormat="1">
      <c r="A1847" s="13"/>
      <c r="B1847" s="241"/>
      <c r="C1847" s="242"/>
      <c r="D1847" s="243" t="s">
        <v>230</v>
      </c>
      <c r="E1847" s="244" t="s">
        <v>1</v>
      </c>
      <c r="F1847" s="245" t="s">
        <v>6473</v>
      </c>
      <c r="G1847" s="242"/>
      <c r="H1847" s="246">
        <v>13.77</v>
      </c>
      <c r="I1847" s="247"/>
      <c r="J1847" s="242"/>
      <c r="K1847" s="242"/>
      <c r="L1847" s="248"/>
      <c r="M1847" s="249"/>
      <c r="N1847" s="250"/>
      <c r="O1847" s="250"/>
      <c r="P1847" s="250"/>
      <c r="Q1847" s="250"/>
      <c r="R1847" s="250"/>
      <c r="S1847" s="250"/>
      <c r="T1847" s="251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T1847" s="252" t="s">
        <v>230</v>
      </c>
      <c r="AU1847" s="252" t="s">
        <v>88</v>
      </c>
      <c r="AV1847" s="13" t="s">
        <v>88</v>
      </c>
      <c r="AW1847" s="13" t="s">
        <v>34</v>
      </c>
      <c r="AX1847" s="13" t="s">
        <v>79</v>
      </c>
      <c r="AY1847" s="252" t="s">
        <v>216</v>
      </c>
    </row>
    <row r="1848" s="14" customFormat="1">
      <c r="A1848" s="14"/>
      <c r="B1848" s="253"/>
      <c r="C1848" s="254"/>
      <c r="D1848" s="243" t="s">
        <v>230</v>
      </c>
      <c r="E1848" s="255" t="s">
        <v>1</v>
      </c>
      <c r="F1848" s="256" t="s">
        <v>285</v>
      </c>
      <c r="G1848" s="254"/>
      <c r="H1848" s="257">
        <v>367.37699999999995</v>
      </c>
      <c r="I1848" s="258"/>
      <c r="J1848" s="254"/>
      <c r="K1848" s="254"/>
      <c r="L1848" s="259"/>
      <c r="M1848" s="260"/>
      <c r="N1848" s="261"/>
      <c r="O1848" s="261"/>
      <c r="P1848" s="261"/>
      <c r="Q1848" s="261"/>
      <c r="R1848" s="261"/>
      <c r="S1848" s="261"/>
      <c r="T1848" s="262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63" t="s">
        <v>230</v>
      </c>
      <c r="AU1848" s="263" t="s">
        <v>88</v>
      </c>
      <c r="AV1848" s="14" t="s">
        <v>121</v>
      </c>
      <c r="AW1848" s="14" t="s">
        <v>34</v>
      </c>
      <c r="AX1848" s="14" t="s">
        <v>86</v>
      </c>
      <c r="AY1848" s="263" t="s">
        <v>216</v>
      </c>
    </row>
    <row r="1849" s="2" customFormat="1" ht="24.15" customHeight="1">
      <c r="A1849" s="39"/>
      <c r="B1849" s="40"/>
      <c r="C1849" s="264" t="s">
        <v>2961</v>
      </c>
      <c r="D1849" s="264" t="s">
        <v>372</v>
      </c>
      <c r="E1849" s="265" t="s">
        <v>3002</v>
      </c>
      <c r="F1849" s="266" t="s">
        <v>6512</v>
      </c>
      <c r="G1849" s="267" t="s">
        <v>277</v>
      </c>
      <c r="H1849" s="268">
        <v>404.11500000000001</v>
      </c>
      <c r="I1849" s="269"/>
      <c r="J1849" s="270">
        <f>ROUND(I1849*H1849,2)</f>
        <v>0</v>
      </c>
      <c r="K1849" s="266" t="s">
        <v>222</v>
      </c>
      <c r="L1849" s="271"/>
      <c r="M1849" s="272" t="s">
        <v>1</v>
      </c>
      <c r="N1849" s="273" t="s">
        <v>44</v>
      </c>
      <c r="O1849" s="92"/>
      <c r="P1849" s="237">
        <f>O1849*H1849</f>
        <v>0</v>
      </c>
      <c r="Q1849" s="237">
        <v>0.0028999999999999998</v>
      </c>
      <c r="R1849" s="237">
        <f>Q1849*H1849</f>
        <v>1.1719335</v>
      </c>
      <c r="S1849" s="237">
        <v>0</v>
      </c>
      <c r="T1849" s="238">
        <f>S1849*H1849</f>
        <v>0</v>
      </c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R1849" s="239" t="s">
        <v>371</v>
      </c>
      <c r="AT1849" s="239" t="s">
        <v>372</v>
      </c>
      <c r="AU1849" s="239" t="s">
        <v>88</v>
      </c>
      <c r="AY1849" s="18" t="s">
        <v>216</v>
      </c>
      <c r="BE1849" s="240">
        <f>IF(N1849="základní",J1849,0)</f>
        <v>0</v>
      </c>
      <c r="BF1849" s="240">
        <f>IF(N1849="snížená",J1849,0)</f>
        <v>0</v>
      </c>
      <c r="BG1849" s="240">
        <f>IF(N1849="zákl. přenesená",J1849,0)</f>
        <v>0</v>
      </c>
      <c r="BH1849" s="240">
        <f>IF(N1849="sníž. přenesená",J1849,0)</f>
        <v>0</v>
      </c>
      <c r="BI1849" s="240">
        <f>IF(N1849="nulová",J1849,0)</f>
        <v>0</v>
      </c>
      <c r="BJ1849" s="18" t="s">
        <v>86</v>
      </c>
      <c r="BK1849" s="240">
        <f>ROUND(I1849*H1849,2)</f>
        <v>0</v>
      </c>
      <c r="BL1849" s="18" t="s">
        <v>290</v>
      </c>
      <c r="BM1849" s="239" t="s">
        <v>6513</v>
      </c>
    </row>
    <row r="1850" s="13" customFormat="1">
      <c r="A1850" s="13"/>
      <c r="B1850" s="241"/>
      <c r="C1850" s="242"/>
      <c r="D1850" s="243" t="s">
        <v>230</v>
      </c>
      <c r="E1850" s="242"/>
      <c r="F1850" s="245" t="s">
        <v>6514</v>
      </c>
      <c r="G1850" s="242"/>
      <c r="H1850" s="246">
        <v>404.11500000000001</v>
      </c>
      <c r="I1850" s="247"/>
      <c r="J1850" s="242"/>
      <c r="K1850" s="242"/>
      <c r="L1850" s="248"/>
      <c r="M1850" s="249"/>
      <c r="N1850" s="250"/>
      <c r="O1850" s="250"/>
      <c r="P1850" s="250"/>
      <c r="Q1850" s="250"/>
      <c r="R1850" s="250"/>
      <c r="S1850" s="250"/>
      <c r="T1850" s="251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2" t="s">
        <v>230</v>
      </c>
      <c r="AU1850" s="252" t="s">
        <v>88</v>
      </c>
      <c r="AV1850" s="13" t="s">
        <v>88</v>
      </c>
      <c r="AW1850" s="13" t="s">
        <v>4</v>
      </c>
      <c r="AX1850" s="13" t="s">
        <v>86</v>
      </c>
      <c r="AY1850" s="252" t="s">
        <v>216</v>
      </c>
    </row>
    <row r="1851" s="2" customFormat="1" ht="16.5" customHeight="1">
      <c r="A1851" s="39"/>
      <c r="B1851" s="40"/>
      <c r="C1851" s="228" t="s">
        <v>2967</v>
      </c>
      <c r="D1851" s="228" t="s">
        <v>218</v>
      </c>
      <c r="E1851" s="229" t="s">
        <v>6515</v>
      </c>
      <c r="F1851" s="230" t="s">
        <v>6516</v>
      </c>
      <c r="G1851" s="231" t="s">
        <v>293</v>
      </c>
      <c r="H1851" s="232">
        <v>61.200000000000003</v>
      </c>
      <c r="I1851" s="233"/>
      <c r="J1851" s="234">
        <f>ROUND(I1851*H1851,2)</f>
        <v>0</v>
      </c>
      <c r="K1851" s="230" t="s">
        <v>222</v>
      </c>
      <c r="L1851" s="45"/>
      <c r="M1851" s="235" t="s">
        <v>1</v>
      </c>
      <c r="N1851" s="236" t="s">
        <v>44</v>
      </c>
      <c r="O1851" s="92"/>
      <c r="P1851" s="237">
        <f>O1851*H1851</f>
        <v>0</v>
      </c>
      <c r="Q1851" s="237">
        <v>0</v>
      </c>
      <c r="R1851" s="237">
        <f>Q1851*H1851</f>
        <v>0</v>
      </c>
      <c r="S1851" s="237">
        <v>0.0030000000000000001</v>
      </c>
      <c r="T1851" s="238">
        <f>S1851*H1851</f>
        <v>0.18360000000000001</v>
      </c>
      <c r="U1851" s="39"/>
      <c r="V1851" s="39"/>
      <c r="W1851" s="39"/>
      <c r="X1851" s="39"/>
      <c r="Y1851" s="39"/>
      <c r="Z1851" s="39"/>
      <c r="AA1851" s="39"/>
      <c r="AB1851" s="39"/>
      <c r="AC1851" s="39"/>
      <c r="AD1851" s="39"/>
      <c r="AE1851" s="39"/>
      <c r="AR1851" s="239" t="s">
        <v>290</v>
      </c>
      <c r="AT1851" s="239" t="s">
        <v>218</v>
      </c>
      <c r="AU1851" s="239" t="s">
        <v>88</v>
      </c>
      <c r="AY1851" s="18" t="s">
        <v>216</v>
      </c>
      <c r="BE1851" s="240">
        <f>IF(N1851="základní",J1851,0)</f>
        <v>0</v>
      </c>
      <c r="BF1851" s="240">
        <f>IF(N1851="snížená",J1851,0)</f>
        <v>0</v>
      </c>
      <c r="BG1851" s="240">
        <f>IF(N1851="zákl. přenesená",J1851,0)</f>
        <v>0</v>
      </c>
      <c r="BH1851" s="240">
        <f>IF(N1851="sníž. přenesená",J1851,0)</f>
        <v>0</v>
      </c>
      <c r="BI1851" s="240">
        <f>IF(N1851="nulová",J1851,0)</f>
        <v>0</v>
      </c>
      <c r="BJ1851" s="18" t="s">
        <v>86</v>
      </c>
      <c r="BK1851" s="240">
        <f>ROUND(I1851*H1851,2)</f>
        <v>0</v>
      </c>
      <c r="BL1851" s="18" t="s">
        <v>290</v>
      </c>
      <c r="BM1851" s="239" t="s">
        <v>6517</v>
      </c>
    </row>
    <row r="1852" s="13" customFormat="1">
      <c r="A1852" s="13"/>
      <c r="B1852" s="241"/>
      <c r="C1852" s="242"/>
      <c r="D1852" s="243" t="s">
        <v>230</v>
      </c>
      <c r="E1852" s="244" t="s">
        <v>1</v>
      </c>
      <c r="F1852" s="245" t="s">
        <v>6518</v>
      </c>
      <c r="G1852" s="242"/>
      <c r="H1852" s="246">
        <v>61.200000000000003</v>
      </c>
      <c r="I1852" s="247"/>
      <c r="J1852" s="242"/>
      <c r="K1852" s="242"/>
      <c r="L1852" s="248"/>
      <c r="M1852" s="249"/>
      <c r="N1852" s="250"/>
      <c r="O1852" s="250"/>
      <c r="P1852" s="250"/>
      <c r="Q1852" s="250"/>
      <c r="R1852" s="250"/>
      <c r="S1852" s="250"/>
      <c r="T1852" s="25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2" t="s">
        <v>230</v>
      </c>
      <c r="AU1852" s="252" t="s">
        <v>88</v>
      </c>
      <c r="AV1852" s="13" t="s">
        <v>88</v>
      </c>
      <c r="AW1852" s="13" t="s">
        <v>34</v>
      </c>
      <c r="AX1852" s="13" t="s">
        <v>86</v>
      </c>
      <c r="AY1852" s="252" t="s">
        <v>216</v>
      </c>
    </row>
    <row r="1853" s="2" customFormat="1" ht="16.5" customHeight="1">
      <c r="A1853" s="39"/>
      <c r="B1853" s="40"/>
      <c r="C1853" s="228" t="s">
        <v>2971</v>
      </c>
      <c r="D1853" s="228" t="s">
        <v>218</v>
      </c>
      <c r="E1853" s="229" t="s">
        <v>6519</v>
      </c>
      <c r="F1853" s="230" t="s">
        <v>6520</v>
      </c>
      <c r="G1853" s="231" t="s">
        <v>293</v>
      </c>
      <c r="H1853" s="232">
        <v>40.799999999999997</v>
      </c>
      <c r="I1853" s="233"/>
      <c r="J1853" s="234">
        <f>ROUND(I1853*H1853,2)</f>
        <v>0</v>
      </c>
      <c r="K1853" s="230" t="s">
        <v>222</v>
      </c>
      <c r="L1853" s="45"/>
      <c r="M1853" s="235" t="s">
        <v>1</v>
      </c>
      <c r="N1853" s="236" t="s">
        <v>44</v>
      </c>
      <c r="O1853" s="92"/>
      <c r="P1853" s="237">
        <f>O1853*H1853</f>
        <v>0</v>
      </c>
      <c r="Q1853" s="237">
        <v>0.00012</v>
      </c>
      <c r="R1853" s="237">
        <f>Q1853*H1853</f>
        <v>0.0048960000000000002</v>
      </c>
      <c r="S1853" s="237">
        <v>0</v>
      </c>
      <c r="T1853" s="238">
        <f>S1853*H1853</f>
        <v>0</v>
      </c>
      <c r="U1853" s="39"/>
      <c r="V1853" s="39"/>
      <c r="W1853" s="39"/>
      <c r="X1853" s="39"/>
      <c r="Y1853" s="39"/>
      <c r="Z1853" s="39"/>
      <c r="AA1853" s="39"/>
      <c r="AB1853" s="39"/>
      <c r="AC1853" s="39"/>
      <c r="AD1853" s="39"/>
      <c r="AE1853" s="39"/>
      <c r="AR1853" s="239" t="s">
        <v>290</v>
      </c>
      <c r="AT1853" s="239" t="s">
        <v>218</v>
      </c>
      <c r="AU1853" s="239" t="s">
        <v>88</v>
      </c>
      <c r="AY1853" s="18" t="s">
        <v>216</v>
      </c>
      <c r="BE1853" s="240">
        <f>IF(N1853="základní",J1853,0)</f>
        <v>0</v>
      </c>
      <c r="BF1853" s="240">
        <f>IF(N1853="snížená",J1853,0)</f>
        <v>0</v>
      </c>
      <c r="BG1853" s="240">
        <f>IF(N1853="zákl. přenesená",J1853,0)</f>
        <v>0</v>
      </c>
      <c r="BH1853" s="240">
        <f>IF(N1853="sníž. přenesená",J1853,0)</f>
        <v>0</v>
      </c>
      <c r="BI1853" s="240">
        <f>IF(N1853="nulová",J1853,0)</f>
        <v>0</v>
      </c>
      <c r="BJ1853" s="18" t="s">
        <v>86</v>
      </c>
      <c r="BK1853" s="240">
        <f>ROUND(I1853*H1853,2)</f>
        <v>0</v>
      </c>
      <c r="BL1853" s="18" t="s">
        <v>290</v>
      </c>
      <c r="BM1853" s="239" t="s">
        <v>6521</v>
      </c>
    </row>
    <row r="1854" s="13" customFormat="1">
      <c r="A1854" s="13"/>
      <c r="B1854" s="241"/>
      <c r="C1854" s="242"/>
      <c r="D1854" s="243" t="s">
        <v>230</v>
      </c>
      <c r="E1854" s="244" t="s">
        <v>1</v>
      </c>
      <c r="F1854" s="245" t="s">
        <v>6522</v>
      </c>
      <c r="G1854" s="242"/>
      <c r="H1854" s="246">
        <v>40.799999999999997</v>
      </c>
      <c r="I1854" s="247"/>
      <c r="J1854" s="242"/>
      <c r="K1854" s="242"/>
      <c r="L1854" s="248"/>
      <c r="M1854" s="249"/>
      <c r="N1854" s="250"/>
      <c r="O1854" s="250"/>
      <c r="P1854" s="250"/>
      <c r="Q1854" s="250"/>
      <c r="R1854" s="250"/>
      <c r="S1854" s="250"/>
      <c r="T1854" s="251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T1854" s="252" t="s">
        <v>230</v>
      </c>
      <c r="AU1854" s="252" t="s">
        <v>88</v>
      </c>
      <c r="AV1854" s="13" t="s">
        <v>88</v>
      </c>
      <c r="AW1854" s="13" t="s">
        <v>34</v>
      </c>
      <c r="AX1854" s="13" t="s">
        <v>86</v>
      </c>
      <c r="AY1854" s="252" t="s">
        <v>216</v>
      </c>
    </row>
    <row r="1855" s="2" customFormat="1" ht="16.5" customHeight="1">
      <c r="A1855" s="39"/>
      <c r="B1855" s="40"/>
      <c r="C1855" s="228" t="s">
        <v>2978</v>
      </c>
      <c r="D1855" s="228" t="s">
        <v>218</v>
      </c>
      <c r="E1855" s="229" t="s">
        <v>6523</v>
      </c>
      <c r="F1855" s="230" t="s">
        <v>6524</v>
      </c>
      <c r="G1855" s="231" t="s">
        <v>293</v>
      </c>
      <c r="H1855" s="232">
        <v>40.799999999999997</v>
      </c>
      <c r="I1855" s="233"/>
      <c r="J1855" s="234">
        <f>ROUND(I1855*H1855,2)</f>
        <v>0</v>
      </c>
      <c r="K1855" s="230" t="s">
        <v>222</v>
      </c>
      <c r="L1855" s="45"/>
      <c r="M1855" s="235" t="s">
        <v>1</v>
      </c>
      <c r="N1855" s="236" t="s">
        <v>44</v>
      </c>
      <c r="O1855" s="92"/>
      <c r="P1855" s="237">
        <f>O1855*H1855</f>
        <v>0</v>
      </c>
      <c r="Q1855" s="237">
        <v>8.0000000000000007E-05</v>
      </c>
      <c r="R1855" s="237">
        <f>Q1855*H1855</f>
        <v>0.003264</v>
      </c>
      <c r="S1855" s="237">
        <v>0</v>
      </c>
      <c r="T1855" s="238">
        <f>S1855*H1855</f>
        <v>0</v>
      </c>
      <c r="U1855" s="39"/>
      <c r="V1855" s="39"/>
      <c r="W1855" s="39"/>
      <c r="X1855" s="39"/>
      <c r="Y1855" s="39"/>
      <c r="Z1855" s="39"/>
      <c r="AA1855" s="39"/>
      <c r="AB1855" s="39"/>
      <c r="AC1855" s="39"/>
      <c r="AD1855" s="39"/>
      <c r="AE1855" s="39"/>
      <c r="AR1855" s="239" t="s">
        <v>290</v>
      </c>
      <c r="AT1855" s="239" t="s">
        <v>218</v>
      </c>
      <c r="AU1855" s="239" t="s">
        <v>88</v>
      </c>
      <c r="AY1855" s="18" t="s">
        <v>216</v>
      </c>
      <c r="BE1855" s="240">
        <f>IF(N1855="základní",J1855,0)</f>
        <v>0</v>
      </c>
      <c r="BF1855" s="240">
        <f>IF(N1855="snížená",J1855,0)</f>
        <v>0</v>
      </c>
      <c r="BG1855" s="240">
        <f>IF(N1855="zákl. přenesená",J1855,0)</f>
        <v>0</v>
      </c>
      <c r="BH1855" s="240">
        <f>IF(N1855="sníž. přenesená",J1855,0)</f>
        <v>0</v>
      </c>
      <c r="BI1855" s="240">
        <f>IF(N1855="nulová",J1855,0)</f>
        <v>0</v>
      </c>
      <c r="BJ1855" s="18" t="s">
        <v>86</v>
      </c>
      <c r="BK1855" s="240">
        <f>ROUND(I1855*H1855,2)</f>
        <v>0</v>
      </c>
      <c r="BL1855" s="18" t="s">
        <v>290</v>
      </c>
      <c r="BM1855" s="239" t="s">
        <v>6525</v>
      </c>
    </row>
    <row r="1856" s="13" customFormat="1">
      <c r="A1856" s="13"/>
      <c r="B1856" s="241"/>
      <c r="C1856" s="242"/>
      <c r="D1856" s="243" t="s">
        <v>230</v>
      </c>
      <c r="E1856" s="244" t="s">
        <v>1</v>
      </c>
      <c r="F1856" s="245" t="s">
        <v>6522</v>
      </c>
      <c r="G1856" s="242"/>
      <c r="H1856" s="246">
        <v>40.799999999999997</v>
      </c>
      <c r="I1856" s="247"/>
      <c r="J1856" s="242"/>
      <c r="K1856" s="242"/>
      <c r="L1856" s="248"/>
      <c r="M1856" s="249"/>
      <c r="N1856" s="250"/>
      <c r="O1856" s="250"/>
      <c r="P1856" s="250"/>
      <c r="Q1856" s="250"/>
      <c r="R1856" s="250"/>
      <c r="S1856" s="250"/>
      <c r="T1856" s="251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52" t="s">
        <v>230</v>
      </c>
      <c r="AU1856" s="252" t="s">
        <v>88</v>
      </c>
      <c r="AV1856" s="13" t="s">
        <v>88</v>
      </c>
      <c r="AW1856" s="13" t="s">
        <v>34</v>
      </c>
      <c r="AX1856" s="13" t="s">
        <v>86</v>
      </c>
      <c r="AY1856" s="252" t="s">
        <v>216</v>
      </c>
    </row>
    <row r="1857" s="2" customFormat="1" ht="24.15" customHeight="1">
      <c r="A1857" s="39"/>
      <c r="B1857" s="40"/>
      <c r="C1857" s="264" t="s">
        <v>2983</v>
      </c>
      <c r="D1857" s="264" t="s">
        <v>372</v>
      </c>
      <c r="E1857" s="265" t="s">
        <v>3002</v>
      </c>
      <c r="F1857" s="266" t="s">
        <v>6512</v>
      </c>
      <c r="G1857" s="267" t="s">
        <v>277</v>
      </c>
      <c r="H1857" s="268">
        <v>25.178000000000001</v>
      </c>
      <c r="I1857" s="269"/>
      <c r="J1857" s="270">
        <f>ROUND(I1857*H1857,2)</f>
        <v>0</v>
      </c>
      <c r="K1857" s="266" t="s">
        <v>222</v>
      </c>
      <c r="L1857" s="271"/>
      <c r="M1857" s="272" t="s">
        <v>1</v>
      </c>
      <c r="N1857" s="273" t="s">
        <v>44</v>
      </c>
      <c r="O1857" s="92"/>
      <c r="P1857" s="237">
        <f>O1857*H1857</f>
        <v>0</v>
      </c>
      <c r="Q1857" s="237">
        <v>0.0028999999999999998</v>
      </c>
      <c r="R1857" s="237">
        <f>Q1857*H1857</f>
        <v>0.073016200000000003</v>
      </c>
      <c r="S1857" s="237">
        <v>0</v>
      </c>
      <c r="T1857" s="238">
        <f>S1857*H1857</f>
        <v>0</v>
      </c>
      <c r="U1857" s="39"/>
      <c r="V1857" s="39"/>
      <c r="W1857" s="39"/>
      <c r="X1857" s="39"/>
      <c r="Y1857" s="39"/>
      <c r="Z1857" s="39"/>
      <c r="AA1857" s="39"/>
      <c r="AB1857" s="39"/>
      <c r="AC1857" s="39"/>
      <c r="AD1857" s="39"/>
      <c r="AE1857" s="39"/>
      <c r="AR1857" s="239" t="s">
        <v>371</v>
      </c>
      <c r="AT1857" s="239" t="s">
        <v>372</v>
      </c>
      <c r="AU1857" s="239" t="s">
        <v>88</v>
      </c>
      <c r="AY1857" s="18" t="s">
        <v>216</v>
      </c>
      <c r="BE1857" s="240">
        <f>IF(N1857="základní",J1857,0)</f>
        <v>0</v>
      </c>
      <c r="BF1857" s="240">
        <f>IF(N1857="snížená",J1857,0)</f>
        <v>0</v>
      </c>
      <c r="BG1857" s="240">
        <f>IF(N1857="zákl. přenesená",J1857,0)</f>
        <v>0</v>
      </c>
      <c r="BH1857" s="240">
        <f>IF(N1857="sníž. přenesená",J1857,0)</f>
        <v>0</v>
      </c>
      <c r="BI1857" s="240">
        <f>IF(N1857="nulová",J1857,0)</f>
        <v>0</v>
      </c>
      <c r="BJ1857" s="18" t="s">
        <v>86</v>
      </c>
      <c r="BK1857" s="240">
        <f>ROUND(I1857*H1857,2)</f>
        <v>0</v>
      </c>
      <c r="BL1857" s="18" t="s">
        <v>290</v>
      </c>
      <c r="BM1857" s="239" t="s">
        <v>6526</v>
      </c>
    </row>
    <row r="1858" s="13" customFormat="1">
      <c r="A1858" s="13"/>
      <c r="B1858" s="241"/>
      <c r="C1858" s="242"/>
      <c r="D1858" s="243" t="s">
        <v>230</v>
      </c>
      <c r="E1858" s="244" t="s">
        <v>1</v>
      </c>
      <c r="F1858" s="245" t="s">
        <v>6527</v>
      </c>
      <c r="G1858" s="242"/>
      <c r="H1858" s="246">
        <v>22.888999999999999</v>
      </c>
      <c r="I1858" s="247"/>
      <c r="J1858" s="242"/>
      <c r="K1858" s="242"/>
      <c r="L1858" s="248"/>
      <c r="M1858" s="249"/>
      <c r="N1858" s="250"/>
      <c r="O1858" s="250"/>
      <c r="P1858" s="250"/>
      <c r="Q1858" s="250"/>
      <c r="R1858" s="250"/>
      <c r="S1858" s="250"/>
      <c r="T1858" s="251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T1858" s="252" t="s">
        <v>230</v>
      </c>
      <c r="AU1858" s="252" t="s">
        <v>88</v>
      </c>
      <c r="AV1858" s="13" t="s">
        <v>88</v>
      </c>
      <c r="AW1858" s="13" t="s">
        <v>34</v>
      </c>
      <c r="AX1858" s="13" t="s">
        <v>86</v>
      </c>
      <c r="AY1858" s="252" t="s">
        <v>216</v>
      </c>
    </row>
    <row r="1859" s="13" customFormat="1">
      <c r="A1859" s="13"/>
      <c r="B1859" s="241"/>
      <c r="C1859" s="242"/>
      <c r="D1859" s="243" t="s">
        <v>230</v>
      </c>
      <c r="E1859" s="242"/>
      <c r="F1859" s="245" t="s">
        <v>6528</v>
      </c>
      <c r="G1859" s="242"/>
      <c r="H1859" s="246">
        <v>25.178000000000001</v>
      </c>
      <c r="I1859" s="247"/>
      <c r="J1859" s="242"/>
      <c r="K1859" s="242"/>
      <c r="L1859" s="248"/>
      <c r="M1859" s="249"/>
      <c r="N1859" s="250"/>
      <c r="O1859" s="250"/>
      <c r="P1859" s="250"/>
      <c r="Q1859" s="250"/>
      <c r="R1859" s="250"/>
      <c r="S1859" s="250"/>
      <c r="T1859" s="251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2" t="s">
        <v>230</v>
      </c>
      <c r="AU1859" s="252" t="s">
        <v>88</v>
      </c>
      <c r="AV1859" s="13" t="s">
        <v>88</v>
      </c>
      <c r="AW1859" s="13" t="s">
        <v>4</v>
      </c>
      <c r="AX1859" s="13" t="s">
        <v>86</v>
      </c>
      <c r="AY1859" s="252" t="s">
        <v>216</v>
      </c>
    </row>
    <row r="1860" s="2" customFormat="1" ht="16.5" customHeight="1">
      <c r="A1860" s="39"/>
      <c r="B1860" s="40"/>
      <c r="C1860" s="228" t="s">
        <v>2987</v>
      </c>
      <c r="D1860" s="228" t="s">
        <v>218</v>
      </c>
      <c r="E1860" s="229" t="s">
        <v>6529</v>
      </c>
      <c r="F1860" s="230" t="s">
        <v>6530</v>
      </c>
      <c r="G1860" s="231" t="s">
        <v>293</v>
      </c>
      <c r="H1860" s="232">
        <v>601</v>
      </c>
      <c r="I1860" s="233"/>
      <c r="J1860" s="234">
        <f>ROUND(I1860*H1860,2)</f>
        <v>0</v>
      </c>
      <c r="K1860" s="230" t="s">
        <v>222</v>
      </c>
      <c r="L1860" s="45"/>
      <c r="M1860" s="235" t="s">
        <v>1</v>
      </c>
      <c r="N1860" s="236" t="s">
        <v>44</v>
      </c>
      <c r="O1860" s="92"/>
      <c r="P1860" s="237">
        <f>O1860*H1860</f>
        <v>0</v>
      </c>
      <c r="Q1860" s="237">
        <v>0</v>
      </c>
      <c r="R1860" s="237">
        <f>Q1860*H1860</f>
        <v>0</v>
      </c>
      <c r="S1860" s="237">
        <v>0.00029999999999999997</v>
      </c>
      <c r="T1860" s="238">
        <f>S1860*H1860</f>
        <v>0.18029999999999999</v>
      </c>
      <c r="U1860" s="39"/>
      <c r="V1860" s="39"/>
      <c r="W1860" s="39"/>
      <c r="X1860" s="39"/>
      <c r="Y1860" s="39"/>
      <c r="Z1860" s="39"/>
      <c r="AA1860" s="39"/>
      <c r="AB1860" s="39"/>
      <c r="AC1860" s="39"/>
      <c r="AD1860" s="39"/>
      <c r="AE1860" s="39"/>
      <c r="AR1860" s="239" t="s">
        <v>290</v>
      </c>
      <c r="AT1860" s="239" t="s">
        <v>218</v>
      </c>
      <c r="AU1860" s="239" t="s">
        <v>88</v>
      </c>
      <c r="AY1860" s="18" t="s">
        <v>216</v>
      </c>
      <c r="BE1860" s="240">
        <f>IF(N1860="základní",J1860,0)</f>
        <v>0</v>
      </c>
      <c r="BF1860" s="240">
        <f>IF(N1860="snížená",J1860,0)</f>
        <v>0</v>
      </c>
      <c r="BG1860" s="240">
        <f>IF(N1860="zákl. přenesená",J1860,0)</f>
        <v>0</v>
      </c>
      <c r="BH1860" s="240">
        <f>IF(N1860="sníž. přenesená",J1860,0)</f>
        <v>0</v>
      </c>
      <c r="BI1860" s="240">
        <f>IF(N1860="nulová",J1860,0)</f>
        <v>0</v>
      </c>
      <c r="BJ1860" s="18" t="s">
        <v>86</v>
      </c>
      <c r="BK1860" s="240">
        <f>ROUND(I1860*H1860,2)</f>
        <v>0</v>
      </c>
      <c r="BL1860" s="18" t="s">
        <v>290</v>
      </c>
      <c r="BM1860" s="239" t="s">
        <v>6531</v>
      </c>
    </row>
    <row r="1861" s="13" customFormat="1">
      <c r="A1861" s="13"/>
      <c r="B1861" s="241"/>
      <c r="C1861" s="242"/>
      <c r="D1861" s="243" t="s">
        <v>230</v>
      </c>
      <c r="E1861" s="244" t="s">
        <v>1</v>
      </c>
      <c r="F1861" s="245" t="s">
        <v>6532</v>
      </c>
      <c r="G1861" s="242"/>
      <c r="H1861" s="246">
        <v>316</v>
      </c>
      <c r="I1861" s="247"/>
      <c r="J1861" s="242"/>
      <c r="K1861" s="242"/>
      <c r="L1861" s="248"/>
      <c r="M1861" s="249"/>
      <c r="N1861" s="250"/>
      <c r="O1861" s="250"/>
      <c r="P1861" s="250"/>
      <c r="Q1861" s="250"/>
      <c r="R1861" s="250"/>
      <c r="S1861" s="250"/>
      <c r="T1861" s="251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52" t="s">
        <v>230</v>
      </c>
      <c r="AU1861" s="252" t="s">
        <v>88</v>
      </c>
      <c r="AV1861" s="13" t="s">
        <v>88</v>
      </c>
      <c r="AW1861" s="13" t="s">
        <v>34</v>
      </c>
      <c r="AX1861" s="13" t="s">
        <v>79</v>
      </c>
      <c r="AY1861" s="252" t="s">
        <v>216</v>
      </c>
    </row>
    <row r="1862" s="13" customFormat="1">
      <c r="A1862" s="13"/>
      <c r="B1862" s="241"/>
      <c r="C1862" s="242"/>
      <c r="D1862" s="243" t="s">
        <v>230</v>
      </c>
      <c r="E1862" s="244" t="s">
        <v>1</v>
      </c>
      <c r="F1862" s="245" t="s">
        <v>6533</v>
      </c>
      <c r="G1862" s="242"/>
      <c r="H1862" s="246">
        <v>285</v>
      </c>
      <c r="I1862" s="247"/>
      <c r="J1862" s="242"/>
      <c r="K1862" s="242"/>
      <c r="L1862" s="248"/>
      <c r="M1862" s="249"/>
      <c r="N1862" s="250"/>
      <c r="O1862" s="250"/>
      <c r="P1862" s="250"/>
      <c r="Q1862" s="250"/>
      <c r="R1862" s="250"/>
      <c r="S1862" s="250"/>
      <c r="T1862" s="251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2" t="s">
        <v>230</v>
      </c>
      <c r="AU1862" s="252" t="s">
        <v>88</v>
      </c>
      <c r="AV1862" s="13" t="s">
        <v>88</v>
      </c>
      <c r="AW1862" s="13" t="s">
        <v>34</v>
      </c>
      <c r="AX1862" s="13" t="s">
        <v>79</v>
      </c>
      <c r="AY1862" s="252" t="s">
        <v>216</v>
      </c>
    </row>
    <row r="1863" s="14" customFormat="1">
      <c r="A1863" s="14"/>
      <c r="B1863" s="253"/>
      <c r="C1863" s="254"/>
      <c r="D1863" s="243" t="s">
        <v>230</v>
      </c>
      <c r="E1863" s="255" t="s">
        <v>1</v>
      </c>
      <c r="F1863" s="256" t="s">
        <v>285</v>
      </c>
      <c r="G1863" s="254"/>
      <c r="H1863" s="257">
        <v>601</v>
      </c>
      <c r="I1863" s="258"/>
      <c r="J1863" s="254"/>
      <c r="K1863" s="254"/>
      <c r="L1863" s="259"/>
      <c r="M1863" s="260"/>
      <c r="N1863" s="261"/>
      <c r="O1863" s="261"/>
      <c r="P1863" s="261"/>
      <c r="Q1863" s="261"/>
      <c r="R1863" s="261"/>
      <c r="S1863" s="261"/>
      <c r="T1863" s="262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63" t="s">
        <v>230</v>
      </c>
      <c r="AU1863" s="263" t="s">
        <v>88</v>
      </c>
      <c r="AV1863" s="14" t="s">
        <v>121</v>
      </c>
      <c r="AW1863" s="14" t="s">
        <v>34</v>
      </c>
      <c r="AX1863" s="14" t="s">
        <v>86</v>
      </c>
      <c r="AY1863" s="263" t="s">
        <v>216</v>
      </c>
    </row>
    <row r="1864" s="2" customFormat="1" ht="16.5" customHeight="1">
      <c r="A1864" s="39"/>
      <c r="B1864" s="40"/>
      <c r="C1864" s="228" t="s">
        <v>2991</v>
      </c>
      <c r="D1864" s="228" t="s">
        <v>218</v>
      </c>
      <c r="E1864" s="229" t="s">
        <v>3017</v>
      </c>
      <c r="F1864" s="230" t="s">
        <v>3018</v>
      </c>
      <c r="G1864" s="231" t="s">
        <v>293</v>
      </c>
      <c r="H1864" s="232">
        <v>478.86500000000001</v>
      </c>
      <c r="I1864" s="233"/>
      <c r="J1864" s="234">
        <f>ROUND(I1864*H1864,2)</f>
        <v>0</v>
      </c>
      <c r="K1864" s="230" t="s">
        <v>222</v>
      </c>
      <c r="L1864" s="45"/>
      <c r="M1864" s="235" t="s">
        <v>1</v>
      </c>
      <c r="N1864" s="236" t="s">
        <v>44</v>
      </c>
      <c r="O1864" s="92"/>
      <c r="P1864" s="237">
        <f>O1864*H1864</f>
        <v>0</v>
      </c>
      <c r="Q1864" s="237">
        <v>1.0000000000000001E-05</v>
      </c>
      <c r="R1864" s="237">
        <f>Q1864*H1864</f>
        <v>0.0047886500000000002</v>
      </c>
      <c r="S1864" s="237">
        <v>0</v>
      </c>
      <c r="T1864" s="238">
        <f>S1864*H1864</f>
        <v>0</v>
      </c>
      <c r="U1864" s="39"/>
      <c r="V1864" s="39"/>
      <c r="W1864" s="39"/>
      <c r="X1864" s="39"/>
      <c r="Y1864" s="39"/>
      <c r="Z1864" s="39"/>
      <c r="AA1864" s="39"/>
      <c r="AB1864" s="39"/>
      <c r="AC1864" s="39"/>
      <c r="AD1864" s="39"/>
      <c r="AE1864" s="39"/>
      <c r="AR1864" s="239" t="s">
        <v>290</v>
      </c>
      <c r="AT1864" s="239" t="s">
        <v>218</v>
      </c>
      <c r="AU1864" s="239" t="s">
        <v>88</v>
      </c>
      <c r="AY1864" s="18" t="s">
        <v>216</v>
      </c>
      <c r="BE1864" s="240">
        <f>IF(N1864="základní",J1864,0)</f>
        <v>0</v>
      </c>
      <c r="BF1864" s="240">
        <f>IF(N1864="snížená",J1864,0)</f>
        <v>0</v>
      </c>
      <c r="BG1864" s="240">
        <f>IF(N1864="zákl. přenesená",J1864,0)</f>
        <v>0</v>
      </c>
      <c r="BH1864" s="240">
        <f>IF(N1864="sníž. přenesená",J1864,0)</f>
        <v>0</v>
      </c>
      <c r="BI1864" s="240">
        <f>IF(N1864="nulová",J1864,0)</f>
        <v>0</v>
      </c>
      <c r="BJ1864" s="18" t="s">
        <v>86</v>
      </c>
      <c r="BK1864" s="240">
        <f>ROUND(I1864*H1864,2)</f>
        <v>0</v>
      </c>
      <c r="BL1864" s="18" t="s">
        <v>290</v>
      </c>
      <c r="BM1864" s="239" t="s">
        <v>6534</v>
      </c>
    </row>
    <row r="1865" s="13" customFormat="1">
      <c r="A1865" s="13"/>
      <c r="B1865" s="241"/>
      <c r="C1865" s="242"/>
      <c r="D1865" s="243" t="s">
        <v>230</v>
      </c>
      <c r="E1865" s="244" t="s">
        <v>1</v>
      </c>
      <c r="F1865" s="245" t="s">
        <v>6535</v>
      </c>
      <c r="G1865" s="242"/>
      <c r="H1865" s="246">
        <v>17.399999999999999</v>
      </c>
      <c r="I1865" s="247"/>
      <c r="J1865" s="242"/>
      <c r="K1865" s="242"/>
      <c r="L1865" s="248"/>
      <c r="M1865" s="249"/>
      <c r="N1865" s="250"/>
      <c r="O1865" s="250"/>
      <c r="P1865" s="250"/>
      <c r="Q1865" s="250"/>
      <c r="R1865" s="250"/>
      <c r="S1865" s="250"/>
      <c r="T1865" s="251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52" t="s">
        <v>230</v>
      </c>
      <c r="AU1865" s="252" t="s">
        <v>88</v>
      </c>
      <c r="AV1865" s="13" t="s">
        <v>88</v>
      </c>
      <c r="AW1865" s="13" t="s">
        <v>34</v>
      </c>
      <c r="AX1865" s="13" t="s">
        <v>79</v>
      </c>
      <c r="AY1865" s="252" t="s">
        <v>216</v>
      </c>
    </row>
    <row r="1866" s="13" customFormat="1">
      <c r="A1866" s="13"/>
      <c r="B1866" s="241"/>
      <c r="C1866" s="242"/>
      <c r="D1866" s="243" t="s">
        <v>230</v>
      </c>
      <c r="E1866" s="244" t="s">
        <v>1</v>
      </c>
      <c r="F1866" s="245" t="s">
        <v>6536</v>
      </c>
      <c r="G1866" s="242"/>
      <c r="H1866" s="246">
        <v>18.800000000000001</v>
      </c>
      <c r="I1866" s="247"/>
      <c r="J1866" s="242"/>
      <c r="K1866" s="242"/>
      <c r="L1866" s="248"/>
      <c r="M1866" s="249"/>
      <c r="N1866" s="250"/>
      <c r="O1866" s="250"/>
      <c r="P1866" s="250"/>
      <c r="Q1866" s="250"/>
      <c r="R1866" s="250"/>
      <c r="S1866" s="250"/>
      <c r="T1866" s="251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2" t="s">
        <v>230</v>
      </c>
      <c r="AU1866" s="252" t="s">
        <v>88</v>
      </c>
      <c r="AV1866" s="13" t="s">
        <v>88</v>
      </c>
      <c r="AW1866" s="13" t="s">
        <v>34</v>
      </c>
      <c r="AX1866" s="13" t="s">
        <v>79</v>
      </c>
      <c r="AY1866" s="252" t="s">
        <v>216</v>
      </c>
    </row>
    <row r="1867" s="13" customFormat="1">
      <c r="A1867" s="13"/>
      <c r="B1867" s="241"/>
      <c r="C1867" s="242"/>
      <c r="D1867" s="243" t="s">
        <v>230</v>
      </c>
      <c r="E1867" s="244" t="s">
        <v>1</v>
      </c>
      <c r="F1867" s="245" t="s">
        <v>6537</v>
      </c>
      <c r="G1867" s="242"/>
      <c r="H1867" s="246">
        <v>12.744</v>
      </c>
      <c r="I1867" s="247"/>
      <c r="J1867" s="242"/>
      <c r="K1867" s="242"/>
      <c r="L1867" s="248"/>
      <c r="M1867" s="249"/>
      <c r="N1867" s="250"/>
      <c r="O1867" s="250"/>
      <c r="P1867" s="250"/>
      <c r="Q1867" s="250"/>
      <c r="R1867" s="250"/>
      <c r="S1867" s="250"/>
      <c r="T1867" s="251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T1867" s="252" t="s">
        <v>230</v>
      </c>
      <c r="AU1867" s="252" t="s">
        <v>88</v>
      </c>
      <c r="AV1867" s="13" t="s">
        <v>88</v>
      </c>
      <c r="AW1867" s="13" t="s">
        <v>34</v>
      </c>
      <c r="AX1867" s="13" t="s">
        <v>79</v>
      </c>
      <c r="AY1867" s="252" t="s">
        <v>216</v>
      </c>
    </row>
    <row r="1868" s="13" customFormat="1">
      <c r="A1868" s="13"/>
      <c r="B1868" s="241"/>
      <c r="C1868" s="242"/>
      <c r="D1868" s="243" t="s">
        <v>230</v>
      </c>
      <c r="E1868" s="244" t="s">
        <v>1</v>
      </c>
      <c r="F1868" s="245" t="s">
        <v>6538</v>
      </c>
      <c r="G1868" s="242"/>
      <c r="H1868" s="246">
        <v>63.299999999999997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230</v>
      </c>
      <c r="AU1868" s="252" t="s">
        <v>88</v>
      </c>
      <c r="AV1868" s="13" t="s">
        <v>88</v>
      </c>
      <c r="AW1868" s="13" t="s">
        <v>34</v>
      </c>
      <c r="AX1868" s="13" t="s">
        <v>79</v>
      </c>
      <c r="AY1868" s="252" t="s">
        <v>216</v>
      </c>
    </row>
    <row r="1869" s="13" customFormat="1">
      <c r="A1869" s="13"/>
      <c r="B1869" s="241"/>
      <c r="C1869" s="242"/>
      <c r="D1869" s="243" t="s">
        <v>230</v>
      </c>
      <c r="E1869" s="244" t="s">
        <v>1</v>
      </c>
      <c r="F1869" s="245" t="s">
        <v>6539</v>
      </c>
      <c r="G1869" s="242"/>
      <c r="H1869" s="246">
        <v>12.744</v>
      </c>
      <c r="I1869" s="247"/>
      <c r="J1869" s="242"/>
      <c r="K1869" s="242"/>
      <c r="L1869" s="248"/>
      <c r="M1869" s="249"/>
      <c r="N1869" s="250"/>
      <c r="O1869" s="250"/>
      <c r="P1869" s="250"/>
      <c r="Q1869" s="250"/>
      <c r="R1869" s="250"/>
      <c r="S1869" s="250"/>
      <c r="T1869" s="25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2" t="s">
        <v>230</v>
      </c>
      <c r="AU1869" s="252" t="s">
        <v>88</v>
      </c>
      <c r="AV1869" s="13" t="s">
        <v>88</v>
      </c>
      <c r="AW1869" s="13" t="s">
        <v>34</v>
      </c>
      <c r="AX1869" s="13" t="s">
        <v>79</v>
      </c>
      <c r="AY1869" s="252" t="s">
        <v>216</v>
      </c>
    </row>
    <row r="1870" s="13" customFormat="1">
      <c r="A1870" s="13"/>
      <c r="B1870" s="241"/>
      <c r="C1870" s="242"/>
      <c r="D1870" s="243" t="s">
        <v>230</v>
      </c>
      <c r="E1870" s="244" t="s">
        <v>1</v>
      </c>
      <c r="F1870" s="245" t="s">
        <v>6540</v>
      </c>
      <c r="G1870" s="242"/>
      <c r="H1870" s="246">
        <v>33.829999999999998</v>
      </c>
      <c r="I1870" s="247"/>
      <c r="J1870" s="242"/>
      <c r="K1870" s="242"/>
      <c r="L1870" s="248"/>
      <c r="M1870" s="249"/>
      <c r="N1870" s="250"/>
      <c r="O1870" s="250"/>
      <c r="P1870" s="250"/>
      <c r="Q1870" s="250"/>
      <c r="R1870" s="250"/>
      <c r="S1870" s="250"/>
      <c r="T1870" s="251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2" t="s">
        <v>230</v>
      </c>
      <c r="AU1870" s="252" t="s">
        <v>88</v>
      </c>
      <c r="AV1870" s="13" t="s">
        <v>88</v>
      </c>
      <c r="AW1870" s="13" t="s">
        <v>34</v>
      </c>
      <c r="AX1870" s="13" t="s">
        <v>79</v>
      </c>
      <c r="AY1870" s="252" t="s">
        <v>216</v>
      </c>
    </row>
    <row r="1871" s="15" customFormat="1">
      <c r="A1871" s="15"/>
      <c r="B1871" s="280"/>
      <c r="C1871" s="281"/>
      <c r="D1871" s="243" t="s">
        <v>230</v>
      </c>
      <c r="E1871" s="282" t="s">
        <v>1</v>
      </c>
      <c r="F1871" s="283" t="s">
        <v>775</v>
      </c>
      <c r="G1871" s="281"/>
      <c r="H1871" s="284">
        <v>158.81799999999998</v>
      </c>
      <c r="I1871" s="285"/>
      <c r="J1871" s="281"/>
      <c r="K1871" s="281"/>
      <c r="L1871" s="286"/>
      <c r="M1871" s="287"/>
      <c r="N1871" s="288"/>
      <c r="O1871" s="288"/>
      <c r="P1871" s="288"/>
      <c r="Q1871" s="288"/>
      <c r="R1871" s="288"/>
      <c r="S1871" s="288"/>
      <c r="T1871" s="289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90" t="s">
        <v>230</v>
      </c>
      <c r="AU1871" s="290" t="s">
        <v>88</v>
      </c>
      <c r="AV1871" s="15" t="s">
        <v>99</v>
      </c>
      <c r="AW1871" s="15" t="s">
        <v>34</v>
      </c>
      <c r="AX1871" s="15" t="s">
        <v>79</v>
      </c>
      <c r="AY1871" s="290" t="s">
        <v>216</v>
      </c>
    </row>
    <row r="1872" s="13" customFormat="1">
      <c r="A1872" s="13"/>
      <c r="B1872" s="241"/>
      <c r="C1872" s="242"/>
      <c r="D1872" s="243" t="s">
        <v>230</v>
      </c>
      <c r="E1872" s="244" t="s">
        <v>1</v>
      </c>
      <c r="F1872" s="245" t="s">
        <v>6541</v>
      </c>
      <c r="G1872" s="242"/>
      <c r="H1872" s="246">
        <v>109.367</v>
      </c>
      <c r="I1872" s="247"/>
      <c r="J1872" s="242"/>
      <c r="K1872" s="242"/>
      <c r="L1872" s="248"/>
      <c r="M1872" s="249"/>
      <c r="N1872" s="250"/>
      <c r="O1872" s="250"/>
      <c r="P1872" s="250"/>
      <c r="Q1872" s="250"/>
      <c r="R1872" s="250"/>
      <c r="S1872" s="250"/>
      <c r="T1872" s="251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2" t="s">
        <v>230</v>
      </c>
      <c r="AU1872" s="252" t="s">
        <v>88</v>
      </c>
      <c r="AV1872" s="13" t="s">
        <v>88</v>
      </c>
      <c r="AW1872" s="13" t="s">
        <v>34</v>
      </c>
      <c r="AX1872" s="13" t="s">
        <v>79</v>
      </c>
      <c r="AY1872" s="252" t="s">
        <v>216</v>
      </c>
    </row>
    <row r="1873" s="13" customFormat="1">
      <c r="A1873" s="13"/>
      <c r="B1873" s="241"/>
      <c r="C1873" s="242"/>
      <c r="D1873" s="243" t="s">
        <v>230</v>
      </c>
      <c r="E1873" s="244" t="s">
        <v>1</v>
      </c>
      <c r="F1873" s="245" t="s">
        <v>6542</v>
      </c>
      <c r="G1873" s="242"/>
      <c r="H1873" s="246">
        <v>14.5</v>
      </c>
      <c r="I1873" s="247"/>
      <c r="J1873" s="242"/>
      <c r="K1873" s="242"/>
      <c r="L1873" s="248"/>
      <c r="M1873" s="249"/>
      <c r="N1873" s="250"/>
      <c r="O1873" s="250"/>
      <c r="P1873" s="250"/>
      <c r="Q1873" s="250"/>
      <c r="R1873" s="250"/>
      <c r="S1873" s="250"/>
      <c r="T1873" s="251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2" t="s">
        <v>230</v>
      </c>
      <c r="AU1873" s="252" t="s">
        <v>88</v>
      </c>
      <c r="AV1873" s="13" t="s">
        <v>88</v>
      </c>
      <c r="AW1873" s="13" t="s">
        <v>34</v>
      </c>
      <c r="AX1873" s="13" t="s">
        <v>79</v>
      </c>
      <c r="AY1873" s="252" t="s">
        <v>216</v>
      </c>
    </row>
    <row r="1874" s="13" customFormat="1">
      <c r="A1874" s="13"/>
      <c r="B1874" s="241"/>
      <c r="C1874" s="242"/>
      <c r="D1874" s="243" t="s">
        <v>230</v>
      </c>
      <c r="E1874" s="244" t="s">
        <v>1</v>
      </c>
      <c r="F1874" s="245" t="s">
        <v>6543</v>
      </c>
      <c r="G1874" s="242"/>
      <c r="H1874" s="246">
        <v>63.700000000000003</v>
      </c>
      <c r="I1874" s="247"/>
      <c r="J1874" s="242"/>
      <c r="K1874" s="242"/>
      <c r="L1874" s="248"/>
      <c r="M1874" s="249"/>
      <c r="N1874" s="250"/>
      <c r="O1874" s="250"/>
      <c r="P1874" s="250"/>
      <c r="Q1874" s="250"/>
      <c r="R1874" s="250"/>
      <c r="S1874" s="250"/>
      <c r="T1874" s="251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T1874" s="252" t="s">
        <v>230</v>
      </c>
      <c r="AU1874" s="252" t="s">
        <v>88</v>
      </c>
      <c r="AV1874" s="13" t="s">
        <v>88</v>
      </c>
      <c r="AW1874" s="13" t="s">
        <v>34</v>
      </c>
      <c r="AX1874" s="13" t="s">
        <v>79</v>
      </c>
      <c r="AY1874" s="252" t="s">
        <v>216</v>
      </c>
    </row>
    <row r="1875" s="13" customFormat="1">
      <c r="A1875" s="13"/>
      <c r="B1875" s="241"/>
      <c r="C1875" s="242"/>
      <c r="D1875" s="243" t="s">
        <v>230</v>
      </c>
      <c r="E1875" s="244" t="s">
        <v>1</v>
      </c>
      <c r="F1875" s="245" t="s">
        <v>6544</v>
      </c>
      <c r="G1875" s="242"/>
      <c r="H1875" s="246">
        <v>63.700000000000003</v>
      </c>
      <c r="I1875" s="247"/>
      <c r="J1875" s="242"/>
      <c r="K1875" s="242"/>
      <c r="L1875" s="248"/>
      <c r="M1875" s="249"/>
      <c r="N1875" s="250"/>
      <c r="O1875" s="250"/>
      <c r="P1875" s="250"/>
      <c r="Q1875" s="250"/>
      <c r="R1875" s="250"/>
      <c r="S1875" s="250"/>
      <c r="T1875" s="251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T1875" s="252" t="s">
        <v>230</v>
      </c>
      <c r="AU1875" s="252" t="s">
        <v>88</v>
      </c>
      <c r="AV1875" s="13" t="s">
        <v>88</v>
      </c>
      <c r="AW1875" s="13" t="s">
        <v>34</v>
      </c>
      <c r="AX1875" s="13" t="s">
        <v>79</v>
      </c>
      <c r="AY1875" s="252" t="s">
        <v>216</v>
      </c>
    </row>
    <row r="1876" s="13" customFormat="1">
      <c r="A1876" s="13"/>
      <c r="B1876" s="241"/>
      <c r="C1876" s="242"/>
      <c r="D1876" s="243" t="s">
        <v>230</v>
      </c>
      <c r="E1876" s="244" t="s">
        <v>1</v>
      </c>
      <c r="F1876" s="245" t="s">
        <v>6545</v>
      </c>
      <c r="G1876" s="242"/>
      <c r="H1876" s="246">
        <v>21.379999999999999</v>
      </c>
      <c r="I1876" s="247"/>
      <c r="J1876" s="242"/>
      <c r="K1876" s="242"/>
      <c r="L1876" s="248"/>
      <c r="M1876" s="249"/>
      <c r="N1876" s="250"/>
      <c r="O1876" s="250"/>
      <c r="P1876" s="250"/>
      <c r="Q1876" s="250"/>
      <c r="R1876" s="250"/>
      <c r="S1876" s="250"/>
      <c r="T1876" s="251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T1876" s="252" t="s">
        <v>230</v>
      </c>
      <c r="AU1876" s="252" t="s">
        <v>88</v>
      </c>
      <c r="AV1876" s="13" t="s">
        <v>88</v>
      </c>
      <c r="AW1876" s="13" t="s">
        <v>34</v>
      </c>
      <c r="AX1876" s="13" t="s">
        <v>79</v>
      </c>
      <c r="AY1876" s="252" t="s">
        <v>216</v>
      </c>
    </row>
    <row r="1877" s="13" customFormat="1">
      <c r="A1877" s="13"/>
      <c r="B1877" s="241"/>
      <c r="C1877" s="242"/>
      <c r="D1877" s="243" t="s">
        <v>230</v>
      </c>
      <c r="E1877" s="244" t="s">
        <v>1</v>
      </c>
      <c r="F1877" s="245" t="s">
        <v>6546</v>
      </c>
      <c r="G1877" s="242"/>
      <c r="H1877" s="246">
        <v>47.399999999999999</v>
      </c>
      <c r="I1877" s="247"/>
      <c r="J1877" s="242"/>
      <c r="K1877" s="242"/>
      <c r="L1877" s="248"/>
      <c r="M1877" s="249"/>
      <c r="N1877" s="250"/>
      <c r="O1877" s="250"/>
      <c r="P1877" s="250"/>
      <c r="Q1877" s="250"/>
      <c r="R1877" s="250"/>
      <c r="S1877" s="250"/>
      <c r="T1877" s="251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2" t="s">
        <v>230</v>
      </c>
      <c r="AU1877" s="252" t="s">
        <v>88</v>
      </c>
      <c r="AV1877" s="13" t="s">
        <v>88</v>
      </c>
      <c r="AW1877" s="13" t="s">
        <v>34</v>
      </c>
      <c r="AX1877" s="13" t="s">
        <v>79</v>
      </c>
      <c r="AY1877" s="252" t="s">
        <v>216</v>
      </c>
    </row>
    <row r="1878" s="15" customFormat="1">
      <c r="A1878" s="15"/>
      <c r="B1878" s="280"/>
      <c r="C1878" s="281"/>
      <c r="D1878" s="243" t="s">
        <v>230</v>
      </c>
      <c r="E1878" s="282" t="s">
        <v>1</v>
      </c>
      <c r="F1878" s="283" t="s">
        <v>778</v>
      </c>
      <c r="G1878" s="281"/>
      <c r="H1878" s="284">
        <v>320.04699999999997</v>
      </c>
      <c r="I1878" s="285"/>
      <c r="J1878" s="281"/>
      <c r="K1878" s="281"/>
      <c r="L1878" s="286"/>
      <c r="M1878" s="287"/>
      <c r="N1878" s="288"/>
      <c r="O1878" s="288"/>
      <c r="P1878" s="288"/>
      <c r="Q1878" s="288"/>
      <c r="R1878" s="288"/>
      <c r="S1878" s="288"/>
      <c r="T1878" s="289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90" t="s">
        <v>230</v>
      </c>
      <c r="AU1878" s="290" t="s">
        <v>88</v>
      </c>
      <c r="AV1878" s="15" t="s">
        <v>99</v>
      </c>
      <c r="AW1878" s="15" t="s">
        <v>34</v>
      </c>
      <c r="AX1878" s="15" t="s">
        <v>79</v>
      </c>
      <c r="AY1878" s="290" t="s">
        <v>216</v>
      </c>
    </row>
    <row r="1879" s="14" customFormat="1">
      <c r="A1879" s="14"/>
      <c r="B1879" s="253"/>
      <c r="C1879" s="254"/>
      <c r="D1879" s="243" t="s">
        <v>230</v>
      </c>
      <c r="E1879" s="255" t="s">
        <v>1</v>
      </c>
      <c r="F1879" s="256" t="s">
        <v>1507</v>
      </c>
      <c r="G1879" s="254"/>
      <c r="H1879" s="257">
        <v>478.86499999999995</v>
      </c>
      <c r="I1879" s="258"/>
      <c r="J1879" s="254"/>
      <c r="K1879" s="254"/>
      <c r="L1879" s="259"/>
      <c r="M1879" s="260"/>
      <c r="N1879" s="261"/>
      <c r="O1879" s="261"/>
      <c r="P1879" s="261"/>
      <c r="Q1879" s="261"/>
      <c r="R1879" s="261"/>
      <c r="S1879" s="261"/>
      <c r="T1879" s="262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T1879" s="263" t="s">
        <v>230</v>
      </c>
      <c r="AU1879" s="263" t="s">
        <v>88</v>
      </c>
      <c r="AV1879" s="14" t="s">
        <v>121</v>
      </c>
      <c r="AW1879" s="14" t="s">
        <v>34</v>
      </c>
      <c r="AX1879" s="14" t="s">
        <v>86</v>
      </c>
      <c r="AY1879" s="263" t="s">
        <v>216</v>
      </c>
    </row>
    <row r="1880" s="2" customFormat="1" ht="16.5" customHeight="1">
      <c r="A1880" s="39"/>
      <c r="B1880" s="40"/>
      <c r="C1880" s="228" t="s">
        <v>2997</v>
      </c>
      <c r="D1880" s="228" t="s">
        <v>218</v>
      </c>
      <c r="E1880" s="229" t="s">
        <v>6547</v>
      </c>
      <c r="F1880" s="230" t="s">
        <v>6548</v>
      </c>
      <c r="G1880" s="231" t="s">
        <v>293</v>
      </c>
      <c r="H1880" s="232">
        <v>15.800000000000001</v>
      </c>
      <c r="I1880" s="233"/>
      <c r="J1880" s="234">
        <f>ROUND(I1880*H1880,2)</f>
        <v>0</v>
      </c>
      <c r="K1880" s="230" t="s">
        <v>222</v>
      </c>
      <c r="L1880" s="45"/>
      <c r="M1880" s="235" t="s">
        <v>1</v>
      </c>
      <c r="N1880" s="236" t="s">
        <v>44</v>
      </c>
      <c r="O1880" s="92"/>
      <c r="P1880" s="237">
        <f>O1880*H1880</f>
        <v>0</v>
      </c>
      <c r="Q1880" s="237">
        <v>1.0000000000000001E-05</v>
      </c>
      <c r="R1880" s="237">
        <f>Q1880*H1880</f>
        <v>0.00015800000000000002</v>
      </c>
      <c r="S1880" s="237">
        <v>0</v>
      </c>
      <c r="T1880" s="238">
        <f>S1880*H1880</f>
        <v>0</v>
      </c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R1880" s="239" t="s">
        <v>290</v>
      </c>
      <c r="AT1880" s="239" t="s">
        <v>218</v>
      </c>
      <c r="AU1880" s="239" t="s">
        <v>88</v>
      </c>
      <c r="AY1880" s="18" t="s">
        <v>216</v>
      </c>
      <c r="BE1880" s="240">
        <f>IF(N1880="základní",J1880,0)</f>
        <v>0</v>
      </c>
      <c r="BF1880" s="240">
        <f>IF(N1880="snížená",J1880,0)</f>
        <v>0</v>
      </c>
      <c r="BG1880" s="240">
        <f>IF(N1880="zákl. přenesená",J1880,0)</f>
        <v>0</v>
      </c>
      <c r="BH1880" s="240">
        <f>IF(N1880="sníž. přenesená",J1880,0)</f>
        <v>0</v>
      </c>
      <c r="BI1880" s="240">
        <f>IF(N1880="nulová",J1880,0)</f>
        <v>0</v>
      </c>
      <c r="BJ1880" s="18" t="s">
        <v>86</v>
      </c>
      <c r="BK1880" s="240">
        <f>ROUND(I1880*H1880,2)</f>
        <v>0</v>
      </c>
      <c r="BL1880" s="18" t="s">
        <v>290</v>
      </c>
      <c r="BM1880" s="239" t="s">
        <v>6549</v>
      </c>
    </row>
    <row r="1881" s="13" customFormat="1">
      <c r="A1881" s="13"/>
      <c r="B1881" s="241"/>
      <c r="C1881" s="242"/>
      <c r="D1881" s="243" t="s">
        <v>230</v>
      </c>
      <c r="E1881" s="244" t="s">
        <v>1</v>
      </c>
      <c r="F1881" s="245" t="s">
        <v>6550</v>
      </c>
      <c r="G1881" s="242"/>
      <c r="H1881" s="246">
        <v>15.800000000000001</v>
      </c>
      <c r="I1881" s="247"/>
      <c r="J1881" s="242"/>
      <c r="K1881" s="242"/>
      <c r="L1881" s="248"/>
      <c r="M1881" s="249"/>
      <c r="N1881" s="250"/>
      <c r="O1881" s="250"/>
      <c r="P1881" s="250"/>
      <c r="Q1881" s="250"/>
      <c r="R1881" s="250"/>
      <c r="S1881" s="250"/>
      <c r="T1881" s="251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T1881" s="252" t="s">
        <v>230</v>
      </c>
      <c r="AU1881" s="252" t="s">
        <v>88</v>
      </c>
      <c r="AV1881" s="13" t="s">
        <v>88</v>
      </c>
      <c r="AW1881" s="13" t="s">
        <v>34</v>
      </c>
      <c r="AX1881" s="13" t="s">
        <v>86</v>
      </c>
      <c r="AY1881" s="252" t="s">
        <v>216</v>
      </c>
    </row>
    <row r="1882" s="2" customFormat="1" ht="16.5" customHeight="1">
      <c r="A1882" s="39"/>
      <c r="B1882" s="40"/>
      <c r="C1882" s="264" t="s">
        <v>3001</v>
      </c>
      <c r="D1882" s="264" t="s">
        <v>372</v>
      </c>
      <c r="E1882" s="265" t="s">
        <v>3032</v>
      </c>
      <c r="F1882" s="266" t="s">
        <v>3033</v>
      </c>
      <c r="G1882" s="267" t="s">
        <v>293</v>
      </c>
      <c r="H1882" s="268">
        <v>544.13199999999995</v>
      </c>
      <c r="I1882" s="269"/>
      <c r="J1882" s="270">
        <f>ROUND(I1882*H1882,2)</f>
        <v>0</v>
      </c>
      <c r="K1882" s="266" t="s">
        <v>222</v>
      </c>
      <c r="L1882" s="271"/>
      <c r="M1882" s="272" t="s">
        <v>1</v>
      </c>
      <c r="N1882" s="273" t="s">
        <v>44</v>
      </c>
      <c r="O1882" s="92"/>
      <c r="P1882" s="237">
        <f>O1882*H1882</f>
        <v>0</v>
      </c>
      <c r="Q1882" s="237">
        <v>0.00035</v>
      </c>
      <c r="R1882" s="237">
        <f>Q1882*H1882</f>
        <v>0.19044619999999998</v>
      </c>
      <c r="S1882" s="237">
        <v>0</v>
      </c>
      <c r="T1882" s="238">
        <f>S1882*H1882</f>
        <v>0</v>
      </c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R1882" s="239" t="s">
        <v>371</v>
      </c>
      <c r="AT1882" s="239" t="s">
        <v>372</v>
      </c>
      <c r="AU1882" s="239" t="s">
        <v>88</v>
      </c>
      <c r="AY1882" s="18" t="s">
        <v>216</v>
      </c>
      <c r="BE1882" s="240">
        <f>IF(N1882="základní",J1882,0)</f>
        <v>0</v>
      </c>
      <c r="BF1882" s="240">
        <f>IF(N1882="snížená",J1882,0)</f>
        <v>0</v>
      </c>
      <c r="BG1882" s="240">
        <f>IF(N1882="zákl. přenesená",J1882,0)</f>
        <v>0</v>
      </c>
      <c r="BH1882" s="240">
        <f>IF(N1882="sníž. přenesená",J1882,0)</f>
        <v>0</v>
      </c>
      <c r="BI1882" s="240">
        <f>IF(N1882="nulová",J1882,0)</f>
        <v>0</v>
      </c>
      <c r="BJ1882" s="18" t="s">
        <v>86</v>
      </c>
      <c r="BK1882" s="240">
        <f>ROUND(I1882*H1882,2)</f>
        <v>0</v>
      </c>
      <c r="BL1882" s="18" t="s">
        <v>290</v>
      </c>
      <c r="BM1882" s="239" t="s">
        <v>6551</v>
      </c>
    </row>
    <row r="1883" s="13" customFormat="1">
      <c r="A1883" s="13"/>
      <c r="B1883" s="241"/>
      <c r="C1883" s="242"/>
      <c r="D1883" s="243" t="s">
        <v>230</v>
      </c>
      <c r="E1883" s="244" t="s">
        <v>1</v>
      </c>
      <c r="F1883" s="245" t="s">
        <v>6552</v>
      </c>
      <c r="G1883" s="242"/>
      <c r="H1883" s="246">
        <v>494.66500000000002</v>
      </c>
      <c r="I1883" s="247"/>
      <c r="J1883" s="242"/>
      <c r="K1883" s="242"/>
      <c r="L1883" s="248"/>
      <c r="M1883" s="249"/>
      <c r="N1883" s="250"/>
      <c r="O1883" s="250"/>
      <c r="P1883" s="250"/>
      <c r="Q1883" s="250"/>
      <c r="R1883" s="250"/>
      <c r="S1883" s="250"/>
      <c r="T1883" s="251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52" t="s">
        <v>230</v>
      </c>
      <c r="AU1883" s="252" t="s">
        <v>88</v>
      </c>
      <c r="AV1883" s="13" t="s">
        <v>88</v>
      </c>
      <c r="AW1883" s="13" t="s">
        <v>34</v>
      </c>
      <c r="AX1883" s="13" t="s">
        <v>86</v>
      </c>
      <c r="AY1883" s="252" t="s">
        <v>216</v>
      </c>
    </row>
    <row r="1884" s="13" customFormat="1">
      <c r="A1884" s="13"/>
      <c r="B1884" s="241"/>
      <c r="C1884" s="242"/>
      <c r="D1884" s="243" t="s">
        <v>230</v>
      </c>
      <c r="E1884" s="242"/>
      <c r="F1884" s="245" t="s">
        <v>6553</v>
      </c>
      <c r="G1884" s="242"/>
      <c r="H1884" s="246">
        <v>544.13199999999995</v>
      </c>
      <c r="I1884" s="247"/>
      <c r="J1884" s="242"/>
      <c r="K1884" s="242"/>
      <c r="L1884" s="248"/>
      <c r="M1884" s="249"/>
      <c r="N1884" s="250"/>
      <c r="O1884" s="250"/>
      <c r="P1884" s="250"/>
      <c r="Q1884" s="250"/>
      <c r="R1884" s="250"/>
      <c r="S1884" s="250"/>
      <c r="T1884" s="251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T1884" s="252" t="s">
        <v>230</v>
      </c>
      <c r="AU1884" s="252" t="s">
        <v>88</v>
      </c>
      <c r="AV1884" s="13" t="s">
        <v>88</v>
      </c>
      <c r="AW1884" s="13" t="s">
        <v>4</v>
      </c>
      <c r="AX1884" s="13" t="s">
        <v>86</v>
      </c>
      <c r="AY1884" s="252" t="s">
        <v>216</v>
      </c>
    </row>
    <row r="1885" s="2" customFormat="1" ht="16.5" customHeight="1">
      <c r="A1885" s="39"/>
      <c r="B1885" s="40"/>
      <c r="C1885" s="228" t="s">
        <v>3008</v>
      </c>
      <c r="D1885" s="228" t="s">
        <v>218</v>
      </c>
      <c r="E1885" s="229" t="s">
        <v>6554</v>
      </c>
      <c r="F1885" s="230" t="s">
        <v>6555</v>
      </c>
      <c r="G1885" s="231" t="s">
        <v>293</v>
      </c>
      <c r="H1885" s="232">
        <v>64.609999999999999</v>
      </c>
      <c r="I1885" s="233"/>
      <c r="J1885" s="234">
        <f>ROUND(I1885*H1885,2)</f>
        <v>0</v>
      </c>
      <c r="K1885" s="230" t="s">
        <v>222</v>
      </c>
      <c r="L1885" s="45"/>
      <c r="M1885" s="235" t="s">
        <v>1</v>
      </c>
      <c r="N1885" s="236" t="s">
        <v>44</v>
      </c>
      <c r="O1885" s="92"/>
      <c r="P1885" s="237">
        <f>O1885*H1885</f>
        <v>0</v>
      </c>
      <c r="Q1885" s="237">
        <v>0</v>
      </c>
      <c r="R1885" s="237">
        <f>Q1885*H1885</f>
        <v>0</v>
      </c>
      <c r="S1885" s="237">
        <v>0</v>
      </c>
      <c r="T1885" s="238">
        <f>S1885*H1885</f>
        <v>0</v>
      </c>
      <c r="U1885" s="39"/>
      <c r="V1885" s="39"/>
      <c r="W1885" s="39"/>
      <c r="X1885" s="39"/>
      <c r="Y1885" s="39"/>
      <c r="Z1885" s="39"/>
      <c r="AA1885" s="39"/>
      <c r="AB1885" s="39"/>
      <c r="AC1885" s="39"/>
      <c r="AD1885" s="39"/>
      <c r="AE1885" s="39"/>
      <c r="AR1885" s="239" t="s">
        <v>290</v>
      </c>
      <c r="AT1885" s="239" t="s">
        <v>218</v>
      </c>
      <c r="AU1885" s="239" t="s">
        <v>88</v>
      </c>
      <c r="AY1885" s="18" t="s">
        <v>216</v>
      </c>
      <c r="BE1885" s="240">
        <f>IF(N1885="základní",J1885,0)</f>
        <v>0</v>
      </c>
      <c r="BF1885" s="240">
        <f>IF(N1885="snížená",J1885,0)</f>
        <v>0</v>
      </c>
      <c r="BG1885" s="240">
        <f>IF(N1885="zákl. přenesená",J1885,0)</f>
        <v>0</v>
      </c>
      <c r="BH1885" s="240">
        <f>IF(N1885="sníž. přenesená",J1885,0)</f>
        <v>0</v>
      </c>
      <c r="BI1885" s="240">
        <f>IF(N1885="nulová",J1885,0)</f>
        <v>0</v>
      </c>
      <c r="BJ1885" s="18" t="s">
        <v>86</v>
      </c>
      <c r="BK1885" s="240">
        <f>ROUND(I1885*H1885,2)</f>
        <v>0</v>
      </c>
      <c r="BL1885" s="18" t="s">
        <v>290</v>
      </c>
      <c r="BM1885" s="239" t="s">
        <v>6556</v>
      </c>
    </row>
    <row r="1886" s="13" customFormat="1">
      <c r="A1886" s="13"/>
      <c r="B1886" s="241"/>
      <c r="C1886" s="242"/>
      <c r="D1886" s="243" t="s">
        <v>230</v>
      </c>
      <c r="E1886" s="244" t="s">
        <v>1</v>
      </c>
      <c r="F1886" s="245" t="s">
        <v>6557</v>
      </c>
      <c r="G1886" s="242"/>
      <c r="H1886" s="246">
        <v>9.9000000000000004</v>
      </c>
      <c r="I1886" s="247"/>
      <c r="J1886" s="242"/>
      <c r="K1886" s="242"/>
      <c r="L1886" s="248"/>
      <c r="M1886" s="249"/>
      <c r="N1886" s="250"/>
      <c r="O1886" s="250"/>
      <c r="P1886" s="250"/>
      <c r="Q1886" s="250"/>
      <c r="R1886" s="250"/>
      <c r="S1886" s="250"/>
      <c r="T1886" s="251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T1886" s="252" t="s">
        <v>230</v>
      </c>
      <c r="AU1886" s="252" t="s">
        <v>88</v>
      </c>
      <c r="AV1886" s="13" t="s">
        <v>88</v>
      </c>
      <c r="AW1886" s="13" t="s">
        <v>34</v>
      </c>
      <c r="AX1886" s="13" t="s">
        <v>79</v>
      </c>
      <c r="AY1886" s="252" t="s">
        <v>216</v>
      </c>
    </row>
    <row r="1887" s="13" customFormat="1">
      <c r="A1887" s="13"/>
      <c r="B1887" s="241"/>
      <c r="C1887" s="242"/>
      <c r="D1887" s="243" t="s">
        <v>230</v>
      </c>
      <c r="E1887" s="244" t="s">
        <v>1</v>
      </c>
      <c r="F1887" s="245" t="s">
        <v>6558</v>
      </c>
      <c r="G1887" s="242"/>
      <c r="H1887" s="246">
        <v>6.2999999999999998</v>
      </c>
      <c r="I1887" s="247"/>
      <c r="J1887" s="242"/>
      <c r="K1887" s="242"/>
      <c r="L1887" s="248"/>
      <c r="M1887" s="249"/>
      <c r="N1887" s="250"/>
      <c r="O1887" s="250"/>
      <c r="P1887" s="250"/>
      <c r="Q1887" s="250"/>
      <c r="R1887" s="250"/>
      <c r="S1887" s="250"/>
      <c r="T1887" s="251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52" t="s">
        <v>230</v>
      </c>
      <c r="AU1887" s="252" t="s">
        <v>88</v>
      </c>
      <c r="AV1887" s="13" t="s">
        <v>88</v>
      </c>
      <c r="AW1887" s="13" t="s">
        <v>34</v>
      </c>
      <c r="AX1887" s="13" t="s">
        <v>79</v>
      </c>
      <c r="AY1887" s="252" t="s">
        <v>216</v>
      </c>
    </row>
    <row r="1888" s="15" customFormat="1">
      <c r="A1888" s="15"/>
      <c r="B1888" s="280"/>
      <c r="C1888" s="281"/>
      <c r="D1888" s="243" t="s">
        <v>230</v>
      </c>
      <c r="E1888" s="282" t="s">
        <v>1</v>
      </c>
      <c r="F1888" s="283" t="s">
        <v>6559</v>
      </c>
      <c r="G1888" s="281"/>
      <c r="H1888" s="284">
        <v>16.199999999999999</v>
      </c>
      <c r="I1888" s="285"/>
      <c r="J1888" s="281"/>
      <c r="K1888" s="281"/>
      <c r="L1888" s="286"/>
      <c r="M1888" s="287"/>
      <c r="N1888" s="288"/>
      <c r="O1888" s="288"/>
      <c r="P1888" s="288"/>
      <c r="Q1888" s="288"/>
      <c r="R1888" s="288"/>
      <c r="S1888" s="288"/>
      <c r="T1888" s="289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T1888" s="290" t="s">
        <v>230</v>
      </c>
      <c r="AU1888" s="290" t="s">
        <v>88</v>
      </c>
      <c r="AV1888" s="15" t="s">
        <v>99</v>
      </c>
      <c r="AW1888" s="15" t="s">
        <v>34</v>
      </c>
      <c r="AX1888" s="15" t="s">
        <v>79</v>
      </c>
      <c r="AY1888" s="290" t="s">
        <v>216</v>
      </c>
    </row>
    <row r="1889" s="13" customFormat="1">
      <c r="A1889" s="13"/>
      <c r="B1889" s="241"/>
      <c r="C1889" s="242"/>
      <c r="D1889" s="243" t="s">
        <v>230</v>
      </c>
      <c r="E1889" s="244" t="s">
        <v>1</v>
      </c>
      <c r="F1889" s="245" t="s">
        <v>6560</v>
      </c>
      <c r="G1889" s="242"/>
      <c r="H1889" s="246">
        <v>48.409999999999997</v>
      </c>
      <c r="I1889" s="247"/>
      <c r="J1889" s="242"/>
      <c r="K1889" s="242"/>
      <c r="L1889" s="248"/>
      <c r="M1889" s="249"/>
      <c r="N1889" s="250"/>
      <c r="O1889" s="250"/>
      <c r="P1889" s="250"/>
      <c r="Q1889" s="250"/>
      <c r="R1889" s="250"/>
      <c r="S1889" s="250"/>
      <c r="T1889" s="25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2" t="s">
        <v>230</v>
      </c>
      <c r="AU1889" s="252" t="s">
        <v>88</v>
      </c>
      <c r="AV1889" s="13" t="s">
        <v>88</v>
      </c>
      <c r="AW1889" s="13" t="s">
        <v>34</v>
      </c>
      <c r="AX1889" s="13" t="s">
        <v>79</v>
      </c>
      <c r="AY1889" s="252" t="s">
        <v>216</v>
      </c>
    </row>
    <row r="1890" s="14" customFormat="1">
      <c r="A1890" s="14"/>
      <c r="B1890" s="253"/>
      <c r="C1890" s="254"/>
      <c r="D1890" s="243" t="s">
        <v>230</v>
      </c>
      <c r="E1890" s="255" t="s">
        <v>1</v>
      </c>
      <c r="F1890" s="256" t="s">
        <v>285</v>
      </c>
      <c r="G1890" s="254"/>
      <c r="H1890" s="257">
        <v>64.609999999999999</v>
      </c>
      <c r="I1890" s="258"/>
      <c r="J1890" s="254"/>
      <c r="K1890" s="254"/>
      <c r="L1890" s="259"/>
      <c r="M1890" s="260"/>
      <c r="N1890" s="261"/>
      <c r="O1890" s="261"/>
      <c r="P1890" s="261"/>
      <c r="Q1890" s="261"/>
      <c r="R1890" s="261"/>
      <c r="S1890" s="261"/>
      <c r="T1890" s="262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63" t="s">
        <v>230</v>
      </c>
      <c r="AU1890" s="263" t="s">
        <v>88</v>
      </c>
      <c r="AV1890" s="14" t="s">
        <v>121</v>
      </c>
      <c r="AW1890" s="14" t="s">
        <v>34</v>
      </c>
      <c r="AX1890" s="14" t="s">
        <v>86</v>
      </c>
      <c r="AY1890" s="263" t="s">
        <v>216</v>
      </c>
    </row>
    <row r="1891" s="2" customFormat="1" ht="16.5" customHeight="1">
      <c r="A1891" s="39"/>
      <c r="B1891" s="40"/>
      <c r="C1891" s="264" t="s">
        <v>3016</v>
      </c>
      <c r="D1891" s="264" t="s">
        <v>372</v>
      </c>
      <c r="E1891" s="265" t="s">
        <v>6561</v>
      </c>
      <c r="F1891" s="266" t="s">
        <v>6562</v>
      </c>
      <c r="G1891" s="267" t="s">
        <v>293</v>
      </c>
      <c r="H1891" s="268">
        <v>71.070999999999998</v>
      </c>
      <c r="I1891" s="269"/>
      <c r="J1891" s="270">
        <f>ROUND(I1891*H1891,2)</f>
        <v>0</v>
      </c>
      <c r="K1891" s="266" t="s">
        <v>222</v>
      </c>
      <c r="L1891" s="271"/>
      <c r="M1891" s="272" t="s">
        <v>1</v>
      </c>
      <c r="N1891" s="273" t="s">
        <v>44</v>
      </c>
      <c r="O1891" s="92"/>
      <c r="P1891" s="237">
        <f>O1891*H1891</f>
        <v>0</v>
      </c>
      <c r="Q1891" s="237">
        <v>0.00025999999999999998</v>
      </c>
      <c r="R1891" s="237">
        <f>Q1891*H1891</f>
        <v>0.018478459999999999</v>
      </c>
      <c r="S1891" s="237">
        <v>0</v>
      </c>
      <c r="T1891" s="238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39" t="s">
        <v>371</v>
      </c>
      <c r="AT1891" s="239" t="s">
        <v>372</v>
      </c>
      <c r="AU1891" s="239" t="s">
        <v>88</v>
      </c>
      <c r="AY1891" s="18" t="s">
        <v>216</v>
      </c>
      <c r="BE1891" s="240">
        <f>IF(N1891="základní",J1891,0)</f>
        <v>0</v>
      </c>
      <c r="BF1891" s="240">
        <f>IF(N1891="snížená",J1891,0)</f>
        <v>0</v>
      </c>
      <c r="BG1891" s="240">
        <f>IF(N1891="zákl. přenesená",J1891,0)</f>
        <v>0</v>
      </c>
      <c r="BH1891" s="240">
        <f>IF(N1891="sníž. přenesená",J1891,0)</f>
        <v>0</v>
      </c>
      <c r="BI1891" s="240">
        <f>IF(N1891="nulová",J1891,0)</f>
        <v>0</v>
      </c>
      <c r="BJ1891" s="18" t="s">
        <v>86</v>
      </c>
      <c r="BK1891" s="240">
        <f>ROUND(I1891*H1891,2)</f>
        <v>0</v>
      </c>
      <c r="BL1891" s="18" t="s">
        <v>290</v>
      </c>
      <c r="BM1891" s="239" t="s">
        <v>6563</v>
      </c>
    </row>
    <row r="1892" s="13" customFormat="1">
      <c r="A1892" s="13"/>
      <c r="B1892" s="241"/>
      <c r="C1892" s="242"/>
      <c r="D1892" s="243" t="s">
        <v>230</v>
      </c>
      <c r="E1892" s="242"/>
      <c r="F1892" s="245" t="s">
        <v>6564</v>
      </c>
      <c r="G1892" s="242"/>
      <c r="H1892" s="246">
        <v>71.070999999999998</v>
      </c>
      <c r="I1892" s="247"/>
      <c r="J1892" s="242"/>
      <c r="K1892" s="242"/>
      <c r="L1892" s="248"/>
      <c r="M1892" s="249"/>
      <c r="N1892" s="250"/>
      <c r="O1892" s="250"/>
      <c r="P1892" s="250"/>
      <c r="Q1892" s="250"/>
      <c r="R1892" s="250"/>
      <c r="S1892" s="250"/>
      <c r="T1892" s="251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T1892" s="252" t="s">
        <v>230</v>
      </c>
      <c r="AU1892" s="252" t="s">
        <v>88</v>
      </c>
      <c r="AV1892" s="13" t="s">
        <v>88</v>
      </c>
      <c r="AW1892" s="13" t="s">
        <v>4</v>
      </c>
      <c r="AX1892" s="13" t="s">
        <v>86</v>
      </c>
      <c r="AY1892" s="252" t="s">
        <v>216</v>
      </c>
    </row>
    <row r="1893" s="2" customFormat="1" ht="16.5" customHeight="1">
      <c r="A1893" s="39"/>
      <c r="B1893" s="40"/>
      <c r="C1893" s="228" t="s">
        <v>3031</v>
      </c>
      <c r="D1893" s="228" t="s">
        <v>218</v>
      </c>
      <c r="E1893" s="229" t="s">
        <v>6565</v>
      </c>
      <c r="F1893" s="230" t="s">
        <v>6566</v>
      </c>
      <c r="G1893" s="231" t="s">
        <v>293</v>
      </c>
      <c r="H1893" s="232">
        <v>61.200000000000003</v>
      </c>
      <c r="I1893" s="233"/>
      <c r="J1893" s="234">
        <f>ROUND(I1893*H1893,2)</f>
        <v>0</v>
      </c>
      <c r="K1893" s="230" t="s">
        <v>222</v>
      </c>
      <c r="L1893" s="45"/>
      <c r="M1893" s="235" t="s">
        <v>1</v>
      </c>
      <c r="N1893" s="236" t="s">
        <v>44</v>
      </c>
      <c r="O1893" s="92"/>
      <c r="P1893" s="237">
        <f>O1893*H1893</f>
        <v>0</v>
      </c>
      <c r="Q1893" s="237">
        <v>0</v>
      </c>
      <c r="R1893" s="237">
        <f>Q1893*H1893</f>
        <v>0</v>
      </c>
      <c r="S1893" s="237">
        <v>0.00029999999999999997</v>
      </c>
      <c r="T1893" s="238">
        <f>S1893*H1893</f>
        <v>0.018359999999999998</v>
      </c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R1893" s="239" t="s">
        <v>290</v>
      </c>
      <c r="AT1893" s="239" t="s">
        <v>218</v>
      </c>
      <c r="AU1893" s="239" t="s">
        <v>88</v>
      </c>
      <c r="AY1893" s="18" t="s">
        <v>216</v>
      </c>
      <c r="BE1893" s="240">
        <f>IF(N1893="základní",J1893,0)</f>
        <v>0</v>
      </c>
      <c r="BF1893" s="240">
        <f>IF(N1893="snížená",J1893,0)</f>
        <v>0</v>
      </c>
      <c r="BG1893" s="240">
        <f>IF(N1893="zákl. přenesená",J1893,0)</f>
        <v>0</v>
      </c>
      <c r="BH1893" s="240">
        <f>IF(N1893="sníž. přenesená",J1893,0)</f>
        <v>0</v>
      </c>
      <c r="BI1893" s="240">
        <f>IF(N1893="nulová",J1893,0)</f>
        <v>0</v>
      </c>
      <c r="BJ1893" s="18" t="s">
        <v>86</v>
      </c>
      <c r="BK1893" s="240">
        <f>ROUND(I1893*H1893,2)</f>
        <v>0</v>
      </c>
      <c r="BL1893" s="18" t="s">
        <v>290</v>
      </c>
      <c r="BM1893" s="239" t="s">
        <v>6567</v>
      </c>
    </row>
    <row r="1894" s="13" customFormat="1">
      <c r="A1894" s="13"/>
      <c r="B1894" s="241"/>
      <c r="C1894" s="242"/>
      <c r="D1894" s="243" t="s">
        <v>230</v>
      </c>
      <c r="E1894" s="244" t="s">
        <v>1</v>
      </c>
      <c r="F1894" s="245" t="s">
        <v>6518</v>
      </c>
      <c r="G1894" s="242"/>
      <c r="H1894" s="246">
        <v>61.200000000000003</v>
      </c>
      <c r="I1894" s="247"/>
      <c r="J1894" s="242"/>
      <c r="K1894" s="242"/>
      <c r="L1894" s="248"/>
      <c r="M1894" s="249"/>
      <c r="N1894" s="250"/>
      <c r="O1894" s="250"/>
      <c r="P1894" s="250"/>
      <c r="Q1894" s="250"/>
      <c r="R1894" s="250"/>
      <c r="S1894" s="250"/>
      <c r="T1894" s="251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2" t="s">
        <v>230</v>
      </c>
      <c r="AU1894" s="252" t="s">
        <v>88</v>
      </c>
      <c r="AV1894" s="13" t="s">
        <v>88</v>
      </c>
      <c r="AW1894" s="13" t="s">
        <v>34</v>
      </c>
      <c r="AX1894" s="13" t="s">
        <v>86</v>
      </c>
      <c r="AY1894" s="252" t="s">
        <v>216</v>
      </c>
    </row>
    <row r="1895" s="2" customFormat="1" ht="16.5" customHeight="1">
      <c r="A1895" s="39"/>
      <c r="B1895" s="40"/>
      <c r="C1895" s="228" t="s">
        <v>3037</v>
      </c>
      <c r="D1895" s="228" t="s">
        <v>218</v>
      </c>
      <c r="E1895" s="229" t="s">
        <v>6568</v>
      </c>
      <c r="F1895" s="230" t="s">
        <v>6569</v>
      </c>
      <c r="G1895" s="231" t="s">
        <v>293</v>
      </c>
      <c r="H1895" s="232">
        <v>40.799999999999997</v>
      </c>
      <c r="I1895" s="233"/>
      <c r="J1895" s="234">
        <f>ROUND(I1895*H1895,2)</f>
        <v>0</v>
      </c>
      <c r="K1895" s="230" t="s">
        <v>222</v>
      </c>
      <c r="L1895" s="45"/>
      <c r="M1895" s="235" t="s">
        <v>1</v>
      </c>
      <c r="N1895" s="236" t="s">
        <v>44</v>
      </c>
      <c r="O1895" s="92"/>
      <c r="P1895" s="237">
        <f>O1895*H1895</f>
        <v>0</v>
      </c>
      <c r="Q1895" s="237">
        <v>0</v>
      </c>
      <c r="R1895" s="237">
        <f>Q1895*H1895</f>
        <v>0</v>
      </c>
      <c r="S1895" s="237">
        <v>0</v>
      </c>
      <c r="T1895" s="238">
        <f>S1895*H1895</f>
        <v>0</v>
      </c>
      <c r="U1895" s="39"/>
      <c r="V1895" s="39"/>
      <c r="W1895" s="39"/>
      <c r="X1895" s="39"/>
      <c r="Y1895" s="39"/>
      <c r="Z1895" s="39"/>
      <c r="AA1895" s="39"/>
      <c r="AB1895" s="39"/>
      <c r="AC1895" s="39"/>
      <c r="AD1895" s="39"/>
      <c r="AE1895" s="39"/>
      <c r="AR1895" s="239" t="s">
        <v>290</v>
      </c>
      <c r="AT1895" s="239" t="s">
        <v>218</v>
      </c>
      <c r="AU1895" s="239" t="s">
        <v>88</v>
      </c>
      <c r="AY1895" s="18" t="s">
        <v>216</v>
      </c>
      <c r="BE1895" s="240">
        <f>IF(N1895="základní",J1895,0)</f>
        <v>0</v>
      </c>
      <c r="BF1895" s="240">
        <f>IF(N1895="snížená",J1895,0)</f>
        <v>0</v>
      </c>
      <c r="BG1895" s="240">
        <f>IF(N1895="zákl. přenesená",J1895,0)</f>
        <v>0</v>
      </c>
      <c r="BH1895" s="240">
        <f>IF(N1895="sníž. přenesená",J1895,0)</f>
        <v>0</v>
      </c>
      <c r="BI1895" s="240">
        <f>IF(N1895="nulová",J1895,0)</f>
        <v>0</v>
      </c>
      <c r="BJ1895" s="18" t="s">
        <v>86</v>
      </c>
      <c r="BK1895" s="240">
        <f>ROUND(I1895*H1895,2)</f>
        <v>0</v>
      </c>
      <c r="BL1895" s="18" t="s">
        <v>290</v>
      </c>
      <c r="BM1895" s="239" t="s">
        <v>6570</v>
      </c>
    </row>
    <row r="1896" s="13" customFormat="1">
      <c r="A1896" s="13"/>
      <c r="B1896" s="241"/>
      <c r="C1896" s="242"/>
      <c r="D1896" s="243" t="s">
        <v>230</v>
      </c>
      <c r="E1896" s="244" t="s">
        <v>1</v>
      </c>
      <c r="F1896" s="245" t="s">
        <v>6493</v>
      </c>
      <c r="G1896" s="242"/>
      <c r="H1896" s="246">
        <v>40.799999999999997</v>
      </c>
      <c r="I1896" s="247"/>
      <c r="J1896" s="242"/>
      <c r="K1896" s="242"/>
      <c r="L1896" s="248"/>
      <c r="M1896" s="249"/>
      <c r="N1896" s="250"/>
      <c r="O1896" s="250"/>
      <c r="P1896" s="250"/>
      <c r="Q1896" s="250"/>
      <c r="R1896" s="250"/>
      <c r="S1896" s="250"/>
      <c r="T1896" s="251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2" t="s">
        <v>230</v>
      </c>
      <c r="AU1896" s="252" t="s">
        <v>88</v>
      </c>
      <c r="AV1896" s="13" t="s">
        <v>88</v>
      </c>
      <c r="AW1896" s="13" t="s">
        <v>34</v>
      </c>
      <c r="AX1896" s="13" t="s">
        <v>86</v>
      </c>
      <c r="AY1896" s="252" t="s">
        <v>216</v>
      </c>
    </row>
    <row r="1897" s="2" customFormat="1" ht="16.5" customHeight="1">
      <c r="A1897" s="39"/>
      <c r="B1897" s="40"/>
      <c r="C1897" s="264" t="s">
        <v>3041</v>
      </c>
      <c r="D1897" s="264" t="s">
        <v>372</v>
      </c>
      <c r="E1897" s="265" t="s">
        <v>6571</v>
      </c>
      <c r="F1897" s="266" t="s">
        <v>6572</v>
      </c>
      <c r="G1897" s="267" t="s">
        <v>293</v>
      </c>
      <c r="H1897" s="268">
        <v>48.960000000000001</v>
      </c>
      <c r="I1897" s="269"/>
      <c r="J1897" s="270">
        <f>ROUND(I1897*H1897,2)</f>
        <v>0</v>
      </c>
      <c r="K1897" s="266" t="s">
        <v>222</v>
      </c>
      <c r="L1897" s="271"/>
      <c r="M1897" s="272" t="s">
        <v>1</v>
      </c>
      <c r="N1897" s="273" t="s">
        <v>44</v>
      </c>
      <c r="O1897" s="92"/>
      <c r="P1897" s="237">
        <f>O1897*H1897</f>
        <v>0</v>
      </c>
      <c r="Q1897" s="237">
        <v>0.00025000000000000001</v>
      </c>
      <c r="R1897" s="237">
        <f>Q1897*H1897</f>
        <v>0.012240000000000001</v>
      </c>
      <c r="S1897" s="237">
        <v>0</v>
      </c>
      <c r="T1897" s="238">
        <f>S1897*H1897</f>
        <v>0</v>
      </c>
      <c r="U1897" s="39"/>
      <c r="V1897" s="39"/>
      <c r="W1897" s="39"/>
      <c r="X1897" s="39"/>
      <c r="Y1897" s="39"/>
      <c r="Z1897" s="39"/>
      <c r="AA1897" s="39"/>
      <c r="AB1897" s="39"/>
      <c r="AC1897" s="39"/>
      <c r="AD1897" s="39"/>
      <c r="AE1897" s="39"/>
      <c r="AR1897" s="239" t="s">
        <v>371</v>
      </c>
      <c r="AT1897" s="239" t="s">
        <v>372</v>
      </c>
      <c r="AU1897" s="239" t="s">
        <v>88</v>
      </c>
      <c r="AY1897" s="18" t="s">
        <v>216</v>
      </c>
      <c r="BE1897" s="240">
        <f>IF(N1897="základní",J1897,0)</f>
        <v>0</v>
      </c>
      <c r="BF1897" s="240">
        <f>IF(N1897="snížená",J1897,0)</f>
        <v>0</v>
      </c>
      <c r="BG1897" s="240">
        <f>IF(N1897="zákl. přenesená",J1897,0)</f>
        <v>0</v>
      </c>
      <c r="BH1897" s="240">
        <f>IF(N1897="sníž. přenesená",J1897,0)</f>
        <v>0</v>
      </c>
      <c r="BI1897" s="240">
        <f>IF(N1897="nulová",J1897,0)</f>
        <v>0</v>
      </c>
      <c r="BJ1897" s="18" t="s">
        <v>86</v>
      </c>
      <c r="BK1897" s="240">
        <f>ROUND(I1897*H1897,2)</f>
        <v>0</v>
      </c>
      <c r="BL1897" s="18" t="s">
        <v>290</v>
      </c>
      <c r="BM1897" s="239" t="s">
        <v>6573</v>
      </c>
    </row>
    <row r="1898" s="13" customFormat="1">
      <c r="A1898" s="13"/>
      <c r="B1898" s="241"/>
      <c r="C1898" s="242"/>
      <c r="D1898" s="243" t="s">
        <v>230</v>
      </c>
      <c r="E1898" s="242"/>
      <c r="F1898" s="245" t="s">
        <v>6574</v>
      </c>
      <c r="G1898" s="242"/>
      <c r="H1898" s="246">
        <v>48.960000000000001</v>
      </c>
      <c r="I1898" s="247"/>
      <c r="J1898" s="242"/>
      <c r="K1898" s="242"/>
      <c r="L1898" s="248"/>
      <c r="M1898" s="249"/>
      <c r="N1898" s="250"/>
      <c r="O1898" s="250"/>
      <c r="P1898" s="250"/>
      <c r="Q1898" s="250"/>
      <c r="R1898" s="250"/>
      <c r="S1898" s="250"/>
      <c r="T1898" s="251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2" t="s">
        <v>230</v>
      </c>
      <c r="AU1898" s="252" t="s">
        <v>88</v>
      </c>
      <c r="AV1898" s="13" t="s">
        <v>88</v>
      </c>
      <c r="AW1898" s="13" t="s">
        <v>4</v>
      </c>
      <c r="AX1898" s="13" t="s">
        <v>86</v>
      </c>
      <c r="AY1898" s="252" t="s">
        <v>216</v>
      </c>
    </row>
    <row r="1899" s="2" customFormat="1" ht="16.5" customHeight="1">
      <c r="A1899" s="39"/>
      <c r="B1899" s="40"/>
      <c r="C1899" s="228" t="s">
        <v>3047</v>
      </c>
      <c r="D1899" s="228" t="s">
        <v>218</v>
      </c>
      <c r="E1899" s="229" t="s">
        <v>3038</v>
      </c>
      <c r="F1899" s="230" t="s">
        <v>3039</v>
      </c>
      <c r="G1899" s="231" t="s">
        <v>359</v>
      </c>
      <c r="H1899" s="232">
        <v>14.83</v>
      </c>
      <c r="I1899" s="233"/>
      <c r="J1899" s="234">
        <f>ROUND(I1899*H1899,2)</f>
        <v>0</v>
      </c>
      <c r="K1899" s="230" t="s">
        <v>222</v>
      </c>
      <c r="L1899" s="45"/>
      <c r="M1899" s="235" t="s">
        <v>1</v>
      </c>
      <c r="N1899" s="236" t="s">
        <v>44</v>
      </c>
      <c r="O1899" s="92"/>
      <c r="P1899" s="237">
        <f>O1899*H1899</f>
        <v>0</v>
      </c>
      <c r="Q1899" s="237">
        <v>0</v>
      </c>
      <c r="R1899" s="237">
        <f>Q1899*H1899</f>
        <v>0</v>
      </c>
      <c r="S1899" s="237">
        <v>0</v>
      </c>
      <c r="T1899" s="238">
        <f>S1899*H1899</f>
        <v>0</v>
      </c>
      <c r="U1899" s="39"/>
      <c r="V1899" s="39"/>
      <c r="W1899" s="39"/>
      <c r="X1899" s="39"/>
      <c r="Y1899" s="39"/>
      <c r="Z1899" s="39"/>
      <c r="AA1899" s="39"/>
      <c r="AB1899" s="39"/>
      <c r="AC1899" s="39"/>
      <c r="AD1899" s="39"/>
      <c r="AE1899" s="39"/>
      <c r="AR1899" s="239" t="s">
        <v>290</v>
      </c>
      <c r="AT1899" s="239" t="s">
        <v>218</v>
      </c>
      <c r="AU1899" s="239" t="s">
        <v>88</v>
      </c>
      <c r="AY1899" s="18" t="s">
        <v>216</v>
      </c>
      <c r="BE1899" s="240">
        <f>IF(N1899="základní",J1899,0)</f>
        <v>0</v>
      </c>
      <c r="BF1899" s="240">
        <f>IF(N1899="snížená",J1899,0)</f>
        <v>0</v>
      </c>
      <c r="BG1899" s="240">
        <f>IF(N1899="zákl. přenesená",J1899,0)</f>
        <v>0</v>
      </c>
      <c r="BH1899" s="240">
        <f>IF(N1899="sníž. přenesená",J1899,0)</f>
        <v>0</v>
      </c>
      <c r="BI1899" s="240">
        <f>IF(N1899="nulová",J1899,0)</f>
        <v>0</v>
      </c>
      <c r="BJ1899" s="18" t="s">
        <v>86</v>
      </c>
      <c r="BK1899" s="240">
        <f>ROUND(I1899*H1899,2)</f>
        <v>0</v>
      </c>
      <c r="BL1899" s="18" t="s">
        <v>290</v>
      </c>
      <c r="BM1899" s="239" t="s">
        <v>3040</v>
      </c>
    </row>
    <row r="1900" s="2" customFormat="1" ht="16.5" customHeight="1">
      <c r="A1900" s="39"/>
      <c r="B1900" s="40"/>
      <c r="C1900" s="228" t="s">
        <v>3052</v>
      </c>
      <c r="D1900" s="228" t="s">
        <v>218</v>
      </c>
      <c r="E1900" s="229" t="s">
        <v>3042</v>
      </c>
      <c r="F1900" s="230" t="s">
        <v>3043</v>
      </c>
      <c r="G1900" s="231" t="s">
        <v>359</v>
      </c>
      <c r="H1900" s="232">
        <v>14.83</v>
      </c>
      <c r="I1900" s="233"/>
      <c r="J1900" s="234">
        <f>ROUND(I1900*H1900,2)</f>
        <v>0</v>
      </c>
      <c r="K1900" s="230" t="s">
        <v>222</v>
      </c>
      <c r="L1900" s="45"/>
      <c r="M1900" s="235" t="s">
        <v>1</v>
      </c>
      <c r="N1900" s="236" t="s">
        <v>44</v>
      </c>
      <c r="O1900" s="92"/>
      <c r="P1900" s="237">
        <f>O1900*H1900</f>
        <v>0</v>
      </c>
      <c r="Q1900" s="237">
        <v>0</v>
      </c>
      <c r="R1900" s="237">
        <f>Q1900*H1900</f>
        <v>0</v>
      </c>
      <c r="S1900" s="237">
        <v>0</v>
      </c>
      <c r="T1900" s="238">
        <f>S1900*H1900</f>
        <v>0</v>
      </c>
      <c r="U1900" s="39"/>
      <c r="V1900" s="39"/>
      <c r="W1900" s="39"/>
      <c r="X1900" s="39"/>
      <c r="Y1900" s="39"/>
      <c r="Z1900" s="39"/>
      <c r="AA1900" s="39"/>
      <c r="AB1900" s="39"/>
      <c r="AC1900" s="39"/>
      <c r="AD1900" s="39"/>
      <c r="AE1900" s="39"/>
      <c r="AR1900" s="239" t="s">
        <v>290</v>
      </c>
      <c r="AT1900" s="239" t="s">
        <v>218</v>
      </c>
      <c r="AU1900" s="239" t="s">
        <v>88</v>
      </c>
      <c r="AY1900" s="18" t="s">
        <v>216</v>
      </c>
      <c r="BE1900" s="240">
        <f>IF(N1900="základní",J1900,0)</f>
        <v>0</v>
      </c>
      <c r="BF1900" s="240">
        <f>IF(N1900="snížená",J1900,0)</f>
        <v>0</v>
      </c>
      <c r="BG1900" s="240">
        <f>IF(N1900="zákl. přenesená",J1900,0)</f>
        <v>0</v>
      </c>
      <c r="BH1900" s="240">
        <f>IF(N1900="sníž. přenesená",J1900,0)</f>
        <v>0</v>
      </c>
      <c r="BI1900" s="240">
        <f>IF(N1900="nulová",J1900,0)</f>
        <v>0</v>
      </c>
      <c r="BJ1900" s="18" t="s">
        <v>86</v>
      </c>
      <c r="BK1900" s="240">
        <f>ROUND(I1900*H1900,2)</f>
        <v>0</v>
      </c>
      <c r="BL1900" s="18" t="s">
        <v>290</v>
      </c>
      <c r="BM1900" s="239" t="s">
        <v>3044</v>
      </c>
    </row>
    <row r="1901" s="12" customFormat="1" ht="22.8" customHeight="1">
      <c r="A1901" s="12"/>
      <c r="B1901" s="212"/>
      <c r="C1901" s="213"/>
      <c r="D1901" s="214" t="s">
        <v>78</v>
      </c>
      <c r="E1901" s="226" t="s">
        <v>3045</v>
      </c>
      <c r="F1901" s="226" t="s">
        <v>3046</v>
      </c>
      <c r="G1901" s="213"/>
      <c r="H1901" s="213"/>
      <c r="I1901" s="216"/>
      <c r="J1901" s="227">
        <f>BK1901</f>
        <v>0</v>
      </c>
      <c r="K1901" s="213"/>
      <c r="L1901" s="218"/>
      <c r="M1901" s="219"/>
      <c r="N1901" s="220"/>
      <c r="O1901" s="220"/>
      <c r="P1901" s="221">
        <f>SUM(P1902:P1907)</f>
        <v>0</v>
      </c>
      <c r="Q1901" s="220"/>
      <c r="R1901" s="221">
        <f>SUM(R1902:R1907)</f>
        <v>0.022120019999999997</v>
      </c>
      <c r="S1901" s="220"/>
      <c r="T1901" s="222">
        <f>SUM(T1902:T1907)</f>
        <v>0</v>
      </c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R1901" s="223" t="s">
        <v>88</v>
      </c>
      <c r="AT1901" s="224" t="s">
        <v>78</v>
      </c>
      <c r="AU1901" s="224" t="s">
        <v>86</v>
      </c>
      <c r="AY1901" s="223" t="s">
        <v>216</v>
      </c>
      <c r="BK1901" s="225">
        <f>SUM(BK1902:BK1907)</f>
        <v>0</v>
      </c>
    </row>
    <row r="1902" s="2" customFormat="1" ht="16.5" customHeight="1">
      <c r="A1902" s="39"/>
      <c r="B1902" s="40"/>
      <c r="C1902" s="228" t="s">
        <v>3056</v>
      </c>
      <c r="D1902" s="228" t="s">
        <v>218</v>
      </c>
      <c r="E1902" s="229" t="s">
        <v>6575</v>
      </c>
      <c r="F1902" s="230" t="s">
        <v>6576</v>
      </c>
      <c r="G1902" s="231" t="s">
        <v>277</v>
      </c>
      <c r="H1902" s="232">
        <v>5.3819999999999997</v>
      </c>
      <c r="I1902" s="233"/>
      <c r="J1902" s="234">
        <f>ROUND(I1902*H1902,2)</f>
        <v>0</v>
      </c>
      <c r="K1902" s="230" t="s">
        <v>222</v>
      </c>
      <c r="L1902" s="45"/>
      <c r="M1902" s="235" t="s">
        <v>1</v>
      </c>
      <c r="N1902" s="236" t="s">
        <v>44</v>
      </c>
      <c r="O1902" s="92"/>
      <c r="P1902" s="237">
        <f>O1902*H1902</f>
        <v>0</v>
      </c>
      <c r="Q1902" s="237">
        <v>0</v>
      </c>
      <c r="R1902" s="237">
        <f>Q1902*H1902</f>
        <v>0</v>
      </c>
      <c r="S1902" s="237">
        <v>0</v>
      </c>
      <c r="T1902" s="238">
        <f>S1902*H1902</f>
        <v>0</v>
      </c>
      <c r="U1902" s="39"/>
      <c r="V1902" s="39"/>
      <c r="W1902" s="39"/>
      <c r="X1902" s="39"/>
      <c r="Y1902" s="39"/>
      <c r="Z1902" s="39"/>
      <c r="AA1902" s="39"/>
      <c r="AB1902" s="39"/>
      <c r="AC1902" s="39"/>
      <c r="AD1902" s="39"/>
      <c r="AE1902" s="39"/>
      <c r="AR1902" s="239" t="s">
        <v>290</v>
      </c>
      <c r="AT1902" s="239" t="s">
        <v>218</v>
      </c>
      <c r="AU1902" s="239" t="s">
        <v>88</v>
      </c>
      <c r="AY1902" s="18" t="s">
        <v>216</v>
      </c>
      <c r="BE1902" s="240">
        <f>IF(N1902="základní",J1902,0)</f>
        <v>0</v>
      </c>
      <c r="BF1902" s="240">
        <f>IF(N1902="snížená",J1902,0)</f>
        <v>0</v>
      </c>
      <c r="BG1902" s="240">
        <f>IF(N1902="zákl. přenesená",J1902,0)</f>
        <v>0</v>
      </c>
      <c r="BH1902" s="240">
        <f>IF(N1902="sníž. přenesená",J1902,0)</f>
        <v>0</v>
      </c>
      <c r="BI1902" s="240">
        <f>IF(N1902="nulová",J1902,0)</f>
        <v>0</v>
      </c>
      <c r="BJ1902" s="18" t="s">
        <v>86</v>
      </c>
      <c r="BK1902" s="240">
        <f>ROUND(I1902*H1902,2)</f>
        <v>0</v>
      </c>
      <c r="BL1902" s="18" t="s">
        <v>290</v>
      </c>
      <c r="BM1902" s="239" t="s">
        <v>6577</v>
      </c>
    </row>
    <row r="1903" s="13" customFormat="1">
      <c r="A1903" s="13"/>
      <c r="B1903" s="241"/>
      <c r="C1903" s="242"/>
      <c r="D1903" s="243" t="s">
        <v>230</v>
      </c>
      <c r="E1903" s="244" t="s">
        <v>1</v>
      </c>
      <c r="F1903" s="245" t="s">
        <v>6578</v>
      </c>
      <c r="G1903" s="242"/>
      <c r="H1903" s="246">
        <v>5.3819999999999997</v>
      </c>
      <c r="I1903" s="247"/>
      <c r="J1903" s="242"/>
      <c r="K1903" s="242"/>
      <c r="L1903" s="248"/>
      <c r="M1903" s="249"/>
      <c r="N1903" s="250"/>
      <c r="O1903" s="250"/>
      <c r="P1903" s="250"/>
      <c r="Q1903" s="250"/>
      <c r="R1903" s="250"/>
      <c r="S1903" s="250"/>
      <c r="T1903" s="25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2" t="s">
        <v>230</v>
      </c>
      <c r="AU1903" s="252" t="s">
        <v>88</v>
      </c>
      <c r="AV1903" s="13" t="s">
        <v>88</v>
      </c>
      <c r="AW1903" s="13" t="s">
        <v>34</v>
      </c>
      <c r="AX1903" s="13" t="s">
        <v>86</v>
      </c>
      <c r="AY1903" s="252" t="s">
        <v>216</v>
      </c>
    </row>
    <row r="1904" s="2" customFormat="1" ht="16.5" customHeight="1">
      <c r="A1904" s="39"/>
      <c r="B1904" s="40"/>
      <c r="C1904" s="228" t="s">
        <v>3060</v>
      </c>
      <c r="D1904" s="228" t="s">
        <v>218</v>
      </c>
      <c r="E1904" s="229" t="s">
        <v>6579</v>
      </c>
      <c r="F1904" s="230" t="s">
        <v>6580</v>
      </c>
      <c r="G1904" s="231" t="s">
        <v>277</v>
      </c>
      <c r="H1904" s="232">
        <v>5.3819999999999997</v>
      </c>
      <c r="I1904" s="233"/>
      <c r="J1904" s="234">
        <f>ROUND(I1904*H1904,2)</f>
        <v>0</v>
      </c>
      <c r="K1904" s="230" t="s">
        <v>222</v>
      </c>
      <c r="L1904" s="45"/>
      <c r="M1904" s="235" t="s">
        <v>1</v>
      </c>
      <c r="N1904" s="236" t="s">
        <v>44</v>
      </c>
      <c r="O1904" s="92"/>
      <c r="P1904" s="237">
        <f>O1904*H1904</f>
        <v>0</v>
      </c>
      <c r="Q1904" s="237">
        <v>0.00071000000000000002</v>
      </c>
      <c r="R1904" s="237">
        <f>Q1904*H1904</f>
        <v>0.0038212199999999997</v>
      </c>
      <c r="S1904" s="237">
        <v>0</v>
      </c>
      <c r="T1904" s="238">
        <f>S1904*H1904</f>
        <v>0</v>
      </c>
      <c r="U1904" s="39"/>
      <c r="V1904" s="39"/>
      <c r="W1904" s="39"/>
      <c r="X1904" s="39"/>
      <c r="Y1904" s="39"/>
      <c r="Z1904" s="39"/>
      <c r="AA1904" s="39"/>
      <c r="AB1904" s="39"/>
      <c r="AC1904" s="39"/>
      <c r="AD1904" s="39"/>
      <c r="AE1904" s="39"/>
      <c r="AR1904" s="239" t="s">
        <v>290</v>
      </c>
      <c r="AT1904" s="239" t="s">
        <v>218</v>
      </c>
      <c r="AU1904" s="239" t="s">
        <v>88</v>
      </c>
      <c r="AY1904" s="18" t="s">
        <v>216</v>
      </c>
      <c r="BE1904" s="240">
        <f>IF(N1904="základní",J1904,0)</f>
        <v>0</v>
      </c>
      <c r="BF1904" s="240">
        <f>IF(N1904="snížená",J1904,0)</f>
        <v>0</v>
      </c>
      <c r="BG1904" s="240">
        <f>IF(N1904="zákl. přenesená",J1904,0)</f>
        <v>0</v>
      </c>
      <c r="BH1904" s="240">
        <f>IF(N1904="sníž. přenesená",J1904,0)</f>
        <v>0</v>
      </c>
      <c r="BI1904" s="240">
        <f>IF(N1904="nulová",J1904,0)</f>
        <v>0</v>
      </c>
      <c r="BJ1904" s="18" t="s">
        <v>86</v>
      </c>
      <c r="BK1904" s="240">
        <f>ROUND(I1904*H1904,2)</f>
        <v>0</v>
      </c>
      <c r="BL1904" s="18" t="s">
        <v>290</v>
      </c>
      <c r="BM1904" s="239" t="s">
        <v>6581</v>
      </c>
    </row>
    <row r="1905" s="2" customFormat="1" ht="16.5" customHeight="1">
      <c r="A1905" s="39"/>
      <c r="B1905" s="40"/>
      <c r="C1905" s="228" t="s">
        <v>3064</v>
      </c>
      <c r="D1905" s="228" t="s">
        <v>218</v>
      </c>
      <c r="E1905" s="229" t="s">
        <v>6582</v>
      </c>
      <c r="F1905" s="230" t="s">
        <v>6583</v>
      </c>
      <c r="G1905" s="231" t="s">
        <v>277</v>
      </c>
      <c r="H1905" s="232">
        <v>5.3819999999999997</v>
      </c>
      <c r="I1905" s="233"/>
      <c r="J1905" s="234">
        <f>ROUND(I1905*H1905,2)</f>
        <v>0</v>
      </c>
      <c r="K1905" s="230" t="s">
        <v>222</v>
      </c>
      <c r="L1905" s="45"/>
      <c r="M1905" s="235" t="s">
        <v>1</v>
      </c>
      <c r="N1905" s="236" t="s">
        <v>44</v>
      </c>
      <c r="O1905" s="92"/>
      <c r="P1905" s="237">
        <f>O1905*H1905</f>
        <v>0</v>
      </c>
      <c r="Q1905" s="237">
        <v>0.0033999999999999998</v>
      </c>
      <c r="R1905" s="237">
        <f>Q1905*H1905</f>
        <v>0.018298799999999997</v>
      </c>
      <c r="S1905" s="237">
        <v>0</v>
      </c>
      <c r="T1905" s="238">
        <f>S1905*H1905</f>
        <v>0</v>
      </c>
      <c r="U1905" s="39"/>
      <c r="V1905" s="39"/>
      <c r="W1905" s="39"/>
      <c r="X1905" s="39"/>
      <c r="Y1905" s="39"/>
      <c r="Z1905" s="39"/>
      <c r="AA1905" s="39"/>
      <c r="AB1905" s="39"/>
      <c r="AC1905" s="39"/>
      <c r="AD1905" s="39"/>
      <c r="AE1905" s="39"/>
      <c r="AR1905" s="239" t="s">
        <v>290</v>
      </c>
      <c r="AT1905" s="239" t="s">
        <v>218</v>
      </c>
      <c r="AU1905" s="239" t="s">
        <v>88</v>
      </c>
      <c r="AY1905" s="18" t="s">
        <v>216</v>
      </c>
      <c r="BE1905" s="240">
        <f>IF(N1905="základní",J1905,0)</f>
        <v>0</v>
      </c>
      <c r="BF1905" s="240">
        <f>IF(N1905="snížená",J1905,0)</f>
        <v>0</v>
      </c>
      <c r="BG1905" s="240">
        <f>IF(N1905="zákl. přenesená",J1905,0)</f>
        <v>0</v>
      </c>
      <c r="BH1905" s="240">
        <f>IF(N1905="sníž. přenesená",J1905,0)</f>
        <v>0</v>
      </c>
      <c r="BI1905" s="240">
        <f>IF(N1905="nulová",J1905,0)</f>
        <v>0</v>
      </c>
      <c r="BJ1905" s="18" t="s">
        <v>86</v>
      </c>
      <c r="BK1905" s="240">
        <f>ROUND(I1905*H1905,2)</f>
        <v>0</v>
      </c>
      <c r="BL1905" s="18" t="s">
        <v>290</v>
      </c>
      <c r="BM1905" s="239" t="s">
        <v>6584</v>
      </c>
    </row>
    <row r="1906" s="2" customFormat="1" ht="16.5" customHeight="1">
      <c r="A1906" s="39"/>
      <c r="B1906" s="40"/>
      <c r="C1906" s="228" t="s">
        <v>3069</v>
      </c>
      <c r="D1906" s="228" t="s">
        <v>218</v>
      </c>
      <c r="E1906" s="229" t="s">
        <v>3070</v>
      </c>
      <c r="F1906" s="230" t="s">
        <v>6585</v>
      </c>
      <c r="G1906" s="231" t="s">
        <v>359</v>
      </c>
      <c r="H1906" s="232">
        <v>0.021999999999999999</v>
      </c>
      <c r="I1906" s="233"/>
      <c r="J1906" s="234">
        <f>ROUND(I1906*H1906,2)</f>
        <v>0</v>
      </c>
      <c r="K1906" s="230" t="s">
        <v>222</v>
      </c>
      <c r="L1906" s="45"/>
      <c r="M1906" s="235" t="s">
        <v>1</v>
      </c>
      <c r="N1906" s="236" t="s">
        <v>44</v>
      </c>
      <c r="O1906" s="92"/>
      <c r="P1906" s="237">
        <f>O1906*H1906</f>
        <v>0</v>
      </c>
      <c r="Q1906" s="237">
        <v>0</v>
      </c>
      <c r="R1906" s="237">
        <f>Q1906*H1906</f>
        <v>0</v>
      </c>
      <c r="S1906" s="237">
        <v>0</v>
      </c>
      <c r="T1906" s="238">
        <f>S1906*H1906</f>
        <v>0</v>
      </c>
      <c r="U1906" s="39"/>
      <c r="V1906" s="39"/>
      <c r="W1906" s="39"/>
      <c r="X1906" s="39"/>
      <c r="Y1906" s="39"/>
      <c r="Z1906" s="39"/>
      <c r="AA1906" s="39"/>
      <c r="AB1906" s="39"/>
      <c r="AC1906" s="39"/>
      <c r="AD1906" s="39"/>
      <c r="AE1906" s="39"/>
      <c r="AR1906" s="239" t="s">
        <v>290</v>
      </c>
      <c r="AT1906" s="239" t="s">
        <v>218</v>
      </c>
      <c r="AU1906" s="239" t="s">
        <v>88</v>
      </c>
      <c r="AY1906" s="18" t="s">
        <v>216</v>
      </c>
      <c r="BE1906" s="240">
        <f>IF(N1906="základní",J1906,0)</f>
        <v>0</v>
      </c>
      <c r="BF1906" s="240">
        <f>IF(N1906="snížená",J1906,0)</f>
        <v>0</v>
      </c>
      <c r="BG1906" s="240">
        <f>IF(N1906="zákl. přenesená",J1906,0)</f>
        <v>0</v>
      </c>
      <c r="BH1906" s="240">
        <f>IF(N1906="sníž. přenesená",J1906,0)</f>
        <v>0</v>
      </c>
      <c r="BI1906" s="240">
        <f>IF(N1906="nulová",J1906,0)</f>
        <v>0</v>
      </c>
      <c r="BJ1906" s="18" t="s">
        <v>86</v>
      </c>
      <c r="BK1906" s="240">
        <f>ROUND(I1906*H1906,2)</f>
        <v>0</v>
      </c>
      <c r="BL1906" s="18" t="s">
        <v>290</v>
      </c>
      <c r="BM1906" s="239" t="s">
        <v>6586</v>
      </c>
    </row>
    <row r="1907" s="2" customFormat="1" ht="16.5" customHeight="1">
      <c r="A1907" s="39"/>
      <c r="B1907" s="40"/>
      <c r="C1907" s="228" t="s">
        <v>3073</v>
      </c>
      <c r="D1907" s="228" t="s">
        <v>218</v>
      </c>
      <c r="E1907" s="229" t="s">
        <v>3074</v>
      </c>
      <c r="F1907" s="230" t="s">
        <v>3075</v>
      </c>
      <c r="G1907" s="231" t="s">
        <v>359</v>
      </c>
      <c r="H1907" s="232">
        <v>0.021999999999999999</v>
      </c>
      <c r="I1907" s="233"/>
      <c r="J1907" s="234">
        <f>ROUND(I1907*H1907,2)</f>
        <v>0</v>
      </c>
      <c r="K1907" s="230" t="s">
        <v>222</v>
      </c>
      <c r="L1907" s="45"/>
      <c r="M1907" s="235" t="s">
        <v>1</v>
      </c>
      <c r="N1907" s="236" t="s">
        <v>44</v>
      </c>
      <c r="O1907" s="92"/>
      <c r="P1907" s="237">
        <f>O1907*H1907</f>
        <v>0</v>
      </c>
      <c r="Q1907" s="237">
        <v>0</v>
      </c>
      <c r="R1907" s="237">
        <f>Q1907*H1907</f>
        <v>0</v>
      </c>
      <c r="S1907" s="237">
        <v>0</v>
      </c>
      <c r="T1907" s="238">
        <f>S1907*H1907</f>
        <v>0</v>
      </c>
      <c r="U1907" s="39"/>
      <c r="V1907" s="39"/>
      <c r="W1907" s="39"/>
      <c r="X1907" s="39"/>
      <c r="Y1907" s="39"/>
      <c r="Z1907" s="39"/>
      <c r="AA1907" s="39"/>
      <c r="AB1907" s="39"/>
      <c r="AC1907" s="39"/>
      <c r="AD1907" s="39"/>
      <c r="AE1907" s="39"/>
      <c r="AR1907" s="239" t="s">
        <v>290</v>
      </c>
      <c r="AT1907" s="239" t="s">
        <v>218</v>
      </c>
      <c r="AU1907" s="239" t="s">
        <v>88</v>
      </c>
      <c r="AY1907" s="18" t="s">
        <v>216</v>
      </c>
      <c r="BE1907" s="240">
        <f>IF(N1907="základní",J1907,0)</f>
        <v>0</v>
      </c>
      <c r="BF1907" s="240">
        <f>IF(N1907="snížená",J1907,0)</f>
        <v>0</v>
      </c>
      <c r="BG1907" s="240">
        <f>IF(N1907="zákl. přenesená",J1907,0)</f>
        <v>0</v>
      </c>
      <c r="BH1907" s="240">
        <f>IF(N1907="sníž. přenesená",J1907,0)</f>
        <v>0</v>
      </c>
      <c r="BI1907" s="240">
        <f>IF(N1907="nulová",J1907,0)</f>
        <v>0</v>
      </c>
      <c r="BJ1907" s="18" t="s">
        <v>86</v>
      </c>
      <c r="BK1907" s="240">
        <f>ROUND(I1907*H1907,2)</f>
        <v>0</v>
      </c>
      <c r="BL1907" s="18" t="s">
        <v>290</v>
      </c>
      <c r="BM1907" s="239" t="s">
        <v>6587</v>
      </c>
    </row>
    <row r="1908" s="12" customFormat="1" ht="22.8" customHeight="1">
      <c r="A1908" s="12"/>
      <c r="B1908" s="212"/>
      <c r="C1908" s="213"/>
      <c r="D1908" s="214" t="s">
        <v>78</v>
      </c>
      <c r="E1908" s="226" t="s">
        <v>3077</v>
      </c>
      <c r="F1908" s="226" t="s">
        <v>3078</v>
      </c>
      <c r="G1908" s="213"/>
      <c r="H1908" s="213"/>
      <c r="I1908" s="216"/>
      <c r="J1908" s="227">
        <f>BK1908</f>
        <v>0</v>
      </c>
      <c r="K1908" s="213"/>
      <c r="L1908" s="218"/>
      <c r="M1908" s="219"/>
      <c r="N1908" s="220"/>
      <c r="O1908" s="220"/>
      <c r="P1908" s="221">
        <f>SUM(P1909:P2005)</f>
        <v>0</v>
      </c>
      <c r="Q1908" s="220"/>
      <c r="R1908" s="221">
        <f>SUM(R1909:R2005)</f>
        <v>9.3685133</v>
      </c>
      <c r="S1908" s="220"/>
      <c r="T1908" s="222">
        <f>SUM(T1909:T2005)</f>
        <v>6.5418175999999999</v>
      </c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R1908" s="223" t="s">
        <v>88</v>
      </c>
      <c r="AT1908" s="224" t="s">
        <v>78</v>
      </c>
      <c r="AU1908" s="224" t="s">
        <v>86</v>
      </c>
      <c r="AY1908" s="223" t="s">
        <v>216</v>
      </c>
      <c r="BK1908" s="225">
        <f>SUM(BK1909:BK2005)</f>
        <v>0</v>
      </c>
    </row>
    <row r="1909" s="2" customFormat="1" ht="16.5" customHeight="1">
      <c r="A1909" s="39"/>
      <c r="B1909" s="40"/>
      <c r="C1909" s="228" t="s">
        <v>3079</v>
      </c>
      <c r="D1909" s="228" t="s">
        <v>218</v>
      </c>
      <c r="E1909" s="229" t="s">
        <v>3080</v>
      </c>
      <c r="F1909" s="230" t="s">
        <v>3081</v>
      </c>
      <c r="G1909" s="231" t="s">
        <v>277</v>
      </c>
      <c r="H1909" s="232">
        <v>467.49000000000001</v>
      </c>
      <c r="I1909" s="233"/>
      <c r="J1909" s="234">
        <f>ROUND(I1909*H1909,2)</f>
        <v>0</v>
      </c>
      <c r="K1909" s="230" t="s">
        <v>222</v>
      </c>
      <c r="L1909" s="45"/>
      <c r="M1909" s="235" t="s">
        <v>1</v>
      </c>
      <c r="N1909" s="236" t="s">
        <v>44</v>
      </c>
      <c r="O1909" s="92"/>
      <c r="P1909" s="237">
        <f>O1909*H1909</f>
        <v>0</v>
      </c>
      <c r="Q1909" s="237">
        <v>0.00029999999999999997</v>
      </c>
      <c r="R1909" s="237">
        <f>Q1909*H1909</f>
        <v>0.14024699999999998</v>
      </c>
      <c r="S1909" s="237">
        <v>0</v>
      </c>
      <c r="T1909" s="238">
        <f>S1909*H1909</f>
        <v>0</v>
      </c>
      <c r="U1909" s="39"/>
      <c r="V1909" s="39"/>
      <c r="W1909" s="39"/>
      <c r="X1909" s="39"/>
      <c r="Y1909" s="39"/>
      <c r="Z1909" s="39"/>
      <c r="AA1909" s="39"/>
      <c r="AB1909" s="39"/>
      <c r="AC1909" s="39"/>
      <c r="AD1909" s="39"/>
      <c r="AE1909" s="39"/>
      <c r="AR1909" s="239" t="s">
        <v>290</v>
      </c>
      <c r="AT1909" s="239" t="s">
        <v>218</v>
      </c>
      <c r="AU1909" s="239" t="s">
        <v>88</v>
      </c>
      <c r="AY1909" s="18" t="s">
        <v>216</v>
      </c>
      <c r="BE1909" s="240">
        <f>IF(N1909="základní",J1909,0)</f>
        <v>0</v>
      </c>
      <c r="BF1909" s="240">
        <f>IF(N1909="snížená",J1909,0)</f>
        <v>0</v>
      </c>
      <c r="BG1909" s="240">
        <f>IF(N1909="zákl. přenesená",J1909,0)</f>
        <v>0</v>
      </c>
      <c r="BH1909" s="240">
        <f>IF(N1909="sníž. přenesená",J1909,0)</f>
        <v>0</v>
      </c>
      <c r="BI1909" s="240">
        <f>IF(N1909="nulová",J1909,0)</f>
        <v>0</v>
      </c>
      <c r="BJ1909" s="18" t="s">
        <v>86</v>
      </c>
      <c r="BK1909" s="240">
        <f>ROUND(I1909*H1909,2)</f>
        <v>0</v>
      </c>
      <c r="BL1909" s="18" t="s">
        <v>290</v>
      </c>
      <c r="BM1909" s="239" t="s">
        <v>3082</v>
      </c>
    </row>
    <row r="1910" s="13" customFormat="1">
      <c r="A1910" s="13"/>
      <c r="B1910" s="241"/>
      <c r="C1910" s="242"/>
      <c r="D1910" s="243" t="s">
        <v>230</v>
      </c>
      <c r="E1910" s="244" t="s">
        <v>1</v>
      </c>
      <c r="F1910" s="245" t="s">
        <v>6588</v>
      </c>
      <c r="G1910" s="242"/>
      <c r="H1910" s="246">
        <v>12.199999999999999</v>
      </c>
      <c r="I1910" s="247"/>
      <c r="J1910" s="242"/>
      <c r="K1910" s="242"/>
      <c r="L1910" s="248"/>
      <c r="M1910" s="249"/>
      <c r="N1910" s="250"/>
      <c r="O1910" s="250"/>
      <c r="P1910" s="250"/>
      <c r="Q1910" s="250"/>
      <c r="R1910" s="250"/>
      <c r="S1910" s="250"/>
      <c r="T1910" s="251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2" t="s">
        <v>230</v>
      </c>
      <c r="AU1910" s="252" t="s">
        <v>88</v>
      </c>
      <c r="AV1910" s="13" t="s">
        <v>88</v>
      </c>
      <c r="AW1910" s="13" t="s">
        <v>34</v>
      </c>
      <c r="AX1910" s="13" t="s">
        <v>79</v>
      </c>
      <c r="AY1910" s="252" t="s">
        <v>216</v>
      </c>
    </row>
    <row r="1911" s="13" customFormat="1">
      <c r="A1911" s="13"/>
      <c r="B1911" s="241"/>
      <c r="C1911" s="242"/>
      <c r="D1911" s="243" t="s">
        <v>230</v>
      </c>
      <c r="E1911" s="244" t="s">
        <v>1</v>
      </c>
      <c r="F1911" s="245" t="s">
        <v>6589</v>
      </c>
      <c r="G1911" s="242"/>
      <c r="H1911" s="246">
        <v>4.2000000000000002</v>
      </c>
      <c r="I1911" s="247"/>
      <c r="J1911" s="242"/>
      <c r="K1911" s="242"/>
      <c r="L1911" s="248"/>
      <c r="M1911" s="249"/>
      <c r="N1911" s="250"/>
      <c r="O1911" s="250"/>
      <c r="P1911" s="250"/>
      <c r="Q1911" s="250"/>
      <c r="R1911" s="250"/>
      <c r="S1911" s="250"/>
      <c r="T1911" s="251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T1911" s="252" t="s">
        <v>230</v>
      </c>
      <c r="AU1911" s="252" t="s">
        <v>88</v>
      </c>
      <c r="AV1911" s="13" t="s">
        <v>88</v>
      </c>
      <c r="AW1911" s="13" t="s">
        <v>34</v>
      </c>
      <c r="AX1911" s="13" t="s">
        <v>79</v>
      </c>
      <c r="AY1911" s="252" t="s">
        <v>216</v>
      </c>
    </row>
    <row r="1912" s="13" customFormat="1">
      <c r="A1912" s="13"/>
      <c r="B1912" s="241"/>
      <c r="C1912" s="242"/>
      <c r="D1912" s="243" t="s">
        <v>230</v>
      </c>
      <c r="E1912" s="244" t="s">
        <v>1</v>
      </c>
      <c r="F1912" s="245" t="s">
        <v>6590</v>
      </c>
      <c r="G1912" s="242"/>
      <c r="H1912" s="246">
        <v>5.5999999999999996</v>
      </c>
      <c r="I1912" s="247"/>
      <c r="J1912" s="242"/>
      <c r="K1912" s="242"/>
      <c r="L1912" s="248"/>
      <c r="M1912" s="249"/>
      <c r="N1912" s="250"/>
      <c r="O1912" s="250"/>
      <c r="P1912" s="250"/>
      <c r="Q1912" s="250"/>
      <c r="R1912" s="250"/>
      <c r="S1912" s="250"/>
      <c r="T1912" s="251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2" t="s">
        <v>230</v>
      </c>
      <c r="AU1912" s="252" t="s">
        <v>88</v>
      </c>
      <c r="AV1912" s="13" t="s">
        <v>88</v>
      </c>
      <c r="AW1912" s="13" t="s">
        <v>34</v>
      </c>
      <c r="AX1912" s="13" t="s">
        <v>79</v>
      </c>
      <c r="AY1912" s="252" t="s">
        <v>216</v>
      </c>
    </row>
    <row r="1913" s="13" customFormat="1">
      <c r="A1913" s="13"/>
      <c r="B1913" s="241"/>
      <c r="C1913" s="242"/>
      <c r="D1913" s="243" t="s">
        <v>230</v>
      </c>
      <c r="E1913" s="244" t="s">
        <v>1</v>
      </c>
      <c r="F1913" s="245" t="s">
        <v>6591</v>
      </c>
      <c r="G1913" s="242"/>
      <c r="H1913" s="246">
        <v>13.1</v>
      </c>
      <c r="I1913" s="247"/>
      <c r="J1913" s="242"/>
      <c r="K1913" s="242"/>
      <c r="L1913" s="248"/>
      <c r="M1913" s="249"/>
      <c r="N1913" s="250"/>
      <c r="O1913" s="250"/>
      <c r="P1913" s="250"/>
      <c r="Q1913" s="250"/>
      <c r="R1913" s="250"/>
      <c r="S1913" s="250"/>
      <c r="T1913" s="251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2" t="s">
        <v>230</v>
      </c>
      <c r="AU1913" s="252" t="s">
        <v>88</v>
      </c>
      <c r="AV1913" s="13" t="s">
        <v>88</v>
      </c>
      <c r="AW1913" s="13" t="s">
        <v>34</v>
      </c>
      <c r="AX1913" s="13" t="s">
        <v>79</v>
      </c>
      <c r="AY1913" s="252" t="s">
        <v>216</v>
      </c>
    </row>
    <row r="1914" s="13" customFormat="1">
      <c r="A1914" s="13"/>
      <c r="B1914" s="241"/>
      <c r="C1914" s="242"/>
      <c r="D1914" s="243" t="s">
        <v>230</v>
      </c>
      <c r="E1914" s="244" t="s">
        <v>1</v>
      </c>
      <c r="F1914" s="245" t="s">
        <v>6592</v>
      </c>
      <c r="G1914" s="242"/>
      <c r="H1914" s="246">
        <v>21.629999999999999</v>
      </c>
      <c r="I1914" s="247"/>
      <c r="J1914" s="242"/>
      <c r="K1914" s="242"/>
      <c r="L1914" s="248"/>
      <c r="M1914" s="249"/>
      <c r="N1914" s="250"/>
      <c r="O1914" s="250"/>
      <c r="P1914" s="250"/>
      <c r="Q1914" s="250"/>
      <c r="R1914" s="250"/>
      <c r="S1914" s="250"/>
      <c r="T1914" s="251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2" t="s">
        <v>230</v>
      </c>
      <c r="AU1914" s="252" t="s">
        <v>88</v>
      </c>
      <c r="AV1914" s="13" t="s">
        <v>88</v>
      </c>
      <c r="AW1914" s="13" t="s">
        <v>34</v>
      </c>
      <c r="AX1914" s="13" t="s">
        <v>79</v>
      </c>
      <c r="AY1914" s="252" t="s">
        <v>216</v>
      </c>
    </row>
    <row r="1915" s="13" customFormat="1">
      <c r="A1915" s="13"/>
      <c r="B1915" s="241"/>
      <c r="C1915" s="242"/>
      <c r="D1915" s="243" t="s">
        <v>230</v>
      </c>
      <c r="E1915" s="244" t="s">
        <v>1</v>
      </c>
      <c r="F1915" s="245" t="s">
        <v>6593</v>
      </c>
      <c r="G1915" s="242"/>
      <c r="H1915" s="246">
        <v>53.479999999999997</v>
      </c>
      <c r="I1915" s="247"/>
      <c r="J1915" s="242"/>
      <c r="K1915" s="242"/>
      <c r="L1915" s="248"/>
      <c r="M1915" s="249"/>
      <c r="N1915" s="250"/>
      <c r="O1915" s="250"/>
      <c r="P1915" s="250"/>
      <c r="Q1915" s="250"/>
      <c r="R1915" s="250"/>
      <c r="S1915" s="250"/>
      <c r="T1915" s="251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52" t="s">
        <v>230</v>
      </c>
      <c r="AU1915" s="252" t="s">
        <v>88</v>
      </c>
      <c r="AV1915" s="13" t="s">
        <v>88</v>
      </c>
      <c r="AW1915" s="13" t="s">
        <v>34</v>
      </c>
      <c r="AX1915" s="13" t="s">
        <v>79</v>
      </c>
      <c r="AY1915" s="252" t="s">
        <v>216</v>
      </c>
    </row>
    <row r="1916" s="13" customFormat="1">
      <c r="A1916" s="13"/>
      <c r="B1916" s="241"/>
      <c r="C1916" s="242"/>
      <c r="D1916" s="243" t="s">
        <v>230</v>
      </c>
      <c r="E1916" s="244" t="s">
        <v>1</v>
      </c>
      <c r="F1916" s="245" t="s">
        <v>6594</v>
      </c>
      <c r="G1916" s="242"/>
      <c r="H1916" s="246">
        <v>9.4000000000000004</v>
      </c>
      <c r="I1916" s="247"/>
      <c r="J1916" s="242"/>
      <c r="K1916" s="242"/>
      <c r="L1916" s="248"/>
      <c r="M1916" s="249"/>
      <c r="N1916" s="250"/>
      <c r="O1916" s="250"/>
      <c r="P1916" s="250"/>
      <c r="Q1916" s="250"/>
      <c r="R1916" s="250"/>
      <c r="S1916" s="250"/>
      <c r="T1916" s="25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2" t="s">
        <v>230</v>
      </c>
      <c r="AU1916" s="252" t="s">
        <v>88</v>
      </c>
      <c r="AV1916" s="13" t="s">
        <v>88</v>
      </c>
      <c r="AW1916" s="13" t="s">
        <v>34</v>
      </c>
      <c r="AX1916" s="13" t="s">
        <v>79</v>
      </c>
      <c r="AY1916" s="252" t="s">
        <v>216</v>
      </c>
    </row>
    <row r="1917" s="13" customFormat="1">
      <c r="A1917" s="13"/>
      <c r="B1917" s="241"/>
      <c r="C1917" s="242"/>
      <c r="D1917" s="243" t="s">
        <v>230</v>
      </c>
      <c r="E1917" s="244" t="s">
        <v>1</v>
      </c>
      <c r="F1917" s="245" t="s">
        <v>6595</v>
      </c>
      <c r="G1917" s="242"/>
      <c r="H1917" s="246">
        <v>21.280000000000001</v>
      </c>
      <c r="I1917" s="247"/>
      <c r="J1917" s="242"/>
      <c r="K1917" s="242"/>
      <c r="L1917" s="248"/>
      <c r="M1917" s="249"/>
      <c r="N1917" s="250"/>
      <c r="O1917" s="250"/>
      <c r="P1917" s="250"/>
      <c r="Q1917" s="250"/>
      <c r="R1917" s="250"/>
      <c r="S1917" s="250"/>
      <c r="T1917" s="25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52" t="s">
        <v>230</v>
      </c>
      <c r="AU1917" s="252" t="s">
        <v>88</v>
      </c>
      <c r="AV1917" s="13" t="s">
        <v>88</v>
      </c>
      <c r="AW1917" s="13" t="s">
        <v>34</v>
      </c>
      <c r="AX1917" s="13" t="s">
        <v>79</v>
      </c>
      <c r="AY1917" s="252" t="s">
        <v>216</v>
      </c>
    </row>
    <row r="1918" s="13" customFormat="1">
      <c r="A1918" s="13"/>
      <c r="B1918" s="241"/>
      <c r="C1918" s="242"/>
      <c r="D1918" s="243" t="s">
        <v>230</v>
      </c>
      <c r="E1918" s="244" t="s">
        <v>1</v>
      </c>
      <c r="F1918" s="245" t="s">
        <v>6596</v>
      </c>
      <c r="G1918" s="242"/>
      <c r="H1918" s="246">
        <v>11.16</v>
      </c>
      <c r="I1918" s="247"/>
      <c r="J1918" s="242"/>
      <c r="K1918" s="242"/>
      <c r="L1918" s="248"/>
      <c r="M1918" s="249"/>
      <c r="N1918" s="250"/>
      <c r="O1918" s="250"/>
      <c r="P1918" s="250"/>
      <c r="Q1918" s="250"/>
      <c r="R1918" s="250"/>
      <c r="S1918" s="250"/>
      <c r="T1918" s="251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T1918" s="252" t="s">
        <v>230</v>
      </c>
      <c r="AU1918" s="252" t="s">
        <v>88</v>
      </c>
      <c r="AV1918" s="13" t="s">
        <v>88</v>
      </c>
      <c r="AW1918" s="13" t="s">
        <v>34</v>
      </c>
      <c r="AX1918" s="13" t="s">
        <v>79</v>
      </c>
      <c r="AY1918" s="252" t="s">
        <v>216</v>
      </c>
    </row>
    <row r="1919" s="13" customFormat="1">
      <c r="A1919" s="13"/>
      <c r="B1919" s="241"/>
      <c r="C1919" s="242"/>
      <c r="D1919" s="243" t="s">
        <v>230</v>
      </c>
      <c r="E1919" s="244" t="s">
        <v>1</v>
      </c>
      <c r="F1919" s="245" t="s">
        <v>6597</v>
      </c>
      <c r="G1919" s="242"/>
      <c r="H1919" s="246">
        <v>16.800000000000001</v>
      </c>
      <c r="I1919" s="247"/>
      <c r="J1919" s="242"/>
      <c r="K1919" s="242"/>
      <c r="L1919" s="248"/>
      <c r="M1919" s="249"/>
      <c r="N1919" s="250"/>
      <c r="O1919" s="250"/>
      <c r="P1919" s="250"/>
      <c r="Q1919" s="250"/>
      <c r="R1919" s="250"/>
      <c r="S1919" s="250"/>
      <c r="T1919" s="251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T1919" s="252" t="s">
        <v>230</v>
      </c>
      <c r="AU1919" s="252" t="s">
        <v>88</v>
      </c>
      <c r="AV1919" s="13" t="s">
        <v>88</v>
      </c>
      <c r="AW1919" s="13" t="s">
        <v>34</v>
      </c>
      <c r="AX1919" s="13" t="s">
        <v>79</v>
      </c>
      <c r="AY1919" s="252" t="s">
        <v>216</v>
      </c>
    </row>
    <row r="1920" s="13" customFormat="1">
      <c r="A1920" s="13"/>
      <c r="B1920" s="241"/>
      <c r="C1920" s="242"/>
      <c r="D1920" s="243" t="s">
        <v>230</v>
      </c>
      <c r="E1920" s="244" t="s">
        <v>1</v>
      </c>
      <c r="F1920" s="245" t="s">
        <v>6598</v>
      </c>
      <c r="G1920" s="242"/>
      <c r="H1920" s="246">
        <v>17.120000000000001</v>
      </c>
      <c r="I1920" s="247"/>
      <c r="J1920" s="242"/>
      <c r="K1920" s="242"/>
      <c r="L1920" s="248"/>
      <c r="M1920" s="249"/>
      <c r="N1920" s="250"/>
      <c r="O1920" s="250"/>
      <c r="P1920" s="250"/>
      <c r="Q1920" s="250"/>
      <c r="R1920" s="250"/>
      <c r="S1920" s="250"/>
      <c r="T1920" s="251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52" t="s">
        <v>230</v>
      </c>
      <c r="AU1920" s="252" t="s">
        <v>88</v>
      </c>
      <c r="AV1920" s="13" t="s">
        <v>88</v>
      </c>
      <c r="AW1920" s="13" t="s">
        <v>34</v>
      </c>
      <c r="AX1920" s="13" t="s">
        <v>79</v>
      </c>
      <c r="AY1920" s="252" t="s">
        <v>216</v>
      </c>
    </row>
    <row r="1921" s="13" customFormat="1">
      <c r="A1921" s="13"/>
      <c r="B1921" s="241"/>
      <c r="C1921" s="242"/>
      <c r="D1921" s="243" t="s">
        <v>230</v>
      </c>
      <c r="E1921" s="244" t="s">
        <v>1</v>
      </c>
      <c r="F1921" s="245" t="s">
        <v>6599</v>
      </c>
      <c r="G1921" s="242"/>
      <c r="H1921" s="246">
        <v>14.359999999999999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230</v>
      </c>
      <c r="AU1921" s="252" t="s">
        <v>88</v>
      </c>
      <c r="AV1921" s="13" t="s">
        <v>88</v>
      </c>
      <c r="AW1921" s="13" t="s">
        <v>34</v>
      </c>
      <c r="AX1921" s="13" t="s">
        <v>79</v>
      </c>
      <c r="AY1921" s="252" t="s">
        <v>216</v>
      </c>
    </row>
    <row r="1922" s="13" customFormat="1">
      <c r="A1922" s="13"/>
      <c r="B1922" s="241"/>
      <c r="C1922" s="242"/>
      <c r="D1922" s="243" t="s">
        <v>230</v>
      </c>
      <c r="E1922" s="244" t="s">
        <v>1</v>
      </c>
      <c r="F1922" s="245" t="s">
        <v>6600</v>
      </c>
      <c r="G1922" s="242"/>
      <c r="H1922" s="246">
        <v>9.8000000000000007</v>
      </c>
      <c r="I1922" s="247"/>
      <c r="J1922" s="242"/>
      <c r="K1922" s="242"/>
      <c r="L1922" s="248"/>
      <c r="M1922" s="249"/>
      <c r="N1922" s="250"/>
      <c r="O1922" s="250"/>
      <c r="P1922" s="250"/>
      <c r="Q1922" s="250"/>
      <c r="R1922" s="250"/>
      <c r="S1922" s="250"/>
      <c r="T1922" s="251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52" t="s">
        <v>230</v>
      </c>
      <c r="AU1922" s="252" t="s">
        <v>88</v>
      </c>
      <c r="AV1922" s="13" t="s">
        <v>88</v>
      </c>
      <c r="AW1922" s="13" t="s">
        <v>34</v>
      </c>
      <c r="AX1922" s="13" t="s">
        <v>79</v>
      </c>
      <c r="AY1922" s="252" t="s">
        <v>216</v>
      </c>
    </row>
    <row r="1923" s="13" customFormat="1">
      <c r="A1923" s="13"/>
      <c r="B1923" s="241"/>
      <c r="C1923" s="242"/>
      <c r="D1923" s="243" t="s">
        <v>230</v>
      </c>
      <c r="E1923" s="244" t="s">
        <v>1</v>
      </c>
      <c r="F1923" s="245" t="s">
        <v>6601</v>
      </c>
      <c r="G1923" s="242"/>
      <c r="H1923" s="246">
        <v>13.34</v>
      </c>
      <c r="I1923" s="247"/>
      <c r="J1923" s="242"/>
      <c r="K1923" s="242"/>
      <c r="L1923" s="248"/>
      <c r="M1923" s="249"/>
      <c r="N1923" s="250"/>
      <c r="O1923" s="250"/>
      <c r="P1923" s="250"/>
      <c r="Q1923" s="250"/>
      <c r="R1923" s="250"/>
      <c r="S1923" s="250"/>
      <c r="T1923" s="251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52" t="s">
        <v>230</v>
      </c>
      <c r="AU1923" s="252" t="s">
        <v>88</v>
      </c>
      <c r="AV1923" s="13" t="s">
        <v>88</v>
      </c>
      <c r="AW1923" s="13" t="s">
        <v>34</v>
      </c>
      <c r="AX1923" s="13" t="s">
        <v>79</v>
      </c>
      <c r="AY1923" s="252" t="s">
        <v>216</v>
      </c>
    </row>
    <row r="1924" s="13" customFormat="1">
      <c r="A1924" s="13"/>
      <c r="B1924" s="241"/>
      <c r="C1924" s="242"/>
      <c r="D1924" s="243" t="s">
        <v>230</v>
      </c>
      <c r="E1924" s="244" t="s">
        <v>1</v>
      </c>
      <c r="F1924" s="245" t="s">
        <v>6602</v>
      </c>
      <c r="G1924" s="242"/>
      <c r="H1924" s="246">
        <v>58.020000000000003</v>
      </c>
      <c r="I1924" s="247"/>
      <c r="J1924" s="242"/>
      <c r="K1924" s="242"/>
      <c r="L1924" s="248"/>
      <c r="M1924" s="249"/>
      <c r="N1924" s="250"/>
      <c r="O1924" s="250"/>
      <c r="P1924" s="250"/>
      <c r="Q1924" s="250"/>
      <c r="R1924" s="250"/>
      <c r="S1924" s="250"/>
      <c r="T1924" s="251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T1924" s="252" t="s">
        <v>230</v>
      </c>
      <c r="AU1924" s="252" t="s">
        <v>88</v>
      </c>
      <c r="AV1924" s="13" t="s">
        <v>88</v>
      </c>
      <c r="AW1924" s="13" t="s">
        <v>34</v>
      </c>
      <c r="AX1924" s="13" t="s">
        <v>79</v>
      </c>
      <c r="AY1924" s="252" t="s">
        <v>216</v>
      </c>
    </row>
    <row r="1925" s="15" customFormat="1">
      <c r="A1925" s="15"/>
      <c r="B1925" s="280"/>
      <c r="C1925" s="281"/>
      <c r="D1925" s="243" t="s">
        <v>230</v>
      </c>
      <c r="E1925" s="282" t="s">
        <v>1</v>
      </c>
      <c r="F1925" s="283" t="s">
        <v>775</v>
      </c>
      <c r="G1925" s="281"/>
      <c r="H1925" s="284">
        <v>281.49000000000007</v>
      </c>
      <c r="I1925" s="285"/>
      <c r="J1925" s="281"/>
      <c r="K1925" s="281"/>
      <c r="L1925" s="286"/>
      <c r="M1925" s="287"/>
      <c r="N1925" s="288"/>
      <c r="O1925" s="288"/>
      <c r="P1925" s="288"/>
      <c r="Q1925" s="288"/>
      <c r="R1925" s="288"/>
      <c r="S1925" s="288"/>
      <c r="T1925" s="289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90" t="s">
        <v>230</v>
      </c>
      <c r="AU1925" s="290" t="s">
        <v>88</v>
      </c>
      <c r="AV1925" s="15" t="s">
        <v>99</v>
      </c>
      <c r="AW1925" s="15" t="s">
        <v>34</v>
      </c>
      <c r="AX1925" s="15" t="s">
        <v>79</v>
      </c>
      <c r="AY1925" s="290" t="s">
        <v>216</v>
      </c>
    </row>
    <row r="1926" s="13" customFormat="1">
      <c r="A1926" s="13"/>
      <c r="B1926" s="241"/>
      <c r="C1926" s="242"/>
      <c r="D1926" s="243" t="s">
        <v>230</v>
      </c>
      <c r="E1926" s="244" t="s">
        <v>1</v>
      </c>
      <c r="F1926" s="245" t="s">
        <v>6603</v>
      </c>
      <c r="G1926" s="242"/>
      <c r="H1926" s="246">
        <v>58.020000000000003</v>
      </c>
      <c r="I1926" s="247"/>
      <c r="J1926" s="242"/>
      <c r="K1926" s="242"/>
      <c r="L1926" s="248"/>
      <c r="M1926" s="249"/>
      <c r="N1926" s="250"/>
      <c r="O1926" s="250"/>
      <c r="P1926" s="250"/>
      <c r="Q1926" s="250"/>
      <c r="R1926" s="250"/>
      <c r="S1926" s="250"/>
      <c r="T1926" s="251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T1926" s="252" t="s">
        <v>230</v>
      </c>
      <c r="AU1926" s="252" t="s">
        <v>88</v>
      </c>
      <c r="AV1926" s="13" t="s">
        <v>88</v>
      </c>
      <c r="AW1926" s="13" t="s">
        <v>34</v>
      </c>
      <c r="AX1926" s="13" t="s">
        <v>79</v>
      </c>
      <c r="AY1926" s="252" t="s">
        <v>216</v>
      </c>
    </row>
    <row r="1927" s="13" customFormat="1">
      <c r="A1927" s="13"/>
      <c r="B1927" s="241"/>
      <c r="C1927" s="242"/>
      <c r="D1927" s="243" t="s">
        <v>230</v>
      </c>
      <c r="E1927" s="244" t="s">
        <v>1</v>
      </c>
      <c r="F1927" s="245" t="s">
        <v>6604</v>
      </c>
      <c r="G1927" s="242"/>
      <c r="H1927" s="246">
        <v>8.4000000000000004</v>
      </c>
      <c r="I1927" s="247"/>
      <c r="J1927" s="242"/>
      <c r="K1927" s="242"/>
      <c r="L1927" s="248"/>
      <c r="M1927" s="249"/>
      <c r="N1927" s="250"/>
      <c r="O1927" s="250"/>
      <c r="P1927" s="250"/>
      <c r="Q1927" s="250"/>
      <c r="R1927" s="250"/>
      <c r="S1927" s="250"/>
      <c r="T1927" s="25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52" t="s">
        <v>230</v>
      </c>
      <c r="AU1927" s="252" t="s">
        <v>88</v>
      </c>
      <c r="AV1927" s="13" t="s">
        <v>88</v>
      </c>
      <c r="AW1927" s="13" t="s">
        <v>34</v>
      </c>
      <c r="AX1927" s="13" t="s">
        <v>79</v>
      </c>
      <c r="AY1927" s="252" t="s">
        <v>216</v>
      </c>
    </row>
    <row r="1928" s="13" customFormat="1">
      <c r="A1928" s="13"/>
      <c r="B1928" s="241"/>
      <c r="C1928" s="242"/>
      <c r="D1928" s="243" t="s">
        <v>230</v>
      </c>
      <c r="E1928" s="244" t="s">
        <v>1</v>
      </c>
      <c r="F1928" s="245" t="s">
        <v>6605</v>
      </c>
      <c r="G1928" s="242"/>
      <c r="H1928" s="246">
        <v>13.02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230</v>
      </c>
      <c r="AU1928" s="252" t="s">
        <v>88</v>
      </c>
      <c r="AV1928" s="13" t="s">
        <v>88</v>
      </c>
      <c r="AW1928" s="13" t="s">
        <v>34</v>
      </c>
      <c r="AX1928" s="13" t="s">
        <v>79</v>
      </c>
      <c r="AY1928" s="252" t="s">
        <v>216</v>
      </c>
    </row>
    <row r="1929" s="13" customFormat="1">
      <c r="A1929" s="13"/>
      <c r="B1929" s="241"/>
      <c r="C1929" s="242"/>
      <c r="D1929" s="243" t="s">
        <v>230</v>
      </c>
      <c r="E1929" s="244" t="s">
        <v>1</v>
      </c>
      <c r="F1929" s="245" t="s">
        <v>6606</v>
      </c>
      <c r="G1929" s="242"/>
      <c r="H1929" s="246">
        <v>20.84</v>
      </c>
      <c r="I1929" s="247"/>
      <c r="J1929" s="242"/>
      <c r="K1929" s="242"/>
      <c r="L1929" s="248"/>
      <c r="M1929" s="249"/>
      <c r="N1929" s="250"/>
      <c r="O1929" s="250"/>
      <c r="P1929" s="250"/>
      <c r="Q1929" s="250"/>
      <c r="R1929" s="250"/>
      <c r="S1929" s="250"/>
      <c r="T1929" s="251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52" t="s">
        <v>230</v>
      </c>
      <c r="AU1929" s="252" t="s">
        <v>88</v>
      </c>
      <c r="AV1929" s="13" t="s">
        <v>88</v>
      </c>
      <c r="AW1929" s="13" t="s">
        <v>34</v>
      </c>
      <c r="AX1929" s="13" t="s">
        <v>79</v>
      </c>
      <c r="AY1929" s="252" t="s">
        <v>216</v>
      </c>
    </row>
    <row r="1930" s="13" customFormat="1">
      <c r="A1930" s="13"/>
      <c r="B1930" s="241"/>
      <c r="C1930" s="242"/>
      <c r="D1930" s="243" t="s">
        <v>230</v>
      </c>
      <c r="E1930" s="244" t="s">
        <v>1</v>
      </c>
      <c r="F1930" s="245" t="s">
        <v>6607</v>
      </c>
      <c r="G1930" s="242"/>
      <c r="H1930" s="246">
        <v>11.84</v>
      </c>
      <c r="I1930" s="247"/>
      <c r="J1930" s="242"/>
      <c r="K1930" s="242"/>
      <c r="L1930" s="248"/>
      <c r="M1930" s="249"/>
      <c r="N1930" s="250"/>
      <c r="O1930" s="250"/>
      <c r="P1930" s="250"/>
      <c r="Q1930" s="250"/>
      <c r="R1930" s="250"/>
      <c r="S1930" s="250"/>
      <c r="T1930" s="251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2" t="s">
        <v>230</v>
      </c>
      <c r="AU1930" s="252" t="s">
        <v>88</v>
      </c>
      <c r="AV1930" s="13" t="s">
        <v>88</v>
      </c>
      <c r="AW1930" s="13" t="s">
        <v>34</v>
      </c>
      <c r="AX1930" s="13" t="s">
        <v>79</v>
      </c>
      <c r="AY1930" s="252" t="s">
        <v>216</v>
      </c>
    </row>
    <row r="1931" s="13" customFormat="1">
      <c r="A1931" s="13"/>
      <c r="B1931" s="241"/>
      <c r="C1931" s="242"/>
      <c r="D1931" s="243" t="s">
        <v>230</v>
      </c>
      <c r="E1931" s="244" t="s">
        <v>1</v>
      </c>
      <c r="F1931" s="245" t="s">
        <v>6608</v>
      </c>
      <c r="G1931" s="242"/>
      <c r="H1931" s="246">
        <v>13.34</v>
      </c>
      <c r="I1931" s="247"/>
      <c r="J1931" s="242"/>
      <c r="K1931" s="242"/>
      <c r="L1931" s="248"/>
      <c r="M1931" s="249"/>
      <c r="N1931" s="250"/>
      <c r="O1931" s="250"/>
      <c r="P1931" s="250"/>
      <c r="Q1931" s="250"/>
      <c r="R1931" s="250"/>
      <c r="S1931" s="250"/>
      <c r="T1931" s="251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2" t="s">
        <v>230</v>
      </c>
      <c r="AU1931" s="252" t="s">
        <v>88</v>
      </c>
      <c r="AV1931" s="13" t="s">
        <v>88</v>
      </c>
      <c r="AW1931" s="13" t="s">
        <v>34</v>
      </c>
      <c r="AX1931" s="13" t="s">
        <v>79</v>
      </c>
      <c r="AY1931" s="252" t="s">
        <v>216</v>
      </c>
    </row>
    <row r="1932" s="13" customFormat="1">
      <c r="A1932" s="13"/>
      <c r="B1932" s="241"/>
      <c r="C1932" s="242"/>
      <c r="D1932" s="243" t="s">
        <v>230</v>
      </c>
      <c r="E1932" s="244" t="s">
        <v>1</v>
      </c>
      <c r="F1932" s="245" t="s">
        <v>6609</v>
      </c>
      <c r="G1932" s="242"/>
      <c r="H1932" s="246">
        <v>58.020000000000003</v>
      </c>
      <c r="I1932" s="247"/>
      <c r="J1932" s="242"/>
      <c r="K1932" s="242"/>
      <c r="L1932" s="248"/>
      <c r="M1932" s="249"/>
      <c r="N1932" s="250"/>
      <c r="O1932" s="250"/>
      <c r="P1932" s="250"/>
      <c r="Q1932" s="250"/>
      <c r="R1932" s="250"/>
      <c r="S1932" s="250"/>
      <c r="T1932" s="251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52" t="s">
        <v>230</v>
      </c>
      <c r="AU1932" s="252" t="s">
        <v>88</v>
      </c>
      <c r="AV1932" s="13" t="s">
        <v>88</v>
      </c>
      <c r="AW1932" s="13" t="s">
        <v>34</v>
      </c>
      <c r="AX1932" s="13" t="s">
        <v>79</v>
      </c>
      <c r="AY1932" s="252" t="s">
        <v>216</v>
      </c>
    </row>
    <row r="1933" s="13" customFormat="1">
      <c r="A1933" s="13"/>
      <c r="B1933" s="241"/>
      <c r="C1933" s="242"/>
      <c r="D1933" s="243" t="s">
        <v>230</v>
      </c>
      <c r="E1933" s="244" t="s">
        <v>1</v>
      </c>
      <c r="F1933" s="245" t="s">
        <v>6610</v>
      </c>
      <c r="G1933" s="242"/>
      <c r="H1933" s="246">
        <v>0.78000000000000003</v>
      </c>
      <c r="I1933" s="247"/>
      <c r="J1933" s="242"/>
      <c r="K1933" s="242"/>
      <c r="L1933" s="248"/>
      <c r="M1933" s="249"/>
      <c r="N1933" s="250"/>
      <c r="O1933" s="250"/>
      <c r="P1933" s="250"/>
      <c r="Q1933" s="250"/>
      <c r="R1933" s="250"/>
      <c r="S1933" s="250"/>
      <c r="T1933" s="25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2" t="s">
        <v>230</v>
      </c>
      <c r="AU1933" s="252" t="s">
        <v>88</v>
      </c>
      <c r="AV1933" s="13" t="s">
        <v>88</v>
      </c>
      <c r="AW1933" s="13" t="s">
        <v>34</v>
      </c>
      <c r="AX1933" s="13" t="s">
        <v>79</v>
      </c>
      <c r="AY1933" s="252" t="s">
        <v>216</v>
      </c>
    </row>
    <row r="1934" s="13" customFormat="1">
      <c r="A1934" s="13"/>
      <c r="B1934" s="241"/>
      <c r="C1934" s="242"/>
      <c r="D1934" s="243" t="s">
        <v>230</v>
      </c>
      <c r="E1934" s="244" t="s">
        <v>1</v>
      </c>
      <c r="F1934" s="245" t="s">
        <v>6611</v>
      </c>
      <c r="G1934" s="242"/>
      <c r="H1934" s="246">
        <v>1.74</v>
      </c>
      <c r="I1934" s="247"/>
      <c r="J1934" s="242"/>
      <c r="K1934" s="242"/>
      <c r="L1934" s="248"/>
      <c r="M1934" s="249"/>
      <c r="N1934" s="250"/>
      <c r="O1934" s="250"/>
      <c r="P1934" s="250"/>
      <c r="Q1934" s="250"/>
      <c r="R1934" s="250"/>
      <c r="S1934" s="250"/>
      <c r="T1934" s="251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2" t="s">
        <v>230</v>
      </c>
      <c r="AU1934" s="252" t="s">
        <v>88</v>
      </c>
      <c r="AV1934" s="13" t="s">
        <v>88</v>
      </c>
      <c r="AW1934" s="13" t="s">
        <v>34</v>
      </c>
      <c r="AX1934" s="13" t="s">
        <v>79</v>
      </c>
      <c r="AY1934" s="252" t="s">
        <v>216</v>
      </c>
    </row>
    <row r="1935" s="15" customFormat="1">
      <c r="A1935" s="15"/>
      <c r="B1935" s="280"/>
      <c r="C1935" s="281"/>
      <c r="D1935" s="243" t="s">
        <v>230</v>
      </c>
      <c r="E1935" s="282" t="s">
        <v>1</v>
      </c>
      <c r="F1935" s="283" t="s">
        <v>778</v>
      </c>
      <c r="G1935" s="281"/>
      <c r="H1935" s="284">
        <v>186.00000000000003</v>
      </c>
      <c r="I1935" s="285"/>
      <c r="J1935" s="281"/>
      <c r="K1935" s="281"/>
      <c r="L1935" s="286"/>
      <c r="M1935" s="287"/>
      <c r="N1935" s="288"/>
      <c r="O1935" s="288"/>
      <c r="P1935" s="288"/>
      <c r="Q1935" s="288"/>
      <c r="R1935" s="288"/>
      <c r="S1935" s="288"/>
      <c r="T1935" s="289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T1935" s="290" t="s">
        <v>230</v>
      </c>
      <c r="AU1935" s="290" t="s">
        <v>88</v>
      </c>
      <c r="AV1935" s="15" t="s">
        <v>99</v>
      </c>
      <c r="AW1935" s="15" t="s">
        <v>34</v>
      </c>
      <c r="AX1935" s="15" t="s">
        <v>79</v>
      </c>
      <c r="AY1935" s="290" t="s">
        <v>216</v>
      </c>
    </row>
    <row r="1936" s="14" customFormat="1">
      <c r="A1936" s="14"/>
      <c r="B1936" s="253"/>
      <c r="C1936" s="254"/>
      <c r="D1936" s="243" t="s">
        <v>230</v>
      </c>
      <c r="E1936" s="255" t="s">
        <v>1</v>
      </c>
      <c r="F1936" s="256" t="s">
        <v>285</v>
      </c>
      <c r="G1936" s="254"/>
      <c r="H1936" s="257">
        <v>467.4899999999999</v>
      </c>
      <c r="I1936" s="258"/>
      <c r="J1936" s="254"/>
      <c r="K1936" s="254"/>
      <c r="L1936" s="259"/>
      <c r="M1936" s="260"/>
      <c r="N1936" s="261"/>
      <c r="O1936" s="261"/>
      <c r="P1936" s="261"/>
      <c r="Q1936" s="261"/>
      <c r="R1936" s="261"/>
      <c r="S1936" s="261"/>
      <c r="T1936" s="262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63" t="s">
        <v>230</v>
      </c>
      <c r="AU1936" s="263" t="s">
        <v>88</v>
      </c>
      <c r="AV1936" s="14" t="s">
        <v>121</v>
      </c>
      <c r="AW1936" s="14" t="s">
        <v>34</v>
      </c>
      <c r="AX1936" s="14" t="s">
        <v>86</v>
      </c>
      <c r="AY1936" s="263" t="s">
        <v>216</v>
      </c>
    </row>
    <row r="1937" s="2" customFormat="1" ht="16.5" customHeight="1">
      <c r="A1937" s="39"/>
      <c r="B1937" s="40"/>
      <c r="C1937" s="228" t="s">
        <v>3094</v>
      </c>
      <c r="D1937" s="228" t="s">
        <v>218</v>
      </c>
      <c r="E1937" s="229" t="s">
        <v>3095</v>
      </c>
      <c r="F1937" s="230" t="s">
        <v>3096</v>
      </c>
      <c r="G1937" s="231" t="s">
        <v>277</v>
      </c>
      <c r="H1937" s="232">
        <v>26</v>
      </c>
      <c r="I1937" s="233"/>
      <c r="J1937" s="234">
        <f>ROUND(I1937*H1937,2)</f>
        <v>0</v>
      </c>
      <c r="K1937" s="230" t="s">
        <v>222</v>
      </c>
      <c r="L1937" s="45"/>
      <c r="M1937" s="235" t="s">
        <v>1</v>
      </c>
      <c r="N1937" s="236" t="s">
        <v>44</v>
      </c>
      <c r="O1937" s="92"/>
      <c r="P1937" s="237">
        <f>O1937*H1937</f>
        <v>0</v>
      </c>
      <c r="Q1937" s="237">
        <v>0</v>
      </c>
      <c r="R1937" s="237">
        <f>Q1937*H1937</f>
        <v>0</v>
      </c>
      <c r="S1937" s="237">
        <v>0</v>
      </c>
      <c r="T1937" s="238">
        <f>S1937*H1937</f>
        <v>0</v>
      </c>
      <c r="U1937" s="39"/>
      <c r="V1937" s="39"/>
      <c r="W1937" s="39"/>
      <c r="X1937" s="39"/>
      <c r="Y1937" s="39"/>
      <c r="Z1937" s="39"/>
      <c r="AA1937" s="39"/>
      <c r="AB1937" s="39"/>
      <c r="AC1937" s="39"/>
      <c r="AD1937" s="39"/>
      <c r="AE1937" s="39"/>
      <c r="AR1937" s="239" t="s">
        <v>290</v>
      </c>
      <c r="AT1937" s="239" t="s">
        <v>218</v>
      </c>
      <c r="AU1937" s="239" t="s">
        <v>88</v>
      </c>
      <c r="AY1937" s="18" t="s">
        <v>216</v>
      </c>
      <c r="BE1937" s="240">
        <f>IF(N1937="základní",J1937,0)</f>
        <v>0</v>
      </c>
      <c r="BF1937" s="240">
        <f>IF(N1937="snížená",J1937,0)</f>
        <v>0</v>
      </c>
      <c r="BG1937" s="240">
        <f>IF(N1937="zákl. přenesená",J1937,0)</f>
        <v>0</v>
      </c>
      <c r="BH1937" s="240">
        <f>IF(N1937="sníž. přenesená",J1937,0)</f>
        <v>0</v>
      </c>
      <c r="BI1937" s="240">
        <f>IF(N1937="nulová",J1937,0)</f>
        <v>0</v>
      </c>
      <c r="BJ1937" s="18" t="s">
        <v>86</v>
      </c>
      <c r="BK1937" s="240">
        <f>ROUND(I1937*H1937,2)</f>
        <v>0</v>
      </c>
      <c r="BL1937" s="18" t="s">
        <v>290</v>
      </c>
      <c r="BM1937" s="239" t="s">
        <v>3097</v>
      </c>
    </row>
    <row r="1938" s="13" customFormat="1">
      <c r="A1938" s="13"/>
      <c r="B1938" s="241"/>
      <c r="C1938" s="242"/>
      <c r="D1938" s="243" t="s">
        <v>230</v>
      </c>
      <c r="E1938" s="244" t="s">
        <v>1</v>
      </c>
      <c r="F1938" s="245" t="s">
        <v>6612</v>
      </c>
      <c r="G1938" s="242"/>
      <c r="H1938" s="246">
        <v>4</v>
      </c>
      <c r="I1938" s="247"/>
      <c r="J1938" s="242"/>
      <c r="K1938" s="242"/>
      <c r="L1938" s="248"/>
      <c r="M1938" s="249"/>
      <c r="N1938" s="250"/>
      <c r="O1938" s="250"/>
      <c r="P1938" s="250"/>
      <c r="Q1938" s="250"/>
      <c r="R1938" s="250"/>
      <c r="S1938" s="250"/>
      <c r="T1938" s="25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2" t="s">
        <v>230</v>
      </c>
      <c r="AU1938" s="252" t="s">
        <v>88</v>
      </c>
      <c r="AV1938" s="13" t="s">
        <v>88</v>
      </c>
      <c r="AW1938" s="13" t="s">
        <v>34</v>
      </c>
      <c r="AX1938" s="13" t="s">
        <v>79</v>
      </c>
      <c r="AY1938" s="252" t="s">
        <v>216</v>
      </c>
    </row>
    <row r="1939" s="13" customFormat="1">
      <c r="A1939" s="13"/>
      <c r="B1939" s="241"/>
      <c r="C1939" s="242"/>
      <c r="D1939" s="243" t="s">
        <v>230</v>
      </c>
      <c r="E1939" s="244" t="s">
        <v>1</v>
      </c>
      <c r="F1939" s="245" t="s">
        <v>6613</v>
      </c>
      <c r="G1939" s="242"/>
      <c r="H1939" s="246">
        <v>4</v>
      </c>
      <c r="I1939" s="247"/>
      <c r="J1939" s="242"/>
      <c r="K1939" s="242"/>
      <c r="L1939" s="248"/>
      <c r="M1939" s="249"/>
      <c r="N1939" s="250"/>
      <c r="O1939" s="250"/>
      <c r="P1939" s="250"/>
      <c r="Q1939" s="250"/>
      <c r="R1939" s="250"/>
      <c r="S1939" s="250"/>
      <c r="T1939" s="251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52" t="s">
        <v>230</v>
      </c>
      <c r="AU1939" s="252" t="s">
        <v>88</v>
      </c>
      <c r="AV1939" s="13" t="s">
        <v>88</v>
      </c>
      <c r="AW1939" s="13" t="s">
        <v>34</v>
      </c>
      <c r="AX1939" s="13" t="s">
        <v>79</v>
      </c>
      <c r="AY1939" s="252" t="s">
        <v>216</v>
      </c>
    </row>
    <row r="1940" s="13" customFormat="1">
      <c r="A1940" s="13"/>
      <c r="B1940" s="241"/>
      <c r="C1940" s="242"/>
      <c r="D1940" s="243" t="s">
        <v>230</v>
      </c>
      <c r="E1940" s="244" t="s">
        <v>1</v>
      </c>
      <c r="F1940" s="245" t="s">
        <v>6614</v>
      </c>
      <c r="G1940" s="242"/>
      <c r="H1940" s="246">
        <v>4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230</v>
      </c>
      <c r="AU1940" s="252" t="s">
        <v>88</v>
      </c>
      <c r="AV1940" s="13" t="s">
        <v>88</v>
      </c>
      <c r="AW1940" s="13" t="s">
        <v>34</v>
      </c>
      <c r="AX1940" s="13" t="s">
        <v>79</v>
      </c>
      <c r="AY1940" s="252" t="s">
        <v>216</v>
      </c>
    </row>
    <row r="1941" s="13" customFormat="1">
      <c r="A1941" s="13"/>
      <c r="B1941" s="241"/>
      <c r="C1941" s="242"/>
      <c r="D1941" s="243" t="s">
        <v>230</v>
      </c>
      <c r="E1941" s="244" t="s">
        <v>1</v>
      </c>
      <c r="F1941" s="245" t="s">
        <v>6615</v>
      </c>
      <c r="G1941" s="242"/>
      <c r="H1941" s="246">
        <v>6</v>
      </c>
      <c r="I1941" s="247"/>
      <c r="J1941" s="242"/>
      <c r="K1941" s="242"/>
      <c r="L1941" s="248"/>
      <c r="M1941" s="249"/>
      <c r="N1941" s="250"/>
      <c r="O1941" s="250"/>
      <c r="P1941" s="250"/>
      <c r="Q1941" s="250"/>
      <c r="R1941" s="250"/>
      <c r="S1941" s="250"/>
      <c r="T1941" s="25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2" t="s">
        <v>230</v>
      </c>
      <c r="AU1941" s="252" t="s">
        <v>88</v>
      </c>
      <c r="AV1941" s="13" t="s">
        <v>88</v>
      </c>
      <c r="AW1941" s="13" t="s">
        <v>34</v>
      </c>
      <c r="AX1941" s="13" t="s">
        <v>79</v>
      </c>
      <c r="AY1941" s="252" t="s">
        <v>216</v>
      </c>
    </row>
    <row r="1942" s="13" customFormat="1">
      <c r="A1942" s="13"/>
      <c r="B1942" s="241"/>
      <c r="C1942" s="242"/>
      <c r="D1942" s="243" t="s">
        <v>230</v>
      </c>
      <c r="E1942" s="244" t="s">
        <v>1</v>
      </c>
      <c r="F1942" s="245" t="s">
        <v>6616</v>
      </c>
      <c r="G1942" s="242"/>
      <c r="H1942" s="246">
        <v>4</v>
      </c>
      <c r="I1942" s="247"/>
      <c r="J1942" s="242"/>
      <c r="K1942" s="242"/>
      <c r="L1942" s="248"/>
      <c r="M1942" s="249"/>
      <c r="N1942" s="250"/>
      <c r="O1942" s="250"/>
      <c r="P1942" s="250"/>
      <c r="Q1942" s="250"/>
      <c r="R1942" s="250"/>
      <c r="S1942" s="250"/>
      <c r="T1942" s="251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2" t="s">
        <v>230</v>
      </c>
      <c r="AU1942" s="252" t="s">
        <v>88</v>
      </c>
      <c r="AV1942" s="13" t="s">
        <v>88</v>
      </c>
      <c r="AW1942" s="13" t="s">
        <v>34</v>
      </c>
      <c r="AX1942" s="13" t="s">
        <v>79</v>
      </c>
      <c r="AY1942" s="252" t="s">
        <v>216</v>
      </c>
    </row>
    <row r="1943" s="13" customFormat="1">
      <c r="A1943" s="13"/>
      <c r="B1943" s="241"/>
      <c r="C1943" s="242"/>
      <c r="D1943" s="243" t="s">
        <v>230</v>
      </c>
      <c r="E1943" s="244" t="s">
        <v>1</v>
      </c>
      <c r="F1943" s="245" t="s">
        <v>6617</v>
      </c>
      <c r="G1943" s="242"/>
      <c r="H1943" s="246">
        <v>4</v>
      </c>
      <c r="I1943" s="247"/>
      <c r="J1943" s="242"/>
      <c r="K1943" s="242"/>
      <c r="L1943" s="248"/>
      <c r="M1943" s="249"/>
      <c r="N1943" s="250"/>
      <c r="O1943" s="250"/>
      <c r="P1943" s="250"/>
      <c r="Q1943" s="250"/>
      <c r="R1943" s="250"/>
      <c r="S1943" s="250"/>
      <c r="T1943" s="251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52" t="s">
        <v>230</v>
      </c>
      <c r="AU1943" s="252" t="s">
        <v>88</v>
      </c>
      <c r="AV1943" s="13" t="s">
        <v>88</v>
      </c>
      <c r="AW1943" s="13" t="s">
        <v>34</v>
      </c>
      <c r="AX1943" s="13" t="s">
        <v>79</v>
      </c>
      <c r="AY1943" s="252" t="s">
        <v>216</v>
      </c>
    </row>
    <row r="1944" s="14" customFormat="1">
      <c r="A1944" s="14"/>
      <c r="B1944" s="253"/>
      <c r="C1944" s="254"/>
      <c r="D1944" s="243" t="s">
        <v>230</v>
      </c>
      <c r="E1944" s="255" t="s">
        <v>1</v>
      </c>
      <c r="F1944" s="256" t="s">
        <v>285</v>
      </c>
      <c r="G1944" s="254"/>
      <c r="H1944" s="257">
        <v>26</v>
      </c>
      <c r="I1944" s="258"/>
      <c r="J1944" s="254"/>
      <c r="K1944" s="254"/>
      <c r="L1944" s="259"/>
      <c r="M1944" s="260"/>
      <c r="N1944" s="261"/>
      <c r="O1944" s="261"/>
      <c r="P1944" s="261"/>
      <c r="Q1944" s="261"/>
      <c r="R1944" s="261"/>
      <c r="S1944" s="261"/>
      <c r="T1944" s="262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T1944" s="263" t="s">
        <v>230</v>
      </c>
      <c r="AU1944" s="263" t="s">
        <v>88</v>
      </c>
      <c r="AV1944" s="14" t="s">
        <v>121</v>
      </c>
      <c r="AW1944" s="14" t="s">
        <v>34</v>
      </c>
      <c r="AX1944" s="14" t="s">
        <v>86</v>
      </c>
      <c r="AY1944" s="263" t="s">
        <v>216</v>
      </c>
    </row>
    <row r="1945" s="2" customFormat="1" ht="16.5" customHeight="1">
      <c r="A1945" s="39"/>
      <c r="B1945" s="40"/>
      <c r="C1945" s="264" t="s">
        <v>3099</v>
      </c>
      <c r="D1945" s="264" t="s">
        <v>372</v>
      </c>
      <c r="E1945" s="265" t="s">
        <v>2935</v>
      </c>
      <c r="F1945" s="266" t="s">
        <v>2936</v>
      </c>
      <c r="G1945" s="267" t="s">
        <v>650</v>
      </c>
      <c r="H1945" s="268">
        <v>104</v>
      </c>
      <c r="I1945" s="269"/>
      <c r="J1945" s="270">
        <f>ROUND(I1945*H1945,2)</f>
        <v>0</v>
      </c>
      <c r="K1945" s="266" t="s">
        <v>222</v>
      </c>
      <c r="L1945" s="271"/>
      <c r="M1945" s="272" t="s">
        <v>1</v>
      </c>
      <c r="N1945" s="273" t="s">
        <v>44</v>
      </c>
      <c r="O1945" s="92"/>
      <c r="P1945" s="237">
        <f>O1945*H1945</f>
        <v>0</v>
      </c>
      <c r="Q1945" s="237">
        <v>0.001</v>
      </c>
      <c r="R1945" s="237">
        <f>Q1945*H1945</f>
        <v>0.10400000000000001</v>
      </c>
      <c r="S1945" s="237">
        <v>0</v>
      </c>
      <c r="T1945" s="238">
        <f>S1945*H1945</f>
        <v>0</v>
      </c>
      <c r="U1945" s="39"/>
      <c r="V1945" s="39"/>
      <c r="W1945" s="39"/>
      <c r="X1945" s="39"/>
      <c r="Y1945" s="39"/>
      <c r="Z1945" s="39"/>
      <c r="AA1945" s="39"/>
      <c r="AB1945" s="39"/>
      <c r="AC1945" s="39"/>
      <c r="AD1945" s="39"/>
      <c r="AE1945" s="39"/>
      <c r="AR1945" s="239" t="s">
        <v>371</v>
      </c>
      <c r="AT1945" s="239" t="s">
        <v>372</v>
      </c>
      <c r="AU1945" s="239" t="s">
        <v>88</v>
      </c>
      <c r="AY1945" s="18" t="s">
        <v>216</v>
      </c>
      <c r="BE1945" s="240">
        <f>IF(N1945="základní",J1945,0)</f>
        <v>0</v>
      </c>
      <c r="BF1945" s="240">
        <f>IF(N1945="snížená",J1945,0)</f>
        <v>0</v>
      </c>
      <c r="BG1945" s="240">
        <f>IF(N1945="zákl. přenesená",J1945,0)</f>
        <v>0</v>
      </c>
      <c r="BH1945" s="240">
        <f>IF(N1945="sníž. přenesená",J1945,0)</f>
        <v>0</v>
      </c>
      <c r="BI1945" s="240">
        <f>IF(N1945="nulová",J1945,0)</f>
        <v>0</v>
      </c>
      <c r="BJ1945" s="18" t="s">
        <v>86</v>
      </c>
      <c r="BK1945" s="240">
        <f>ROUND(I1945*H1945,2)</f>
        <v>0</v>
      </c>
      <c r="BL1945" s="18" t="s">
        <v>290</v>
      </c>
      <c r="BM1945" s="239" t="s">
        <v>3100</v>
      </c>
    </row>
    <row r="1946" s="2" customFormat="1">
      <c r="A1946" s="39"/>
      <c r="B1946" s="40"/>
      <c r="C1946" s="41"/>
      <c r="D1946" s="243" t="s">
        <v>1639</v>
      </c>
      <c r="E1946" s="41"/>
      <c r="F1946" s="291" t="s">
        <v>6618</v>
      </c>
      <c r="G1946" s="41"/>
      <c r="H1946" s="41"/>
      <c r="I1946" s="292"/>
      <c r="J1946" s="41"/>
      <c r="K1946" s="41"/>
      <c r="L1946" s="45"/>
      <c r="M1946" s="293"/>
      <c r="N1946" s="294"/>
      <c r="O1946" s="92"/>
      <c r="P1946" s="92"/>
      <c r="Q1946" s="92"/>
      <c r="R1946" s="92"/>
      <c r="S1946" s="92"/>
      <c r="T1946" s="93"/>
      <c r="U1946" s="39"/>
      <c r="V1946" s="39"/>
      <c r="W1946" s="39"/>
      <c r="X1946" s="39"/>
      <c r="Y1946" s="39"/>
      <c r="Z1946" s="39"/>
      <c r="AA1946" s="39"/>
      <c r="AB1946" s="39"/>
      <c r="AC1946" s="39"/>
      <c r="AD1946" s="39"/>
      <c r="AE1946" s="39"/>
      <c r="AT1946" s="18" t="s">
        <v>1639</v>
      </c>
      <c r="AU1946" s="18" t="s">
        <v>88</v>
      </c>
    </row>
    <row r="1947" s="13" customFormat="1">
      <c r="A1947" s="13"/>
      <c r="B1947" s="241"/>
      <c r="C1947" s="242"/>
      <c r="D1947" s="243" t="s">
        <v>230</v>
      </c>
      <c r="E1947" s="242"/>
      <c r="F1947" s="245" t="s">
        <v>6619</v>
      </c>
      <c r="G1947" s="242"/>
      <c r="H1947" s="246">
        <v>104</v>
      </c>
      <c r="I1947" s="247"/>
      <c r="J1947" s="242"/>
      <c r="K1947" s="242"/>
      <c r="L1947" s="248"/>
      <c r="M1947" s="249"/>
      <c r="N1947" s="250"/>
      <c r="O1947" s="250"/>
      <c r="P1947" s="250"/>
      <c r="Q1947" s="250"/>
      <c r="R1947" s="250"/>
      <c r="S1947" s="250"/>
      <c r="T1947" s="251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52" t="s">
        <v>230</v>
      </c>
      <c r="AU1947" s="252" t="s">
        <v>88</v>
      </c>
      <c r="AV1947" s="13" t="s">
        <v>88</v>
      </c>
      <c r="AW1947" s="13" t="s">
        <v>4</v>
      </c>
      <c r="AX1947" s="13" t="s">
        <v>86</v>
      </c>
      <c r="AY1947" s="252" t="s">
        <v>216</v>
      </c>
    </row>
    <row r="1948" s="2" customFormat="1" ht="16.5" customHeight="1">
      <c r="A1948" s="39"/>
      <c r="B1948" s="40"/>
      <c r="C1948" s="228" t="s">
        <v>3102</v>
      </c>
      <c r="D1948" s="228" t="s">
        <v>218</v>
      </c>
      <c r="E1948" s="229" t="s">
        <v>3103</v>
      </c>
      <c r="F1948" s="230" t="s">
        <v>3104</v>
      </c>
      <c r="G1948" s="231" t="s">
        <v>293</v>
      </c>
      <c r="H1948" s="232">
        <v>14</v>
      </c>
      <c r="I1948" s="233"/>
      <c r="J1948" s="234">
        <f>ROUND(I1948*H1948,2)</f>
        <v>0</v>
      </c>
      <c r="K1948" s="230" t="s">
        <v>222</v>
      </c>
      <c r="L1948" s="45"/>
      <c r="M1948" s="235" t="s">
        <v>1</v>
      </c>
      <c r="N1948" s="236" t="s">
        <v>44</v>
      </c>
      <c r="O1948" s="92"/>
      <c r="P1948" s="237">
        <f>O1948*H1948</f>
        <v>0</v>
      </c>
      <c r="Q1948" s="237">
        <v>0.00032000000000000003</v>
      </c>
      <c r="R1948" s="237">
        <f>Q1948*H1948</f>
        <v>0.0044800000000000005</v>
      </c>
      <c r="S1948" s="237">
        <v>0</v>
      </c>
      <c r="T1948" s="238">
        <f>S1948*H1948</f>
        <v>0</v>
      </c>
      <c r="U1948" s="39"/>
      <c r="V1948" s="39"/>
      <c r="W1948" s="39"/>
      <c r="X1948" s="39"/>
      <c r="Y1948" s="39"/>
      <c r="Z1948" s="39"/>
      <c r="AA1948" s="39"/>
      <c r="AB1948" s="39"/>
      <c r="AC1948" s="39"/>
      <c r="AD1948" s="39"/>
      <c r="AE1948" s="39"/>
      <c r="AR1948" s="239" t="s">
        <v>290</v>
      </c>
      <c r="AT1948" s="239" t="s">
        <v>218</v>
      </c>
      <c r="AU1948" s="239" t="s">
        <v>88</v>
      </c>
      <c r="AY1948" s="18" t="s">
        <v>216</v>
      </c>
      <c r="BE1948" s="240">
        <f>IF(N1948="základní",J1948,0)</f>
        <v>0</v>
      </c>
      <c r="BF1948" s="240">
        <f>IF(N1948="snížená",J1948,0)</f>
        <v>0</v>
      </c>
      <c r="BG1948" s="240">
        <f>IF(N1948="zákl. přenesená",J1948,0)</f>
        <v>0</v>
      </c>
      <c r="BH1948" s="240">
        <f>IF(N1948="sníž. přenesená",J1948,0)</f>
        <v>0</v>
      </c>
      <c r="BI1948" s="240">
        <f>IF(N1948="nulová",J1948,0)</f>
        <v>0</v>
      </c>
      <c r="BJ1948" s="18" t="s">
        <v>86</v>
      </c>
      <c r="BK1948" s="240">
        <f>ROUND(I1948*H1948,2)</f>
        <v>0</v>
      </c>
      <c r="BL1948" s="18" t="s">
        <v>290</v>
      </c>
      <c r="BM1948" s="239" t="s">
        <v>3105</v>
      </c>
    </row>
    <row r="1949" s="13" customFormat="1">
      <c r="A1949" s="13"/>
      <c r="B1949" s="241"/>
      <c r="C1949" s="242"/>
      <c r="D1949" s="243" t="s">
        <v>230</v>
      </c>
      <c r="E1949" s="244" t="s">
        <v>1</v>
      </c>
      <c r="F1949" s="245" t="s">
        <v>6620</v>
      </c>
      <c r="G1949" s="242"/>
      <c r="H1949" s="246">
        <v>14</v>
      </c>
      <c r="I1949" s="247"/>
      <c r="J1949" s="242"/>
      <c r="K1949" s="242"/>
      <c r="L1949" s="248"/>
      <c r="M1949" s="249"/>
      <c r="N1949" s="250"/>
      <c r="O1949" s="250"/>
      <c r="P1949" s="250"/>
      <c r="Q1949" s="250"/>
      <c r="R1949" s="250"/>
      <c r="S1949" s="250"/>
      <c r="T1949" s="25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2" t="s">
        <v>230</v>
      </c>
      <c r="AU1949" s="252" t="s">
        <v>88</v>
      </c>
      <c r="AV1949" s="13" t="s">
        <v>88</v>
      </c>
      <c r="AW1949" s="13" t="s">
        <v>34</v>
      </c>
      <c r="AX1949" s="13" t="s">
        <v>86</v>
      </c>
      <c r="AY1949" s="252" t="s">
        <v>216</v>
      </c>
    </row>
    <row r="1950" s="2" customFormat="1" ht="16.5" customHeight="1">
      <c r="A1950" s="39"/>
      <c r="B1950" s="40"/>
      <c r="C1950" s="228" t="s">
        <v>3107</v>
      </c>
      <c r="D1950" s="228" t="s">
        <v>218</v>
      </c>
      <c r="E1950" s="229" t="s">
        <v>3108</v>
      </c>
      <c r="F1950" s="230" t="s">
        <v>3109</v>
      </c>
      <c r="G1950" s="231" t="s">
        <v>293</v>
      </c>
      <c r="H1950" s="232">
        <v>368.41000000000002</v>
      </c>
      <c r="I1950" s="233"/>
      <c r="J1950" s="234">
        <f>ROUND(I1950*H1950,2)</f>
        <v>0</v>
      </c>
      <c r="K1950" s="230" t="s">
        <v>222</v>
      </c>
      <c r="L1950" s="45"/>
      <c r="M1950" s="235" t="s">
        <v>1</v>
      </c>
      <c r="N1950" s="236" t="s">
        <v>44</v>
      </c>
      <c r="O1950" s="92"/>
      <c r="P1950" s="237">
        <f>O1950*H1950</f>
        <v>0</v>
      </c>
      <c r="Q1950" s="237">
        <v>0.00020000000000000001</v>
      </c>
      <c r="R1950" s="237">
        <f>Q1950*H1950</f>
        <v>0.073682000000000011</v>
      </c>
      <c r="S1950" s="237">
        <v>0</v>
      </c>
      <c r="T1950" s="238">
        <f>S1950*H1950</f>
        <v>0</v>
      </c>
      <c r="U1950" s="39"/>
      <c r="V1950" s="39"/>
      <c r="W1950" s="39"/>
      <c r="X1950" s="39"/>
      <c r="Y1950" s="39"/>
      <c r="Z1950" s="39"/>
      <c r="AA1950" s="39"/>
      <c r="AB1950" s="39"/>
      <c r="AC1950" s="39"/>
      <c r="AD1950" s="39"/>
      <c r="AE1950" s="39"/>
      <c r="AR1950" s="239" t="s">
        <v>290</v>
      </c>
      <c r="AT1950" s="239" t="s">
        <v>218</v>
      </c>
      <c r="AU1950" s="239" t="s">
        <v>88</v>
      </c>
      <c r="AY1950" s="18" t="s">
        <v>216</v>
      </c>
      <c r="BE1950" s="240">
        <f>IF(N1950="základní",J1950,0)</f>
        <v>0</v>
      </c>
      <c r="BF1950" s="240">
        <f>IF(N1950="snížená",J1950,0)</f>
        <v>0</v>
      </c>
      <c r="BG1950" s="240">
        <f>IF(N1950="zákl. přenesená",J1950,0)</f>
        <v>0</v>
      </c>
      <c r="BH1950" s="240">
        <f>IF(N1950="sníž. přenesená",J1950,0)</f>
        <v>0</v>
      </c>
      <c r="BI1950" s="240">
        <f>IF(N1950="nulová",J1950,0)</f>
        <v>0</v>
      </c>
      <c r="BJ1950" s="18" t="s">
        <v>86</v>
      </c>
      <c r="BK1950" s="240">
        <f>ROUND(I1950*H1950,2)</f>
        <v>0</v>
      </c>
      <c r="BL1950" s="18" t="s">
        <v>290</v>
      </c>
      <c r="BM1950" s="239" t="s">
        <v>3110</v>
      </c>
    </row>
    <row r="1951" s="13" customFormat="1">
      <c r="A1951" s="13"/>
      <c r="B1951" s="241"/>
      <c r="C1951" s="242"/>
      <c r="D1951" s="243" t="s">
        <v>230</v>
      </c>
      <c r="E1951" s="244" t="s">
        <v>1</v>
      </c>
      <c r="F1951" s="245" t="s">
        <v>6621</v>
      </c>
      <c r="G1951" s="242"/>
      <c r="H1951" s="246">
        <v>6.0999999999999996</v>
      </c>
      <c r="I1951" s="247"/>
      <c r="J1951" s="242"/>
      <c r="K1951" s="242"/>
      <c r="L1951" s="248"/>
      <c r="M1951" s="249"/>
      <c r="N1951" s="250"/>
      <c r="O1951" s="250"/>
      <c r="P1951" s="250"/>
      <c r="Q1951" s="250"/>
      <c r="R1951" s="250"/>
      <c r="S1951" s="250"/>
      <c r="T1951" s="251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T1951" s="252" t="s">
        <v>230</v>
      </c>
      <c r="AU1951" s="252" t="s">
        <v>88</v>
      </c>
      <c r="AV1951" s="13" t="s">
        <v>88</v>
      </c>
      <c r="AW1951" s="13" t="s">
        <v>34</v>
      </c>
      <c r="AX1951" s="13" t="s">
        <v>79</v>
      </c>
      <c r="AY1951" s="252" t="s">
        <v>216</v>
      </c>
    </row>
    <row r="1952" s="13" customFormat="1">
      <c r="A1952" s="13"/>
      <c r="B1952" s="241"/>
      <c r="C1952" s="242"/>
      <c r="D1952" s="243" t="s">
        <v>230</v>
      </c>
      <c r="E1952" s="244" t="s">
        <v>1</v>
      </c>
      <c r="F1952" s="245" t="s">
        <v>6622</v>
      </c>
      <c r="G1952" s="242"/>
      <c r="H1952" s="246">
        <v>6.0999999999999996</v>
      </c>
      <c r="I1952" s="247"/>
      <c r="J1952" s="242"/>
      <c r="K1952" s="242"/>
      <c r="L1952" s="248"/>
      <c r="M1952" s="249"/>
      <c r="N1952" s="250"/>
      <c r="O1952" s="250"/>
      <c r="P1952" s="250"/>
      <c r="Q1952" s="250"/>
      <c r="R1952" s="250"/>
      <c r="S1952" s="250"/>
      <c r="T1952" s="251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52" t="s">
        <v>230</v>
      </c>
      <c r="AU1952" s="252" t="s">
        <v>88</v>
      </c>
      <c r="AV1952" s="13" t="s">
        <v>88</v>
      </c>
      <c r="AW1952" s="13" t="s">
        <v>34</v>
      </c>
      <c r="AX1952" s="13" t="s">
        <v>79</v>
      </c>
      <c r="AY1952" s="252" t="s">
        <v>216</v>
      </c>
    </row>
    <row r="1953" s="13" customFormat="1">
      <c r="A1953" s="13"/>
      <c r="B1953" s="241"/>
      <c r="C1953" s="242"/>
      <c r="D1953" s="243" t="s">
        <v>230</v>
      </c>
      <c r="E1953" s="244" t="s">
        <v>1</v>
      </c>
      <c r="F1953" s="245" t="s">
        <v>6623</v>
      </c>
      <c r="G1953" s="242"/>
      <c r="H1953" s="246">
        <v>4.7999999999999998</v>
      </c>
      <c r="I1953" s="247"/>
      <c r="J1953" s="242"/>
      <c r="K1953" s="242"/>
      <c r="L1953" s="248"/>
      <c r="M1953" s="249"/>
      <c r="N1953" s="250"/>
      <c r="O1953" s="250"/>
      <c r="P1953" s="250"/>
      <c r="Q1953" s="250"/>
      <c r="R1953" s="250"/>
      <c r="S1953" s="250"/>
      <c r="T1953" s="25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2" t="s">
        <v>230</v>
      </c>
      <c r="AU1953" s="252" t="s">
        <v>88</v>
      </c>
      <c r="AV1953" s="13" t="s">
        <v>88</v>
      </c>
      <c r="AW1953" s="13" t="s">
        <v>34</v>
      </c>
      <c r="AX1953" s="13" t="s">
        <v>79</v>
      </c>
      <c r="AY1953" s="252" t="s">
        <v>216</v>
      </c>
    </row>
    <row r="1954" s="13" customFormat="1">
      <c r="A1954" s="13"/>
      <c r="B1954" s="241"/>
      <c r="C1954" s="242"/>
      <c r="D1954" s="243" t="s">
        <v>230</v>
      </c>
      <c r="E1954" s="244" t="s">
        <v>1</v>
      </c>
      <c r="F1954" s="245" t="s">
        <v>6624</v>
      </c>
      <c r="G1954" s="242"/>
      <c r="H1954" s="246">
        <v>10.550000000000001</v>
      </c>
      <c r="I1954" s="247"/>
      <c r="J1954" s="242"/>
      <c r="K1954" s="242"/>
      <c r="L1954" s="248"/>
      <c r="M1954" s="249"/>
      <c r="N1954" s="250"/>
      <c r="O1954" s="250"/>
      <c r="P1954" s="250"/>
      <c r="Q1954" s="250"/>
      <c r="R1954" s="250"/>
      <c r="S1954" s="250"/>
      <c r="T1954" s="251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52" t="s">
        <v>230</v>
      </c>
      <c r="AU1954" s="252" t="s">
        <v>88</v>
      </c>
      <c r="AV1954" s="13" t="s">
        <v>88</v>
      </c>
      <c r="AW1954" s="13" t="s">
        <v>34</v>
      </c>
      <c r="AX1954" s="13" t="s">
        <v>79</v>
      </c>
      <c r="AY1954" s="252" t="s">
        <v>216</v>
      </c>
    </row>
    <row r="1955" s="13" customFormat="1">
      <c r="A1955" s="13"/>
      <c r="B1955" s="241"/>
      <c r="C1955" s="242"/>
      <c r="D1955" s="243" t="s">
        <v>230</v>
      </c>
      <c r="E1955" s="244" t="s">
        <v>1</v>
      </c>
      <c r="F1955" s="245" t="s">
        <v>6625</v>
      </c>
      <c r="G1955" s="242"/>
      <c r="H1955" s="246">
        <v>21.82</v>
      </c>
      <c r="I1955" s="247"/>
      <c r="J1955" s="242"/>
      <c r="K1955" s="242"/>
      <c r="L1955" s="248"/>
      <c r="M1955" s="249"/>
      <c r="N1955" s="250"/>
      <c r="O1955" s="250"/>
      <c r="P1955" s="250"/>
      <c r="Q1955" s="250"/>
      <c r="R1955" s="250"/>
      <c r="S1955" s="250"/>
      <c r="T1955" s="25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2" t="s">
        <v>230</v>
      </c>
      <c r="AU1955" s="252" t="s">
        <v>88</v>
      </c>
      <c r="AV1955" s="13" t="s">
        <v>88</v>
      </c>
      <c r="AW1955" s="13" t="s">
        <v>34</v>
      </c>
      <c r="AX1955" s="13" t="s">
        <v>79</v>
      </c>
      <c r="AY1955" s="252" t="s">
        <v>216</v>
      </c>
    </row>
    <row r="1956" s="13" customFormat="1">
      <c r="A1956" s="13"/>
      <c r="B1956" s="241"/>
      <c r="C1956" s="242"/>
      <c r="D1956" s="243" t="s">
        <v>230</v>
      </c>
      <c r="E1956" s="244" t="s">
        <v>1</v>
      </c>
      <c r="F1956" s="245" t="s">
        <v>6626</v>
      </c>
      <c r="G1956" s="242"/>
      <c r="H1956" s="246">
        <v>51.479999999999997</v>
      </c>
      <c r="I1956" s="247"/>
      <c r="J1956" s="242"/>
      <c r="K1956" s="242"/>
      <c r="L1956" s="248"/>
      <c r="M1956" s="249"/>
      <c r="N1956" s="250"/>
      <c r="O1956" s="250"/>
      <c r="P1956" s="250"/>
      <c r="Q1956" s="250"/>
      <c r="R1956" s="250"/>
      <c r="S1956" s="250"/>
      <c r="T1956" s="25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2" t="s">
        <v>230</v>
      </c>
      <c r="AU1956" s="252" t="s">
        <v>88</v>
      </c>
      <c r="AV1956" s="13" t="s">
        <v>88</v>
      </c>
      <c r="AW1956" s="13" t="s">
        <v>34</v>
      </c>
      <c r="AX1956" s="13" t="s">
        <v>79</v>
      </c>
      <c r="AY1956" s="252" t="s">
        <v>216</v>
      </c>
    </row>
    <row r="1957" s="13" customFormat="1">
      <c r="A1957" s="13"/>
      <c r="B1957" s="241"/>
      <c r="C1957" s="242"/>
      <c r="D1957" s="243" t="s">
        <v>230</v>
      </c>
      <c r="E1957" s="244" t="s">
        <v>1</v>
      </c>
      <c r="F1957" s="245" t="s">
        <v>6627</v>
      </c>
      <c r="G1957" s="242"/>
      <c r="H1957" s="246">
        <v>4.7000000000000002</v>
      </c>
      <c r="I1957" s="247"/>
      <c r="J1957" s="242"/>
      <c r="K1957" s="242"/>
      <c r="L1957" s="248"/>
      <c r="M1957" s="249"/>
      <c r="N1957" s="250"/>
      <c r="O1957" s="250"/>
      <c r="P1957" s="250"/>
      <c r="Q1957" s="250"/>
      <c r="R1957" s="250"/>
      <c r="S1957" s="250"/>
      <c r="T1957" s="251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52" t="s">
        <v>230</v>
      </c>
      <c r="AU1957" s="252" t="s">
        <v>88</v>
      </c>
      <c r="AV1957" s="13" t="s">
        <v>88</v>
      </c>
      <c r="AW1957" s="13" t="s">
        <v>34</v>
      </c>
      <c r="AX1957" s="13" t="s">
        <v>79</v>
      </c>
      <c r="AY1957" s="252" t="s">
        <v>216</v>
      </c>
    </row>
    <row r="1958" s="13" customFormat="1">
      <c r="A1958" s="13"/>
      <c r="B1958" s="241"/>
      <c r="C1958" s="242"/>
      <c r="D1958" s="243" t="s">
        <v>230</v>
      </c>
      <c r="E1958" s="244" t="s">
        <v>1</v>
      </c>
      <c r="F1958" s="245" t="s">
        <v>6628</v>
      </c>
      <c r="G1958" s="242"/>
      <c r="H1958" s="246">
        <v>10.640000000000001</v>
      </c>
      <c r="I1958" s="247"/>
      <c r="J1958" s="242"/>
      <c r="K1958" s="242"/>
      <c r="L1958" s="248"/>
      <c r="M1958" s="249"/>
      <c r="N1958" s="250"/>
      <c r="O1958" s="250"/>
      <c r="P1958" s="250"/>
      <c r="Q1958" s="250"/>
      <c r="R1958" s="250"/>
      <c r="S1958" s="250"/>
      <c r="T1958" s="251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T1958" s="252" t="s">
        <v>230</v>
      </c>
      <c r="AU1958" s="252" t="s">
        <v>88</v>
      </c>
      <c r="AV1958" s="13" t="s">
        <v>88</v>
      </c>
      <c r="AW1958" s="13" t="s">
        <v>34</v>
      </c>
      <c r="AX1958" s="13" t="s">
        <v>79</v>
      </c>
      <c r="AY1958" s="252" t="s">
        <v>216</v>
      </c>
    </row>
    <row r="1959" s="13" customFormat="1">
      <c r="A1959" s="13"/>
      <c r="B1959" s="241"/>
      <c r="C1959" s="242"/>
      <c r="D1959" s="243" t="s">
        <v>230</v>
      </c>
      <c r="E1959" s="244" t="s">
        <v>1</v>
      </c>
      <c r="F1959" s="245" t="s">
        <v>6629</v>
      </c>
      <c r="G1959" s="242"/>
      <c r="H1959" s="246">
        <v>9.1600000000000001</v>
      </c>
      <c r="I1959" s="247"/>
      <c r="J1959" s="242"/>
      <c r="K1959" s="242"/>
      <c r="L1959" s="248"/>
      <c r="M1959" s="249"/>
      <c r="N1959" s="250"/>
      <c r="O1959" s="250"/>
      <c r="P1959" s="250"/>
      <c r="Q1959" s="250"/>
      <c r="R1959" s="250"/>
      <c r="S1959" s="250"/>
      <c r="T1959" s="25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2" t="s">
        <v>230</v>
      </c>
      <c r="AU1959" s="252" t="s">
        <v>88</v>
      </c>
      <c r="AV1959" s="13" t="s">
        <v>88</v>
      </c>
      <c r="AW1959" s="13" t="s">
        <v>34</v>
      </c>
      <c r="AX1959" s="13" t="s">
        <v>79</v>
      </c>
      <c r="AY1959" s="252" t="s">
        <v>216</v>
      </c>
    </row>
    <row r="1960" s="13" customFormat="1">
      <c r="A1960" s="13"/>
      <c r="B1960" s="241"/>
      <c r="C1960" s="242"/>
      <c r="D1960" s="243" t="s">
        <v>230</v>
      </c>
      <c r="E1960" s="244" t="s">
        <v>1</v>
      </c>
      <c r="F1960" s="245" t="s">
        <v>6630</v>
      </c>
      <c r="G1960" s="242"/>
      <c r="H1960" s="246">
        <v>8.4000000000000004</v>
      </c>
      <c r="I1960" s="247"/>
      <c r="J1960" s="242"/>
      <c r="K1960" s="242"/>
      <c r="L1960" s="248"/>
      <c r="M1960" s="249"/>
      <c r="N1960" s="250"/>
      <c r="O1960" s="250"/>
      <c r="P1960" s="250"/>
      <c r="Q1960" s="250"/>
      <c r="R1960" s="250"/>
      <c r="S1960" s="250"/>
      <c r="T1960" s="251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52" t="s">
        <v>230</v>
      </c>
      <c r="AU1960" s="252" t="s">
        <v>88</v>
      </c>
      <c r="AV1960" s="13" t="s">
        <v>88</v>
      </c>
      <c r="AW1960" s="13" t="s">
        <v>34</v>
      </c>
      <c r="AX1960" s="13" t="s">
        <v>79</v>
      </c>
      <c r="AY1960" s="252" t="s">
        <v>216</v>
      </c>
    </row>
    <row r="1961" s="13" customFormat="1">
      <c r="A1961" s="13"/>
      <c r="B1961" s="241"/>
      <c r="C1961" s="242"/>
      <c r="D1961" s="243" t="s">
        <v>230</v>
      </c>
      <c r="E1961" s="244" t="s">
        <v>1</v>
      </c>
      <c r="F1961" s="245" t="s">
        <v>6631</v>
      </c>
      <c r="G1961" s="242"/>
      <c r="H1961" s="246">
        <v>12.220000000000001</v>
      </c>
      <c r="I1961" s="247"/>
      <c r="J1961" s="242"/>
      <c r="K1961" s="242"/>
      <c r="L1961" s="248"/>
      <c r="M1961" s="249"/>
      <c r="N1961" s="250"/>
      <c r="O1961" s="250"/>
      <c r="P1961" s="250"/>
      <c r="Q1961" s="250"/>
      <c r="R1961" s="250"/>
      <c r="S1961" s="250"/>
      <c r="T1961" s="251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52" t="s">
        <v>230</v>
      </c>
      <c r="AU1961" s="252" t="s">
        <v>88</v>
      </c>
      <c r="AV1961" s="13" t="s">
        <v>88</v>
      </c>
      <c r="AW1961" s="13" t="s">
        <v>34</v>
      </c>
      <c r="AX1961" s="13" t="s">
        <v>79</v>
      </c>
      <c r="AY1961" s="252" t="s">
        <v>216</v>
      </c>
    </row>
    <row r="1962" s="13" customFormat="1">
      <c r="A1962" s="13"/>
      <c r="B1962" s="241"/>
      <c r="C1962" s="242"/>
      <c r="D1962" s="243" t="s">
        <v>230</v>
      </c>
      <c r="E1962" s="244" t="s">
        <v>1</v>
      </c>
      <c r="F1962" s="245" t="s">
        <v>6632</v>
      </c>
      <c r="G1962" s="242"/>
      <c r="H1962" s="246">
        <v>10.84</v>
      </c>
      <c r="I1962" s="247"/>
      <c r="J1962" s="242"/>
      <c r="K1962" s="242"/>
      <c r="L1962" s="248"/>
      <c r="M1962" s="249"/>
      <c r="N1962" s="250"/>
      <c r="O1962" s="250"/>
      <c r="P1962" s="250"/>
      <c r="Q1962" s="250"/>
      <c r="R1962" s="250"/>
      <c r="S1962" s="250"/>
      <c r="T1962" s="251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2" t="s">
        <v>230</v>
      </c>
      <c r="AU1962" s="252" t="s">
        <v>88</v>
      </c>
      <c r="AV1962" s="13" t="s">
        <v>88</v>
      </c>
      <c r="AW1962" s="13" t="s">
        <v>34</v>
      </c>
      <c r="AX1962" s="13" t="s">
        <v>79</v>
      </c>
      <c r="AY1962" s="252" t="s">
        <v>216</v>
      </c>
    </row>
    <row r="1963" s="13" customFormat="1">
      <c r="A1963" s="13"/>
      <c r="B1963" s="241"/>
      <c r="C1963" s="242"/>
      <c r="D1963" s="243" t="s">
        <v>230</v>
      </c>
      <c r="E1963" s="244" t="s">
        <v>1</v>
      </c>
      <c r="F1963" s="245" t="s">
        <v>6633</v>
      </c>
      <c r="G1963" s="242"/>
      <c r="H1963" s="246">
        <v>4.9000000000000004</v>
      </c>
      <c r="I1963" s="247"/>
      <c r="J1963" s="242"/>
      <c r="K1963" s="242"/>
      <c r="L1963" s="248"/>
      <c r="M1963" s="249"/>
      <c r="N1963" s="250"/>
      <c r="O1963" s="250"/>
      <c r="P1963" s="250"/>
      <c r="Q1963" s="250"/>
      <c r="R1963" s="250"/>
      <c r="S1963" s="250"/>
      <c r="T1963" s="251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52" t="s">
        <v>230</v>
      </c>
      <c r="AU1963" s="252" t="s">
        <v>88</v>
      </c>
      <c r="AV1963" s="13" t="s">
        <v>88</v>
      </c>
      <c r="AW1963" s="13" t="s">
        <v>34</v>
      </c>
      <c r="AX1963" s="13" t="s">
        <v>79</v>
      </c>
      <c r="AY1963" s="252" t="s">
        <v>216</v>
      </c>
    </row>
    <row r="1964" s="13" customFormat="1">
      <c r="A1964" s="13"/>
      <c r="B1964" s="241"/>
      <c r="C1964" s="242"/>
      <c r="D1964" s="243" t="s">
        <v>230</v>
      </c>
      <c r="E1964" s="244" t="s">
        <v>1</v>
      </c>
      <c r="F1964" s="245" t="s">
        <v>6634</v>
      </c>
      <c r="G1964" s="242"/>
      <c r="H1964" s="246">
        <v>10.33</v>
      </c>
      <c r="I1964" s="247"/>
      <c r="J1964" s="242"/>
      <c r="K1964" s="242"/>
      <c r="L1964" s="248"/>
      <c r="M1964" s="249"/>
      <c r="N1964" s="250"/>
      <c r="O1964" s="250"/>
      <c r="P1964" s="250"/>
      <c r="Q1964" s="250"/>
      <c r="R1964" s="250"/>
      <c r="S1964" s="250"/>
      <c r="T1964" s="251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T1964" s="252" t="s">
        <v>230</v>
      </c>
      <c r="AU1964" s="252" t="s">
        <v>88</v>
      </c>
      <c r="AV1964" s="13" t="s">
        <v>88</v>
      </c>
      <c r="AW1964" s="13" t="s">
        <v>34</v>
      </c>
      <c r="AX1964" s="13" t="s">
        <v>79</v>
      </c>
      <c r="AY1964" s="252" t="s">
        <v>216</v>
      </c>
    </row>
    <row r="1965" s="13" customFormat="1">
      <c r="A1965" s="13"/>
      <c r="B1965" s="241"/>
      <c r="C1965" s="242"/>
      <c r="D1965" s="243" t="s">
        <v>230</v>
      </c>
      <c r="E1965" s="244" t="s">
        <v>1</v>
      </c>
      <c r="F1965" s="245" t="s">
        <v>6635</v>
      </c>
      <c r="G1965" s="242"/>
      <c r="H1965" s="246">
        <v>48.329999999999998</v>
      </c>
      <c r="I1965" s="247"/>
      <c r="J1965" s="242"/>
      <c r="K1965" s="242"/>
      <c r="L1965" s="248"/>
      <c r="M1965" s="249"/>
      <c r="N1965" s="250"/>
      <c r="O1965" s="250"/>
      <c r="P1965" s="250"/>
      <c r="Q1965" s="250"/>
      <c r="R1965" s="250"/>
      <c r="S1965" s="250"/>
      <c r="T1965" s="251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52" t="s">
        <v>230</v>
      </c>
      <c r="AU1965" s="252" t="s">
        <v>88</v>
      </c>
      <c r="AV1965" s="13" t="s">
        <v>88</v>
      </c>
      <c r="AW1965" s="13" t="s">
        <v>34</v>
      </c>
      <c r="AX1965" s="13" t="s">
        <v>79</v>
      </c>
      <c r="AY1965" s="252" t="s">
        <v>216</v>
      </c>
    </row>
    <row r="1966" s="15" customFormat="1">
      <c r="A1966" s="15"/>
      <c r="B1966" s="280"/>
      <c r="C1966" s="281"/>
      <c r="D1966" s="243" t="s">
        <v>230</v>
      </c>
      <c r="E1966" s="282" t="s">
        <v>1</v>
      </c>
      <c r="F1966" s="283" t="s">
        <v>775</v>
      </c>
      <c r="G1966" s="281"/>
      <c r="H1966" s="284">
        <v>220.37000000000001</v>
      </c>
      <c r="I1966" s="285"/>
      <c r="J1966" s="281"/>
      <c r="K1966" s="281"/>
      <c r="L1966" s="286"/>
      <c r="M1966" s="287"/>
      <c r="N1966" s="288"/>
      <c r="O1966" s="288"/>
      <c r="P1966" s="288"/>
      <c r="Q1966" s="288"/>
      <c r="R1966" s="288"/>
      <c r="S1966" s="288"/>
      <c r="T1966" s="289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T1966" s="290" t="s">
        <v>230</v>
      </c>
      <c r="AU1966" s="290" t="s">
        <v>88</v>
      </c>
      <c r="AV1966" s="15" t="s">
        <v>99</v>
      </c>
      <c r="AW1966" s="15" t="s">
        <v>34</v>
      </c>
      <c r="AX1966" s="15" t="s">
        <v>79</v>
      </c>
      <c r="AY1966" s="290" t="s">
        <v>216</v>
      </c>
    </row>
    <row r="1967" s="13" customFormat="1">
      <c r="A1967" s="13"/>
      <c r="B1967" s="241"/>
      <c r="C1967" s="242"/>
      <c r="D1967" s="243" t="s">
        <v>230</v>
      </c>
      <c r="E1967" s="244" t="s">
        <v>1</v>
      </c>
      <c r="F1967" s="245" t="s">
        <v>6636</v>
      </c>
      <c r="G1967" s="242"/>
      <c r="H1967" s="246">
        <v>48.329999999999998</v>
      </c>
      <c r="I1967" s="247"/>
      <c r="J1967" s="242"/>
      <c r="K1967" s="242"/>
      <c r="L1967" s="248"/>
      <c r="M1967" s="249"/>
      <c r="N1967" s="250"/>
      <c r="O1967" s="250"/>
      <c r="P1967" s="250"/>
      <c r="Q1967" s="250"/>
      <c r="R1967" s="250"/>
      <c r="S1967" s="250"/>
      <c r="T1967" s="251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52" t="s">
        <v>230</v>
      </c>
      <c r="AU1967" s="252" t="s">
        <v>88</v>
      </c>
      <c r="AV1967" s="13" t="s">
        <v>88</v>
      </c>
      <c r="AW1967" s="13" t="s">
        <v>34</v>
      </c>
      <c r="AX1967" s="13" t="s">
        <v>79</v>
      </c>
      <c r="AY1967" s="252" t="s">
        <v>216</v>
      </c>
    </row>
    <row r="1968" s="13" customFormat="1">
      <c r="A1968" s="13"/>
      <c r="B1968" s="241"/>
      <c r="C1968" s="242"/>
      <c r="D1968" s="243" t="s">
        <v>230</v>
      </c>
      <c r="E1968" s="244" t="s">
        <v>1</v>
      </c>
      <c r="F1968" s="245" t="s">
        <v>6637</v>
      </c>
      <c r="G1968" s="242"/>
      <c r="H1968" s="246">
        <v>6.2000000000000002</v>
      </c>
      <c r="I1968" s="247"/>
      <c r="J1968" s="242"/>
      <c r="K1968" s="242"/>
      <c r="L1968" s="248"/>
      <c r="M1968" s="249"/>
      <c r="N1968" s="250"/>
      <c r="O1968" s="250"/>
      <c r="P1968" s="250"/>
      <c r="Q1968" s="250"/>
      <c r="R1968" s="250"/>
      <c r="S1968" s="250"/>
      <c r="T1968" s="251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52" t="s">
        <v>230</v>
      </c>
      <c r="AU1968" s="252" t="s">
        <v>88</v>
      </c>
      <c r="AV1968" s="13" t="s">
        <v>88</v>
      </c>
      <c r="AW1968" s="13" t="s">
        <v>34</v>
      </c>
      <c r="AX1968" s="13" t="s">
        <v>79</v>
      </c>
      <c r="AY1968" s="252" t="s">
        <v>216</v>
      </c>
    </row>
    <row r="1969" s="13" customFormat="1">
      <c r="A1969" s="13"/>
      <c r="B1969" s="241"/>
      <c r="C1969" s="242"/>
      <c r="D1969" s="243" t="s">
        <v>230</v>
      </c>
      <c r="E1969" s="244" t="s">
        <v>1</v>
      </c>
      <c r="F1969" s="245" t="s">
        <v>6638</v>
      </c>
      <c r="G1969" s="242"/>
      <c r="H1969" s="246">
        <v>14.51</v>
      </c>
      <c r="I1969" s="247"/>
      <c r="J1969" s="242"/>
      <c r="K1969" s="242"/>
      <c r="L1969" s="248"/>
      <c r="M1969" s="249"/>
      <c r="N1969" s="250"/>
      <c r="O1969" s="250"/>
      <c r="P1969" s="250"/>
      <c r="Q1969" s="250"/>
      <c r="R1969" s="250"/>
      <c r="S1969" s="250"/>
      <c r="T1969" s="251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T1969" s="252" t="s">
        <v>230</v>
      </c>
      <c r="AU1969" s="252" t="s">
        <v>88</v>
      </c>
      <c r="AV1969" s="13" t="s">
        <v>88</v>
      </c>
      <c r="AW1969" s="13" t="s">
        <v>34</v>
      </c>
      <c r="AX1969" s="13" t="s">
        <v>79</v>
      </c>
      <c r="AY1969" s="252" t="s">
        <v>216</v>
      </c>
    </row>
    <row r="1970" s="13" customFormat="1">
      <c r="A1970" s="13"/>
      <c r="B1970" s="241"/>
      <c r="C1970" s="242"/>
      <c r="D1970" s="243" t="s">
        <v>230</v>
      </c>
      <c r="E1970" s="244" t="s">
        <v>1</v>
      </c>
      <c r="F1970" s="245" t="s">
        <v>6639</v>
      </c>
      <c r="G1970" s="242"/>
      <c r="H1970" s="246">
        <v>12.42</v>
      </c>
      <c r="I1970" s="247"/>
      <c r="J1970" s="242"/>
      <c r="K1970" s="242"/>
      <c r="L1970" s="248"/>
      <c r="M1970" s="249"/>
      <c r="N1970" s="250"/>
      <c r="O1970" s="250"/>
      <c r="P1970" s="250"/>
      <c r="Q1970" s="250"/>
      <c r="R1970" s="250"/>
      <c r="S1970" s="250"/>
      <c r="T1970" s="251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T1970" s="252" t="s">
        <v>230</v>
      </c>
      <c r="AU1970" s="252" t="s">
        <v>88</v>
      </c>
      <c r="AV1970" s="13" t="s">
        <v>88</v>
      </c>
      <c r="AW1970" s="13" t="s">
        <v>34</v>
      </c>
      <c r="AX1970" s="13" t="s">
        <v>79</v>
      </c>
      <c r="AY1970" s="252" t="s">
        <v>216</v>
      </c>
    </row>
    <row r="1971" s="13" customFormat="1">
      <c r="A1971" s="13"/>
      <c r="B1971" s="241"/>
      <c r="C1971" s="242"/>
      <c r="D1971" s="243" t="s">
        <v>230</v>
      </c>
      <c r="E1971" s="244" t="s">
        <v>1</v>
      </c>
      <c r="F1971" s="245" t="s">
        <v>6640</v>
      </c>
      <c r="G1971" s="242"/>
      <c r="H1971" s="246">
        <v>7.9199999999999999</v>
      </c>
      <c r="I1971" s="247"/>
      <c r="J1971" s="242"/>
      <c r="K1971" s="242"/>
      <c r="L1971" s="248"/>
      <c r="M1971" s="249"/>
      <c r="N1971" s="250"/>
      <c r="O1971" s="250"/>
      <c r="P1971" s="250"/>
      <c r="Q1971" s="250"/>
      <c r="R1971" s="250"/>
      <c r="S1971" s="250"/>
      <c r="T1971" s="251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2" t="s">
        <v>230</v>
      </c>
      <c r="AU1971" s="252" t="s">
        <v>88</v>
      </c>
      <c r="AV1971" s="13" t="s">
        <v>88</v>
      </c>
      <c r="AW1971" s="13" t="s">
        <v>34</v>
      </c>
      <c r="AX1971" s="13" t="s">
        <v>79</v>
      </c>
      <c r="AY1971" s="252" t="s">
        <v>216</v>
      </c>
    </row>
    <row r="1972" s="13" customFormat="1">
      <c r="A1972" s="13"/>
      <c r="B1972" s="241"/>
      <c r="C1972" s="242"/>
      <c r="D1972" s="243" t="s">
        <v>230</v>
      </c>
      <c r="E1972" s="244" t="s">
        <v>1</v>
      </c>
      <c r="F1972" s="245" t="s">
        <v>6641</v>
      </c>
      <c r="G1972" s="242"/>
      <c r="H1972" s="246">
        <v>10.33</v>
      </c>
      <c r="I1972" s="247"/>
      <c r="J1972" s="242"/>
      <c r="K1972" s="242"/>
      <c r="L1972" s="248"/>
      <c r="M1972" s="249"/>
      <c r="N1972" s="250"/>
      <c r="O1972" s="250"/>
      <c r="P1972" s="250"/>
      <c r="Q1972" s="250"/>
      <c r="R1972" s="250"/>
      <c r="S1972" s="250"/>
      <c r="T1972" s="251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52" t="s">
        <v>230</v>
      </c>
      <c r="AU1972" s="252" t="s">
        <v>88</v>
      </c>
      <c r="AV1972" s="13" t="s">
        <v>88</v>
      </c>
      <c r="AW1972" s="13" t="s">
        <v>34</v>
      </c>
      <c r="AX1972" s="13" t="s">
        <v>79</v>
      </c>
      <c r="AY1972" s="252" t="s">
        <v>216</v>
      </c>
    </row>
    <row r="1973" s="13" customFormat="1">
      <c r="A1973" s="13"/>
      <c r="B1973" s="241"/>
      <c r="C1973" s="242"/>
      <c r="D1973" s="243" t="s">
        <v>230</v>
      </c>
      <c r="E1973" s="244" t="s">
        <v>1</v>
      </c>
      <c r="F1973" s="245" t="s">
        <v>6642</v>
      </c>
      <c r="G1973" s="242"/>
      <c r="H1973" s="246">
        <v>48.329999999999998</v>
      </c>
      <c r="I1973" s="247"/>
      <c r="J1973" s="242"/>
      <c r="K1973" s="242"/>
      <c r="L1973" s="248"/>
      <c r="M1973" s="249"/>
      <c r="N1973" s="250"/>
      <c r="O1973" s="250"/>
      <c r="P1973" s="250"/>
      <c r="Q1973" s="250"/>
      <c r="R1973" s="250"/>
      <c r="S1973" s="250"/>
      <c r="T1973" s="251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52" t="s">
        <v>230</v>
      </c>
      <c r="AU1973" s="252" t="s">
        <v>88</v>
      </c>
      <c r="AV1973" s="13" t="s">
        <v>88</v>
      </c>
      <c r="AW1973" s="13" t="s">
        <v>34</v>
      </c>
      <c r="AX1973" s="13" t="s">
        <v>79</v>
      </c>
      <c r="AY1973" s="252" t="s">
        <v>216</v>
      </c>
    </row>
    <row r="1974" s="15" customFormat="1">
      <c r="A1974" s="15"/>
      <c r="B1974" s="280"/>
      <c r="C1974" s="281"/>
      <c r="D1974" s="243" t="s">
        <v>230</v>
      </c>
      <c r="E1974" s="282" t="s">
        <v>1</v>
      </c>
      <c r="F1974" s="283" t="s">
        <v>778</v>
      </c>
      <c r="G1974" s="281"/>
      <c r="H1974" s="284">
        <v>148.04000000000002</v>
      </c>
      <c r="I1974" s="285"/>
      <c r="J1974" s="281"/>
      <c r="K1974" s="281"/>
      <c r="L1974" s="286"/>
      <c r="M1974" s="287"/>
      <c r="N1974" s="288"/>
      <c r="O1974" s="288"/>
      <c r="P1974" s="288"/>
      <c r="Q1974" s="288"/>
      <c r="R1974" s="288"/>
      <c r="S1974" s="288"/>
      <c r="T1974" s="289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T1974" s="290" t="s">
        <v>230</v>
      </c>
      <c r="AU1974" s="290" t="s">
        <v>88</v>
      </c>
      <c r="AV1974" s="15" t="s">
        <v>99</v>
      </c>
      <c r="AW1974" s="15" t="s">
        <v>34</v>
      </c>
      <c r="AX1974" s="15" t="s">
        <v>79</v>
      </c>
      <c r="AY1974" s="290" t="s">
        <v>216</v>
      </c>
    </row>
    <row r="1975" s="14" customFormat="1">
      <c r="A1975" s="14"/>
      <c r="B1975" s="253"/>
      <c r="C1975" s="254"/>
      <c r="D1975" s="243" t="s">
        <v>230</v>
      </c>
      <c r="E1975" s="255" t="s">
        <v>1</v>
      </c>
      <c r="F1975" s="256" t="s">
        <v>285</v>
      </c>
      <c r="G1975" s="254"/>
      <c r="H1975" s="257">
        <v>368.40999999999997</v>
      </c>
      <c r="I1975" s="258"/>
      <c r="J1975" s="254"/>
      <c r="K1975" s="254"/>
      <c r="L1975" s="259"/>
      <c r="M1975" s="260"/>
      <c r="N1975" s="261"/>
      <c r="O1975" s="261"/>
      <c r="P1975" s="261"/>
      <c r="Q1975" s="261"/>
      <c r="R1975" s="261"/>
      <c r="S1975" s="261"/>
      <c r="T1975" s="262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T1975" s="263" t="s">
        <v>230</v>
      </c>
      <c r="AU1975" s="263" t="s">
        <v>88</v>
      </c>
      <c r="AV1975" s="14" t="s">
        <v>121</v>
      </c>
      <c r="AW1975" s="14" t="s">
        <v>34</v>
      </c>
      <c r="AX1975" s="14" t="s">
        <v>86</v>
      </c>
      <c r="AY1975" s="263" t="s">
        <v>216</v>
      </c>
    </row>
    <row r="1976" s="2" customFormat="1" ht="16.5" customHeight="1">
      <c r="A1976" s="39"/>
      <c r="B1976" s="40"/>
      <c r="C1976" s="264" t="s">
        <v>3125</v>
      </c>
      <c r="D1976" s="264" t="s">
        <v>372</v>
      </c>
      <c r="E1976" s="265" t="s">
        <v>3126</v>
      </c>
      <c r="F1976" s="266" t="s">
        <v>3127</v>
      </c>
      <c r="G1976" s="267" t="s">
        <v>293</v>
      </c>
      <c r="H1976" s="268">
        <v>405.25099999999998</v>
      </c>
      <c r="I1976" s="269"/>
      <c r="J1976" s="270">
        <f>ROUND(I1976*H1976,2)</f>
        <v>0</v>
      </c>
      <c r="K1976" s="266" t="s">
        <v>222</v>
      </c>
      <c r="L1976" s="271"/>
      <c r="M1976" s="272" t="s">
        <v>1</v>
      </c>
      <c r="N1976" s="273" t="s">
        <v>44</v>
      </c>
      <c r="O1976" s="92"/>
      <c r="P1976" s="237">
        <f>O1976*H1976</f>
        <v>0</v>
      </c>
      <c r="Q1976" s="237">
        <v>0.00010000000000000001</v>
      </c>
      <c r="R1976" s="237">
        <f>Q1976*H1976</f>
        <v>0.040525100000000001</v>
      </c>
      <c r="S1976" s="237">
        <v>0</v>
      </c>
      <c r="T1976" s="238">
        <f>S1976*H1976</f>
        <v>0</v>
      </c>
      <c r="U1976" s="39"/>
      <c r="V1976" s="39"/>
      <c r="W1976" s="39"/>
      <c r="X1976" s="39"/>
      <c r="Y1976" s="39"/>
      <c r="Z1976" s="39"/>
      <c r="AA1976" s="39"/>
      <c r="AB1976" s="39"/>
      <c r="AC1976" s="39"/>
      <c r="AD1976" s="39"/>
      <c r="AE1976" s="39"/>
      <c r="AR1976" s="239" t="s">
        <v>371</v>
      </c>
      <c r="AT1976" s="239" t="s">
        <v>372</v>
      </c>
      <c r="AU1976" s="239" t="s">
        <v>88</v>
      </c>
      <c r="AY1976" s="18" t="s">
        <v>216</v>
      </c>
      <c r="BE1976" s="240">
        <f>IF(N1976="základní",J1976,0)</f>
        <v>0</v>
      </c>
      <c r="BF1976" s="240">
        <f>IF(N1976="snížená",J1976,0)</f>
        <v>0</v>
      </c>
      <c r="BG1976" s="240">
        <f>IF(N1976="zákl. přenesená",J1976,0)</f>
        <v>0</v>
      </c>
      <c r="BH1976" s="240">
        <f>IF(N1976="sníž. přenesená",J1976,0)</f>
        <v>0</v>
      </c>
      <c r="BI1976" s="240">
        <f>IF(N1976="nulová",J1976,0)</f>
        <v>0</v>
      </c>
      <c r="BJ1976" s="18" t="s">
        <v>86</v>
      </c>
      <c r="BK1976" s="240">
        <f>ROUND(I1976*H1976,2)</f>
        <v>0</v>
      </c>
      <c r="BL1976" s="18" t="s">
        <v>290</v>
      </c>
      <c r="BM1976" s="239" t="s">
        <v>3128</v>
      </c>
    </row>
    <row r="1977" s="13" customFormat="1">
      <c r="A1977" s="13"/>
      <c r="B1977" s="241"/>
      <c r="C1977" s="242"/>
      <c r="D1977" s="243" t="s">
        <v>230</v>
      </c>
      <c r="E1977" s="242"/>
      <c r="F1977" s="245" t="s">
        <v>6643</v>
      </c>
      <c r="G1977" s="242"/>
      <c r="H1977" s="246">
        <v>405.25099999999998</v>
      </c>
      <c r="I1977" s="247"/>
      <c r="J1977" s="242"/>
      <c r="K1977" s="242"/>
      <c r="L1977" s="248"/>
      <c r="M1977" s="249"/>
      <c r="N1977" s="250"/>
      <c r="O1977" s="250"/>
      <c r="P1977" s="250"/>
      <c r="Q1977" s="250"/>
      <c r="R1977" s="250"/>
      <c r="S1977" s="250"/>
      <c r="T1977" s="251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52" t="s">
        <v>230</v>
      </c>
      <c r="AU1977" s="252" t="s">
        <v>88</v>
      </c>
      <c r="AV1977" s="13" t="s">
        <v>88</v>
      </c>
      <c r="AW1977" s="13" t="s">
        <v>4</v>
      </c>
      <c r="AX1977" s="13" t="s">
        <v>86</v>
      </c>
      <c r="AY1977" s="252" t="s">
        <v>216</v>
      </c>
    </row>
    <row r="1978" s="2" customFormat="1" ht="16.5" customHeight="1">
      <c r="A1978" s="39"/>
      <c r="B1978" s="40"/>
      <c r="C1978" s="228" t="s">
        <v>3130</v>
      </c>
      <c r="D1978" s="228" t="s">
        <v>218</v>
      </c>
      <c r="E1978" s="229" t="s">
        <v>6644</v>
      </c>
      <c r="F1978" s="230" t="s">
        <v>6645</v>
      </c>
      <c r="G1978" s="231" t="s">
        <v>277</v>
      </c>
      <c r="H1978" s="232">
        <v>240.50800000000001</v>
      </c>
      <c r="I1978" s="233"/>
      <c r="J1978" s="234">
        <f>ROUND(I1978*H1978,2)</f>
        <v>0</v>
      </c>
      <c r="K1978" s="230" t="s">
        <v>222</v>
      </c>
      <c r="L1978" s="45"/>
      <c r="M1978" s="235" t="s">
        <v>1</v>
      </c>
      <c r="N1978" s="236" t="s">
        <v>44</v>
      </c>
      <c r="O1978" s="92"/>
      <c r="P1978" s="237">
        <f>O1978*H1978</f>
        <v>0</v>
      </c>
      <c r="Q1978" s="237">
        <v>0</v>
      </c>
      <c r="R1978" s="237">
        <f>Q1978*H1978</f>
        <v>0</v>
      </c>
      <c r="S1978" s="237">
        <v>0.027199999999999998</v>
      </c>
      <c r="T1978" s="238">
        <f>S1978*H1978</f>
        <v>6.5418175999999999</v>
      </c>
      <c r="U1978" s="39"/>
      <c r="V1978" s="39"/>
      <c r="W1978" s="39"/>
      <c r="X1978" s="39"/>
      <c r="Y1978" s="39"/>
      <c r="Z1978" s="39"/>
      <c r="AA1978" s="39"/>
      <c r="AB1978" s="39"/>
      <c r="AC1978" s="39"/>
      <c r="AD1978" s="39"/>
      <c r="AE1978" s="39"/>
      <c r="AR1978" s="239" t="s">
        <v>290</v>
      </c>
      <c r="AT1978" s="239" t="s">
        <v>218</v>
      </c>
      <c r="AU1978" s="239" t="s">
        <v>88</v>
      </c>
      <c r="AY1978" s="18" t="s">
        <v>216</v>
      </c>
      <c r="BE1978" s="240">
        <f>IF(N1978="základní",J1978,0)</f>
        <v>0</v>
      </c>
      <c r="BF1978" s="240">
        <f>IF(N1978="snížená",J1978,0)</f>
        <v>0</v>
      </c>
      <c r="BG1978" s="240">
        <f>IF(N1978="zákl. přenesená",J1978,0)</f>
        <v>0</v>
      </c>
      <c r="BH1978" s="240">
        <f>IF(N1978="sníž. přenesená",J1978,0)</f>
        <v>0</v>
      </c>
      <c r="BI1978" s="240">
        <f>IF(N1978="nulová",J1978,0)</f>
        <v>0</v>
      </c>
      <c r="BJ1978" s="18" t="s">
        <v>86</v>
      </c>
      <c r="BK1978" s="240">
        <f>ROUND(I1978*H1978,2)</f>
        <v>0</v>
      </c>
      <c r="BL1978" s="18" t="s">
        <v>290</v>
      </c>
      <c r="BM1978" s="239" t="s">
        <v>6646</v>
      </c>
    </row>
    <row r="1979" s="13" customFormat="1">
      <c r="A1979" s="13"/>
      <c r="B1979" s="241"/>
      <c r="C1979" s="242"/>
      <c r="D1979" s="243" t="s">
        <v>230</v>
      </c>
      <c r="E1979" s="244" t="s">
        <v>1</v>
      </c>
      <c r="F1979" s="245" t="s">
        <v>6647</v>
      </c>
      <c r="G1979" s="242"/>
      <c r="H1979" s="246">
        <v>13.48</v>
      </c>
      <c r="I1979" s="247"/>
      <c r="J1979" s="242"/>
      <c r="K1979" s="242"/>
      <c r="L1979" s="248"/>
      <c r="M1979" s="249"/>
      <c r="N1979" s="250"/>
      <c r="O1979" s="250"/>
      <c r="P1979" s="250"/>
      <c r="Q1979" s="250"/>
      <c r="R1979" s="250"/>
      <c r="S1979" s="250"/>
      <c r="T1979" s="251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2" t="s">
        <v>230</v>
      </c>
      <c r="AU1979" s="252" t="s">
        <v>88</v>
      </c>
      <c r="AV1979" s="13" t="s">
        <v>88</v>
      </c>
      <c r="AW1979" s="13" t="s">
        <v>34</v>
      </c>
      <c r="AX1979" s="13" t="s">
        <v>79</v>
      </c>
      <c r="AY1979" s="252" t="s">
        <v>216</v>
      </c>
    </row>
    <row r="1980" s="13" customFormat="1">
      <c r="A1980" s="13"/>
      <c r="B1980" s="241"/>
      <c r="C1980" s="242"/>
      <c r="D1980" s="243" t="s">
        <v>230</v>
      </c>
      <c r="E1980" s="244" t="s">
        <v>1</v>
      </c>
      <c r="F1980" s="245" t="s">
        <v>6648</v>
      </c>
      <c r="G1980" s="242"/>
      <c r="H1980" s="246">
        <v>13.688000000000001</v>
      </c>
      <c r="I1980" s="247"/>
      <c r="J1980" s="242"/>
      <c r="K1980" s="242"/>
      <c r="L1980" s="248"/>
      <c r="M1980" s="249"/>
      <c r="N1980" s="250"/>
      <c r="O1980" s="250"/>
      <c r="P1980" s="250"/>
      <c r="Q1980" s="250"/>
      <c r="R1980" s="250"/>
      <c r="S1980" s="250"/>
      <c r="T1980" s="251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2" t="s">
        <v>230</v>
      </c>
      <c r="AU1980" s="252" t="s">
        <v>88</v>
      </c>
      <c r="AV1980" s="13" t="s">
        <v>88</v>
      </c>
      <c r="AW1980" s="13" t="s">
        <v>34</v>
      </c>
      <c r="AX1980" s="13" t="s">
        <v>79</v>
      </c>
      <c r="AY1980" s="252" t="s">
        <v>216</v>
      </c>
    </row>
    <row r="1981" s="13" customFormat="1">
      <c r="A1981" s="13"/>
      <c r="B1981" s="241"/>
      <c r="C1981" s="242"/>
      <c r="D1981" s="243" t="s">
        <v>230</v>
      </c>
      <c r="E1981" s="244" t="s">
        <v>1</v>
      </c>
      <c r="F1981" s="245" t="s">
        <v>6649</v>
      </c>
      <c r="G1981" s="242"/>
      <c r="H1981" s="246">
        <v>48.923999999999999</v>
      </c>
      <c r="I1981" s="247"/>
      <c r="J1981" s="242"/>
      <c r="K1981" s="242"/>
      <c r="L1981" s="248"/>
      <c r="M1981" s="249"/>
      <c r="N1981" s="250"/>
      <c r="O1981" s="250"/>
      <c r="P1981" s="250"/>
      <c r="Q1981" s="250"/>
      <c r="R1981" s="250"/>
      <c r="S1981" s="250"/>
      <c r="T1981" s="25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2" t="s">
        <v>230</v>
      </c>
      <c r="AU1981" s="252" t="s">
        <v>88</v>
      </c>
      <c r="AV1981" s="13" t="s">
        <v>88</v>
      </c>
      <c r="AW1981" s="13" t="s">
        <v>34</v>
      </c>
      <c r="AX1981" s="13" t="s">
        <v>79</v>
      </c>
      <c r="AY1981" s="252" t="s">
        <v>216</v>
      </c>
    </row>
    <row r="1982" s="13" customFormat="1">
      <c r="A1982" s="13"/>
      <c r="B1982" s="241"/>
      <c r="C1982" s="242"/>
      <c r="D1982" s="243" t="s">
        <v>230</v>
      </c>
      <c r="E1982" s="244" t="s">
        <v>1</v>
      </c>
      <c r="F1982" s="245" t="s">
        <v>6650</v>
      </c>
      <c r="G1982" s="242"/>
      <c r="H1982" s="246">
        <v>18.719999999999999</v>
      </c>
      <c r="I1982" s="247"/>
      <c r="J1982" s="242"/>
      <c r="K1982" s="242"/>
      <c r="L1982" s="248"/>
      <c r="M1982" s="249"/>
      <c r="N1982" s="250"/>
      <c r="O1982" s="250"/>
      <c r="P1982" s="250"/>
      <c r="Q1982" s="250"/>
      <c r="R1982" s="250"/>
      <c r="S1982" s="250"/>
      <c r="T1982" s="251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2" t="s">
        <v>230</v>
      </c>
      <c r="AU1982" s="252" t="s">
        <v>88</v>
      </c>
      <c r="AV1982" s="13" t="s">
        <v>88</v>
      </c>
      <c r="AW1982" s="13" t="s">
        <v>34</v>
      </c>
      <c r="AX1982" s="13" t="s">
        <v>79</v>
      </c>
      <c r="AY1982" s="252" t="s">
        <v>216</v>
      </c>
    </row>
    <row r="1983" s="13" customFormat="1">
      <c r="A1983" s="13"/>
      <c r="B1983" s="241"/>
      <c r="C1983" s="242"/>
      <c r="D1983" s="243" t="s">
        <v>230</v>
      </c>
      <c r="E1983" s="244" t="s">
        <v>1</v>
      </c>
      <c r="F1983" s="245" t="s">
        <v>6651</v>
      </c>
      <c r="G1983" s="242"/>
      <c r="H1983" s="246">
        <v>9.3379999999999992</v>
      </c>
      <c r="I1983" s="247"/>
      <c r="J1983" s="242"/>
      <c r="K1983" s="242"/>
      <c r="L1983" s="248"/>
      <c r="M1983" s="249"/>
      <c r="N1983" s="250"/>
      <c r="O1983" s="250"/>
      <c r="P1983" s="250"/>
      <c r="Q1983" s="250"/>
      <c r="R1983" s="250"/>
      <c r="S1983" s="250"/>
      <c r="T1983" s="251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52" t="s">
        <v>230</v>
      </c>
      <c r="AU1983" s="252" t="s">
        <v>88</v>
      </c>
      <c r="AV1983" s="13" t="s">
        <v>88</v>
      </c>
      <c r="AW1983" s="13" t="s">
        <v>34</v>
      </c>
      <c r="AX1983" s="13" t="s">
        <v>79</v>
      </c>
      <c r="AY1983" s="252" t="s">
        <v>216</v>
      </c>
    </row>
    <row r="1984" s="13" customFormat="1">
      <c r="A1984" s="13"/>
      <c r="B1984" s="241"/>
      <c r="C1984" s="242"/>
      <c r="D1984" s="243" t="s">
        <v>230</v>
      </c>
      <c r="E1984" s="244" t="s">
        <v>1</v>
      </c>
      <c r="F1984" s="245" t="s">
        <v>6652</v>
      </c>
      <c r="G1984" s="242"/>
      <c r="H1984" s="246">
        <v>17.783999999999999</v>
      </c>
      <c r="I1984" s="247"/>
      <c r="J1984" s="242"/>
      <c r="K1984" s="242"/>
      <c r="L1984" s="248"/>
      <c r="M1984" s="249"/>
      <c r="N1984" s="250"/>
      <c r="O1984" s="250"/>
      <c r="P1984" s="250"/>
      <c r="Q1984" s="250"/>
      <c r="R1984" s="250"/>
      <c r="S1984" s="250"/>
      <c r="T1984" s="251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T1984" s="252" t="s">
        <v>230</v>
      </c>
      <c r="AU1984" s="252" t="s">
        <v>88</v>
      </c>
      <c r="AV1984" s="13" t="s">
        <v>88</v>
      </c>
      <c r="AW1984" s="13" t="s">
        <v>34</v>
      </c>
      <c r="AX1984" s="13" t="s">
        <v>79</v>
      </c>
      <c r="AY1984" s="252" t="s">
        <v>216</v>
      </c>
    </row>
    <row r="1985" s="13" customFormat="1">
      <c r="A1985" s="13"/>
      <c r="B1985" s="241"/>
      <c r="C1985" s="242"/>
      <c r="D1985" s="243" t="s">
        <v>230</v>
      </c>
      <c r="E1985" s="244" t="s">
        <v>1</v>
      </c>
      <c r="F1985" s="245" t="s">
        <v>6653</v>
      </c>
      <c r="G1985" s="242"/>
      <c r="H1985" s="246">
        <v>11.880000000000001</v>
      </c>
      <c r="I1985" s="247"/>
      <c r="J1985" s="242"/>
      <c r="K1985" s="242"/>
      <c r="L1985" s="248"/>
      <c r="M1985" s="249"/>
      <c r="N1985" s="250"/>
      <c r="O1985" s="250"/>
      <c r="P1985" s="250"/>
      <c r="Q1985" s="250"/>
      <c r="R1985" s="250"/>
      <c r="S1985" s="250"/>
      <c r="T1985" s="251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52" t="s">
        <v>230</v>
      </c>
      <c r="AU1985" s="252" t="s">
        <v>88</v>
      </c>
      <c r="AV1985" s="13" t="s">
        <v>88</v>
      </c>
      <c r="AW1985" s="13" t="s">
        <v>34</v>
      </c>
      <c r="AX1985" s="13" t="s">
        <v>79</v>
      </c>
      <c r="AY1985" s="252" t="s">
        <v>216</v>
      </c>
    </row>
    <row r="1986" s="13" customFormat="1">
      <c r="A1986" s="13"/>
      <c r="B1986" s="241"/>
      <c r="C1986" s="242"/>
      <c r="D1986" s="243" t="s">
        <v>230</v>
      </c>
      <c r="E1986" s="244" t="s">
        <v>1</v>
      </c>
      <c r="F1986" s="245" t="s">
        <v>6654</v>
      </c>
      <c r="G1986" s="242"/>
      <c r="H1986" s="246">
        <v>16.920000000000002</v>
      </c>
      <c r="I1986" s="247"/>
      <c r="J1986" s="242"/>
      <c r="K1986" s="242"/>
      <c r="L1986" s="248"/>
      <c r="M1986" s="249"/>
      <c r="N1986" s="250"/>
      <c r="O1986" s="250"/>
      <c r="P1986" s="250"/>
      <c r="Q1986" s="250"/>
      <c r="R1986" s="250"/>
      <c r="S1986" s="250"/>
      <c r="T1986" s="251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52" t="s">
        <v>230</v>
      </c>
      <c r="AU1986" s="252" t="s">
        <v>88</v>
      </c>
      <c r="AV1986" s="13" t="s">
        <v>88</v>
      </c>
      <c r="AW1986" s="13" t="s">
        <v>34</v>
      </c>
      <c r="AX1986" s="13" t="s">
        <v>79</v>
      </c>
      <c r="AY1986" s="252" t="s">
        <v>216</v>
      </c>
    </row>
    <row r="1987" s="13" customFormat="1">
      <c r="A1987" s="13"/>
      <c r="B1987" s="241"/>
      <c r="C1987" s="242"/>
      <c r="D1987" s="243" t="s">
        <v>230</v>
      </c>
      <c r="E1987" s="244" t="s">
        <v>1</v>
      </c>
      <c r="F1987" s="245" t="s">
        <v>6655</v>
      </c>
      <c r="G1987" s="242"/>
      <c r="H1987" s="246">
        <v>7.7699999999999996</v>
      </c>
      <c r="I1987" s="247"/>
      <c r="J1987" s="242"/>
      <c r="K1987" s="242"/>
      <c r="L1987" s="248"/>
      <c r="M1987" s="249"/>
      <c r="N1987" s="250"/>
      <c r="O1987" s="250"/>
      <c r="P1987" s="250"/>
      <c r="Q1987" s="250"/>
      <c r="R1987" s="250"/>
      <c r="S1987" s="250"/>
      <c r="T1987" s="251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52" t="s">
        <v>230</v>
      </c>
      <c r="AU1987" s="252" t="s">
        <v>88</v>
      </c>
      <c r="AV1987" s="13" t="s">
        <v>88</v>
      </c>
      <c r="AW1987" s="13" t="s">
        <v>34</v>
      </c>
      <c r="AX1987" s="13" t="s">
        <v>79</v>
      </c>
      <c r="AY1987" s="252" t="s">
        <v>216</v>
      </c>
    </row>
    <row r="1988" s="13" customFormat="1">
      <c r="A1988" s="13"/>
      <c r="B1988" s="241"/>
      <c r="C1988" s="242"/>
      <c r="D1988" s="243" t="s">
        <v>230</v>
      </c>
      <c r="E1988" s="244" t="s">
        <v>1</v>
      </c>
      <c r="F1988" s="245" t="s">
        <v>6656</v>
      </c>
      <c r="G1988" s="242"/>
      <c r="H1988" s="246">
        <v>14.004</v>
      </c>
      <c r="I1988" s="247"/>
      <c r="J1988" s="242"/>
      <c r="K1988" s="242"/>
      <c r="L1988" s="248"/>
      <c r="M1988" s="249"/>
      <c r="N1988" s="250"/>
      <c r="O1988" s="250"/>
      <c r="P1988" s="250"/>
      <c r="Q1988" s="250"/>
      <c r="R1988" s="250"/>
      <c r="S1988" s="250"/>
      <c r="T1988" s="251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T1988" s="252" t="s">
        <v>230</v>
      </c>
      <c r="AU1988" s="252" t="s">
        <v>88</v>
      </c>
      <c r="AV1988" s="13" t="s">
        <v>88</v>
      </c>
      <c r="AW1988" s="13" t="s">
        <v>34</v>
      </c>
      <c r="AX1988" s="13" t="s">
        <v>79</v>
      </c>
      <c r="AY1988" s="252" t="s">
        <v>216</v>
      </c>
    </row>
    <row r="1989" s="13" customFormat="1">
      <c r="A1989" s="13"/>
      <c r="B1989" s="241"/>
      <c r="C1989" s="242"/>
      <c r="D1989" s="243" t="s">
        <v>230</v>
      </c>
      <c r="E1989" s="244" t="s">
        <v>1</v>
      </c>
      <c r="F1989" s="245" t="s">
        <v>6657</v>
      </c>
      <c r="G1989" s="242"/>
      <c r="H1989" s="246">
        <v>19.84</v>
      </c>
      <c r="I1989" s="247"/>
      <c r="J1989" s="242"/>
      <c r="K1989" s="242"/>
      <c r="L1989" s="248"/>
      <c r="M1989" s="249"/>
      <c r="N1989" s="250"/>
      <c r="O1989" s="250"/>
      <c r="P1989" s="250"/>
      <c r="Q1989" s="250"/>
      <c r="R1989" s="250"/>
      <c r="S1989" s="250"/>
      <c r="T1989" s="251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2" t="s">
        <v>230</v>
      </c>
      <c r="AU1989" s="252" t="s">
        <v>88</v>
      </c>
      <c r="AV1989" s="13" t="s">
        <v>88</v>
      </c>
      <c r="AW1989" s="13" t="s">
        <v>34</v>
      </c>
      <c r="AX1989" s="13" t="s">
        <v>79</v>
      </c>
      <c r="AY1989" s="252" t="s">
        <v>216</v>
      </c>
    </row>
    <row r="1990" s="13" customFormat="1">
      <c r="A1990" s="13"/>
      <c r="B1990" s="241"/>
      <c r="C1990" s="242"/>
      <c r="D1990" s="243" t="s">
        <v>230</v>
      </c>
      <c r="E1990" s="244" t="s">
        <v>1</v>
      </c>
      <c r="F1990" s="245" t="s">
        <v>6658</v>
      </c>
      <c r="G1990" s="242"/>
      <c r="H1990" s="246">
        <v>48.159999999999997</v>
      </c>
      <c r="I1990" s="247"/>
      <c r="J1990" s="242"/>
      <c r="K1990" s="242"/>
      <c r="L1990" s="248"/>
      <c r="M1990" s="249"/>
      <c r="N1990" s="250"/>
      <c r="O1990" s="250"/>
      <c r="P1990" s="250"/>
      <c r="Q1990" s="250"/>
      <c r="R1990" s="250"/>
      <c r="S1990" s="250"/>
      <c r="T1990" s="25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2" t="s">
        <v>230</v>
      </c>
      <c r="AU1990" s="252" t="s">
        <v>88</v>
      </c>
      <c r="AV1990" s="13" t="s">
        <v>88</v>
      </c>
      <c r="AW1990" s="13" t="s">
        <v>34</v>
      </c>
      <c r="AX1990" s="13" t="s">
        <v>79</v>
      </c>
      <c r="AY1990" s="252" t="s">
        <v>216</v>
      </c>
    </row>
    <row r="1991" s="15" customFormat="1">
      <c r="A1991" s="15"/>
      <c r="B1991" s="280"/>
      <c r="C1991" s="281"/>
      <c r="D1991" s="243" t="s">
        <v>230</v>
      </c>
      <c r="E1991" s="282" t="s">
        <v>1</v>
      </c>
      <c r="F1991" s="283" t="s">
        <v>775</v>
      </c>
      <c r="G1991" s="281"/>
      <c r="H1991" s="284">
        <v>240.50800000000001</v>
      </c>
      <c r="I1991" s="285"/>
      <c r="J1991" s="281"/>
      <c r="K1991" s="281"/>
      <c r="L1991" s="286"/>
      <c r="M1991" s="287"/>
      <c r="N1991" s="288"/>
      <c r="O1991" s="288"/>
      <c r="P1991" s="288"/>
      <c r="Q1991" s="288"/>
      <c r="R1991" s="288"/>
      <c r="S1991" s="288"/>
      <c r="T1991" s="289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T1991" s="290" t="s">
        <v>230</v>
      </c>
      <c r="AU1991" s="290" t="s">
        <v>88</v>
      </c>
      <c r="AV1991" s="15" t="s">
        <v>99</v>
      </c>
      <c r="AW1991" s="15" t="s">
        <v>34</v>
      </c>
      <c r="AX1991" s="15" t="s">
        <v>86</v>
      </c>
      <c r="AY1991" s="290" t="s">
        <v>216</v>
      </c>
    </row>
    <row r="1992" s="2" customFormat="1" ht="16.5" customHeight="1">
      <c r="A1992" s="39"/>
      <c r="B1992" s="40"/>
      <c r="C1992" s="228" t="s">
        <v>3136</v>
      </c>
      <c r="D1992" s="228" t="s">
        <v>218</v>
      </c>
      <c r="E1992" s="229" t="s">
        <v>3131</v>
      </c>
      <c r="F1992" s="230" t="s">
        <v>3132</v>
      </c>
      <c r="G1992" s="231" t="s">
        <v>277</v>
      </c>
      <c r="H1992" s="232">
        <v>467.49000000000001</v>
      </c>
      <c r="I1992" s="233"/>
      <c r="J1992" s="234">
        <f>ROUND(I1992*H1992,2)</f>
        <v>0</v>
      </c>
      <c r="K1992" s="230" t="s">
        <v>222</v>
      </c>
      <c r="L1992" s="45"/>
      <c r="M1992" s="235" t="s">
        <v>1</v>
      </c>
      <c r="N1992" s="236" t="s">
        <v>44</v>
      </c>
      <c r="O1992" s="92"/>
      <c r="P1992" s="237">
        <f>O1992*H1992</f>
        <v>0</v>
      </c>
      <c r="Q1992" s="237">
        <v>0.0051999999999999998</v>
      </c>
      <c r="R1992" s="237">
        <f>Q1992*H1992</f>
        <v>2.4309479999999999</v>
      </c>
      <c r="S1992" s="237">
        <v>0</v>
      </c>
      <c r="T1992" s="238">
        <f>S1992*H1992</f>
        <v>0</v>
      </c>
      <c r="U1992" s="39"/>
      <c r="V1992" s="39"/>
      <c r="W1992" s="39"/>
      <c r="X1992" s="39"/>
      <c r="Y1992" s="39"/>
      <c r="Z1992" s="39"/>
      <c r="AA1992" s="39"/>
      <c r="AB1992" s="39"/>
      <c r="AC1992" s="39"/>
      <c r="AD1992" s="39"/>
      <c r="AE1992" s="39"/>
      <c r="AR1992" s="239" t="s">
        <v>290</v>
      </c>
      <c r="AT1992" s="239" t="s">
        <v>218</v>
      </c>
      <c r="AU1992" s="239" t="s">
        <v>88</v>
      </c>
      <c r="AY1992" s="18" t="s">
        <v>216</v>
      </c>
      <c r="BE1992" s="240">
        <f>IF(N1992="základní",J1992,0)</f>
        <v>0</v>
      </c>
      <c r="BF1992" s="240">
        <f>IF(N1992="snížená",J1992,0)</f>
        <v>0</v>
      </c>
      <c r="BG1992" s="240">
        <f>IF(N1992="zákl. přenesená",J1992,0)</f>
        <v>0</v>
      </c>
      <c r="BH1992" s="240">
        <f>IF(N1992="sníž. přenesená",J1992,0)</f>
        <v>0</v>
      </c>
      <c r="BI1992" s="240">
        <f>IF(N1992="nulová",J1992,0)</f>
        <v>0</v>
      </c>
      <c r="BJ1992" s="18" t="s">
        <v>86</v>
      </c>
      <c r="BK1992" s="240">
        <f>ROUND(I1992*H1992,2)</f>
        <v>0</v>
      </c>
      <c r="BL1992" s="18" t="s">
        <v>290</v>
      </c>
      <c r="BM1992" s="239" t="s">
        <v>3133</v>
      </c>
    </row>
    <row r="1993" s="13" customFormat="1">
      <c r="A1993" s="13"/>
      <c r="B1993" s="241"/>
      <c r="C1993" s="242"/>
      <c r="D1993" s="243" t="s">
        <v>230</v>
      </c>
      <c r="E1993" s="244" t="s">
        <v>1</v>
      </c>
      <c r="F1993" s="245" t="s">
        <v>6659</v>
      </c>
      <c r="G1993" s="242"/>
      <c r="H1993" s="246">
        <v>467.49000000000001</v>
      </c>
      <c r="I1993" s="247"/>
      <c r="J1993" s="242"/>
      <c r="K1993" s="242"/>
      <c r="L1993" s="248"/>
      <c r="M1993" s="249"/>
      <c r="N1993" s="250"/>
      <c r="O1993" s="250"/>
      <c r="P1993" s="250"/>
      <c r="Q1993" s="250"/>
      <c r="R1993" s="250"/>
      <c r="S1993" s="250"/>
      <c r="T1993" s="251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2" t="s">
        <v>230</v>
      </c>
      <c r="AU1993" s="252" t="s">
        <v>88</v>
      </c>
      <c r="AV1993" s="13" t="s">
        <v>88</v>
      </c>
      <c r="AW1993" s="13" t="s">
        <v>34</v>
      </c>
      <c r="AX1993" s="13" t="s">
        <v>86</v>
      </c>
      <c r="AY1993" s="252" t="s">
        <v>216</v>
      </c>
    </row>
    <row r="1994" s="2" customFormat="1" ht="16.5" customHeight="1">
      <c r="A1994" s="39"/>
      <c r="B1994" s="40"/>
      <c r="C1994" s="264" t="s">
        <v>3141</v>
      </c>
      <c r="D1994" s="264" t="s">
        <v>372</v>
      </c>
      <c r="E1994" s="265" t="s">
        <v>3137</v>
      </c>
      <c r="F1994" s="266" t="s">
        <v>3138</v>
      </c>
      <c r="G1994" s="267" t="s">
        <v>277</v>
      </c>
      <c r="H1994" s="268">
        <v>514.23900000000003</v>
      </c>
      <c r="I1994" s="269"/>
      <c r="J1994" s="270">
        <f>ROUND(I1994*H1994,2)</f>
        <v>0</v>
      </c>
      <c r="K1994" s="266" t="s">
        <v>222</v>
      </c>
      <c r="L1994" s="271"/>
      <c r="M1994" s="272" t="s">
        <v>1</v>
      </c>
      <c r="N1994" s="273" t="s">
        <v>44</v>
      </c>
      <c r="O1994" s="92"/>
      <c r="P1994" s="237">
        <f>O1994*H1994</f>
        <v>0</v>
      </c>
      <c r="Q1994" s="237">
        <v>0.0126</v>
      </c>
      <c r="R1994" s="237">
        <f>Q1994*H1994</f>
        <v>6.4794114</v>
      </c>
      <c r="S1994" s="237">
        <v>0</v>
      </c>
      <c r="T1994" s="238">
        <f>S1994*H1994</f>
        <v>0</v>
      </c>
      <c r="U1994" s="39"/>
      <c r="V1994" s="39"/>
      <c r="W1994" s="39"/>
      <c r="X1994" s="39"/>
      <c r="Y1994" s="39"/>
      <c r="Z1994" s="39"/>
      <c r="AA1994" s="39"/>
      <c r="AB1994" s="39"/>
      <c r="AC1994" s="39"/>
      <c r="AD1994" s="39"/>
      <c r="AE1994" s="39"/>
      <c r="AR1994" s="239" t="s">
        <v>371</v>
      </c>
      <c r="AT1994" s="239" t="s">
        <v>372</v>
      </c>
      <c r="AU1994" s="239" t="s">
        <v>88</v>
      </c>
      <c r="AY1994" s="18" t="s">
        <v>216</v>
      </c>
      <c r="BE1994" s="240">
        <f>IF(N1994="základní",J1994,0)</f>
        <v>0</v>
      </c>
      <c r="BF1994" s="240">
        <f>IF(N1994="snížená",J1994,0)</f>
        <v>0</v>
      </c>
      <c r="BG1994" s="240">
        <f>IF(N1994="zákl. přenesená",J1994,0)</f>
        <v>0</v>
      </c>
      <c r="BH1994" s="240">
        <f>IF(N1994="sníž. přenesená",J1994,0)</f>
        <v>0</v>
      </c>
      <c r="BI1994" s="240">
        <f>IF(N1994="nulová",J1994,0)</f>
        <v>0</v>
      </c>
      <c r="BJ1994" s="18" t="s">
        <v>86</v>
      </c>
      <c r="BK1994" s="240">
        <f>ROUND(I1994*H1994,2)</f>
        <v>0</v>
      </c>
      <c r="BL1994" s="18" t="s">
        <v>290</v>
      </c>
      <c r="BM1994" s="239" t="s">
        <v>3139</v>
      </c>
    </row>
    <row r="1995" s="13" customFormat="1">
      <c r="A1995" s="13"/>
      <c r="B1995" s="241"/>
      <c r="C1995" s="242"/>
      <c r="D1995" s="243" t="s">
        <v>230</v>
      </c>
      <c r="E1995" s="242"/>
      <c r="F1995" s="245" t="s">
        <v>6660</v>
      </c>
      <c r="G1995" s="242"/>
      <c r="H1995" s="246">
        <v>514.23900000000003</v>
      </c>
      <c r="I1995" s="247"/>
      <c r="J1995" s="242"/>
      <c r="K1995" s="242"/>
      <c r="L1995" s="248"/>
      <c r="M1995" s="249"/>
      <c r="N1995" s="250"/>
      <c r="O1995" s="250"/>
      <c r="P1995" s="250"/>
      <c r="Q1995" s="250"/>
      <c r="R1995" s="250"/>
      <c r="S1995" s="250"/>
      <c r="T1995" s="251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T1995" s="252" t="s">
        <v>230</v>
      </c>
      <c r="AU1995" s="252" t="s">
        <v>88</v>
      </c>
      <c r="AV1995" s="13" t="s">
        <v>88</v>
      </c>
      <c r="AW1995" s="13" t="s">
        <v>4</v>
      </c>
      <c r="AX1995" s="13" t="s">
        <v>86</v>
      </c>
      <c r="AY1995" s="252" t="s">
        <v>216</v>
      </c>
    </row>
    <row r="1996" s="2" customFormat="1" ht="16.5" customHeight="1">
      <c r="A1996" s="39"/>
      <c r="B1996" s="40"/>
      <c r="C1996" s="228" t="s">
        <v>3145</v>
      </c>
      <c r="D1996" s="228" t="s">
        <v>218</v>
      </c>
      <c r="E1996" s="229" t="s">
        <v>3142</v>
      </c>
      <c r="F1996" s="230" t="s">
        <v>3143</v>
      </c>
      <c r="G1996" s="231" t="s">
        <v>277</v>
      </c>
      <c r="H1996" s="232">
        <v>467.49000000000001</v>
      </c>
      <c r="I1996" s="233"/>
      <c r="J1996" s="234">
        <f>ROUND(I1996*H1996,2)</f>
        <v>0</v>
      </c>
      <c r="K1996" s="230" t="s">
        <v>222</v>
      </c>
      <c r="L1996" s="45"/>
      <c r="M1996" s="235" t="s">
        <v>1</v>
      </c>
      <c r="N1996" s="236" t="s">
        <v>44</v>
      </c>
      <c r="O1996" s="92"/>
      <c r="P1996" s="237">
        <f>O1996*H1996</f>
        <v>0</v>
      </c>
      <c r="Q1996" s="237">
        <v>0</v>
      </c>
      <c r="R1996" s="237">
        <f>Q1996*H1996</f>
        <v>0</v>
      </c>
      <c r="S1996" s="237">
        <v>0</v>
      </c>
      <c r="T1996" s="238">
        <f>S1996*H1996</f>
        <v>0</v>
      </c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R1996" s="239" t="s">
        <v>290</v>
      </c>
      <c r="AT1996" s="239" t="s">
        <v>218</v>
      </c>
      <c r="AU1996" s="239" t="s">
        <v>88</v>
      </c>
      <c r="AY1996" s="18" t="s">
        <v>216</v>
      </c>
      <c r="BE1996" s="240">
        <f>IF(N1996="základní",J1996,0)</f>
        <v>0</v>
      </c>
      <c r="BF1996" s="240">
        <f>IF(N1996="snížená",J1996,0)</f>
        <v>0</v>
      </c>
      <c r="BG1996" s="240">
        <f>IF(N1996="zákl. přenesená",J1996,0)</f>
        <v>0</v>
      </c>
      <c r="BH1996" s="240">
        <f>IF(N1996="sníž. přenesená",J1996,0)</f>
        <v>0</v>
      </c>
      <c r="BI1996" s="240">
        <f>IF(N1996="nulová",J1996,0)</f>
        <v>0</v>
      </c>
      <c r="BJ1996" s="18" t="s">
        <v>86</v>
      </c>
      <c r="BK1996" s="240">
        <f>ROUND(I1996*H1996,2)</f>
        <v>0</v>
      </c>
      <c r="BL1996" s="18" t="s">
        <v>290</v>
      </c>
      <c r="BM1996" s="239" t="s">
        <v>3144</v>
      </c>
    </row>
    <row r="1997" s="13" customFormat="1">
      <c r="A1997" s="13"/>
      <c r="B1997" s="241"/>
      <c r="C1997" s="242"/>
      <c r="D1997" s="243" t="s">
        <v>230</v>
      </c>
      <c r="E1997" s="244" t="s">
        <v>1</v>
      </c>
      <c r="F1997" s="245" t="s">
        <v>6659</v>
      </c>
      <c r="G1997" s="242"/>
      <c r="H1997" s="246">
        <v>467.49000000000001</v>
      </c>
      <c r="I1997" s="247"/>
      <c r="J1997" s="242"/>
      <c r="K1997" s="242"/>
      <c r="L1997" s="248"/>
      <c r="M1997" s="249"/>
      <c r="N1997" s="250"/>
      <c r="O1997" s="250"/>
      <c r="P1997" s="250"/>
      <c r="Q1997" s="250"/>
      <c r="R1997" s="250"/>
      <c r="S1997" s="250"/>
      <c r="T1997" s="251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2" t="s">
        <v>230</v>
      </c>
      <c r="AU1997" s="252" t="s">
        <v>88</v>
      </c>
      <c r="AV1997" s="13" t="s">
        <v>88</v>
      </c>
      <c r="AW1997" s="13" t="s">
        <v>34</v>
      </c>
      <c r="AX1997" s="13" t="s">
        <v>86</v>
      </c>
      <c r="AY1997" s="252" t="s">
        <v>216</v>
      </c>
    </row>
    <row r="1998" s="2" customFormat="1" ht="16.5" customHeight="1">
      <c r="A1998" s="39"/>
      <c r="B1998" s="40"/>
      <c r="C1998" s="228" t="s">
        <v>3151</v>
      </c>
      <c r="D1998" s="228" t="s">
        <v>218</v>
      </c>
      <c r="E1998" s="229" t="s">
        <v>3146</v>
      </c>
      <c r="F1998" s="230" t="s">
        <v>3147</v>
      </c>
      <c r="G1998" s="231" t="s">
        <v>277</v>
      </c>
      <c r="H1998" s="232">
        <v>6.9100000000000001</v>
      </c>
      <c r="I1998" s="233"/>
      <c r="J1998" s="234">
        <f>ROUND(I1998*H1998,2)</f>
        <v>0</v>
      </c>
      <c r="K1998" s="230" t="s">
        <v>222</v>
      </c>
      <c r="L1998" s="45"/>
      <c r="M1998" s="235" t="s">
        <v>1</v>
      </c>
      <c r="N1998" s="236" t="s">
        <v>44</v>
      </c>
      <c r="O1998" s="92"/>
      <c r="P1998" s="237">
        <f>O1998*H1998</f>
        <v>0</v>
      </c>
      <c r="Q1998" s="237">
        <v>0.00058</v>
      </c>
      <c r="R1998" s="237">
        <f>Q1998*H1998</f>
        <v>0.0040077999999999997</v>
      </c>
      <c r="S1998" s="237">
        <v>0</v>
      </c>
      <c r="T1998" s="238">
        <f>S1998*H1998</f>
        <v>0</v>
      </c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R1998" s="239" t="s">
        <v>290</v>
      </c>
      <c r="AT1998" s="239" t="s">
        <v>218</v>
      </c>
      <c r="AU1998" s="239" t="s">
        <v>88</v>
      </c>
      <c r="AY1998" s="18" t="s">
        <v>216</v>
      </c>
      <c r="BE1998" s="240">
        <f>IF(N1998="základní",J1998,0)</f>
        <v>0</v>
      </c>
      <c r="BF1998" s="240">
        <f>IF(N1998="snížená",J1998,0)</f>
        <v>0</v>
      </c>
      <c r="BG1998" s="240">
        <f>IF(N1998="zákl. přenesená",J1998,0)</f>
        <v>0</v>
      </c>
      <c r="BH1998" s="240">
        <f>IF(N1998="sníž. přenesená",J1998,0)</f>
        <v>0</v>
      </c>
      <c r="BI1998" s="240">
        <f>IF(N1998="nulová",J1998,0)</f>
        <v>0</v>
      </c>
      <c r="BJ1998" s="18" t="s">
        <v>86</v>
      </c>
      <c r="BK1998" s="240">
        <f>ROUND(I1998*H1998,2)</f>
        <v>0</v>
      </c>
      <c r="BL1998" s="18" t="s">
        <v>290</v>
      </c>
      <c r="BM1998" s="239" t="s">
        <v>6661</v>
      </c>
    </row>
    <row r="1999" s="13" customFormat="1">
      <c r="A1999" s="13"/>
      <c r="B1999" s="241"/>
      <c r="C1999" s="242"/>
      <c r="D1999" s="243" t="s">
        <v>230</v>
      </c>
      <c r="E1999" s="244" t="s">
        <v>1</v>
      </c>
      <c r="F1999" s="245" t="s">
        <v>6662</v>
      </c>
      <c r="G1999" s="242"/>
      <c r="H1999" s="246">
        <v>6.21</v>
      </c>
      <c r="I1999" s="247"/>
      <c r="J1999" s="242"/>
      <c r="K1999" s="242"/>
      <c r="L1999" s="248"/>
      <c r="M1999" s="249"/>
      <c r="N1999" s="250"/>
      <c r="O1999" s="250"/>
      <c r="P1999" s="250"/>
      <c r="Q1999" s="250"/>
      <c r="R1999" s="250"/>
      <c r="S1999" s="250"/>
      <c r="T1999" s="251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2" t="s">
        <v>230</v>
      </c>
      <c r="AU1999" s="252" t="s">
        <v>88</v>
      </c>
      <c r="AV1999" s="13" t="s">
        <v>88</v>
      </c>
      <c r="AW1999" s="13" t="s">
        <v>34</v>
      </c>
      <c r="AX1999" s="13" t="s">
        <v>79</v>
      </c>
      <c r="AY1999" s="252" t="s">
        <v>216</v>
      </c>
    </row>
    <row r="2000" s="13" customFormat="1">
      <c r="A2000" s="13"/>
      <c r="B2000" s="241"/>
      <c r="C2000" s="242"/>
      <c r="D2000" s="243" t="s">
        <v>230</v>
      </c>
      <c r="E2000" s="244" t="s">
        <v>1</v>
      </c>
      <c r="F2000" s="245" t="s">
        <v>6663</v>
      </c>
      <c r="G2000" s="242"/>
      <c r="H2000" s="246">
        <v>0.69999999999999996</v>
      </c>
      <c r="I2000" s="247"/>
      <c r="J2000" s="242"/>
      <c r="K2000" s="242"/>
      <c r="L2000" s="248"/>
      <c r="M2000" s="249"/>
      <c r="N2000" s="250"/>
      <c r="O2000" s="250"/>
      <c r="P2000" s="250"/>
      <c r="Q2000" s="250"/>
      <c r="R2000" s="250"/>
      <c r="S2000" s="250"/>
      <c r="T2000" s="251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52" t="s">
        <v>230</v>
      </c>
      <c r="AU2000" s="252" t="s">
        <v>88</v>
      </c>
      <c r="AV2000" s="13" t="s">
        <v>88</v>
      </c>
      <c r="AW2000" s="13" t="s">
        <v>34</v>
      </c>
      <c r="AX2000" s="13" t="s">
        <v>79</v>
      </c>
      <c r="AY2000" s="252" t="s">
        <v>216</v>
      </c>
    </row>
    <row r="2001" s="14" customFormat="1">
      <c r="A2001" s="14"/>
      <c r="B2001" s="253"/>
      <c r="C2001" s="254"/>
      <c r="D2001" s="243" t="s">
        <v>230</v>
      </c>
      <c r="E2001" s="255" t="s">
        <v>1</v>
      </c>
      <c r="F2001" s="256" t="s">
        <v>285</v>
      </c>
      <c r="G2001" s="254"/>
      <c r="H2001" s="257">
        <v>6.9100000000000001</v>
      </c>
      <c r="I2001" s="258"/>
      <c r="J2001" s="254"/>
      <c r="K2001" s="254"/>
      <c r="L2001" s="259"/>
      <c r="M2001" s="260"/>
      <c r="N2001" s="261"/>
      <c r="O2001" s="261"/>
      <c r="P2001" s="261"/>
      <c r="Q2001" s="261"/>
      <c r="R2001" s="261"/>
      <c r="S2001" s="261"/>
      <c r="T2001" s="262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T2001" s="263" t="s">
        <v>230</v>
      </c>
      <c r="AU2001" s="263" t="s">
        <v>88</v>
      </c>
      <c r="AV2001" s="14" t="s">
        <v>121</v>
      </c>
      <c r="AW2001" s="14" t="s">
        <v>34</v>
      </c>
      <c r="AX2001" s="14" t="s">
        <v>86</v>
      </c>
      <c r="AY2001" s="263" t="s">
        <v>216</v>
      </c>
    </row>
    <row r="2002" s="2" customFormat="1" ht="16.5" customHeight="1">
      <c r="A2002" s="39"/>
      <c r="B2002" s="40"/>
      <c r="C2002" s="264" t="s">
        <v>3156</v>
      </c>
      <c r="D2002" s="264" t="s">
        <v>372</v>
      </c>
      <c r="E2002" s="265" t="s">
        <v>6664</v>
      </c>
      <c r="F2002" s="266" t="s">
        <v>6665</v>
      </c>
      <c r="G2002" s="267" t="s">
        <v>277</v>
      </c>
      <c r="H2002" s="268">
        <v>7.601</v>
      </c>
      <c r="I2002" s="269"/>
      <c r="J2002" s="270">
        <f>ROUND(I2002*H2002,2)</f>
        <v>0</v>
      </c>
      <c r="K2002" s="266" t="s">
        <v>222</v>
      </c>
      <c r="L2002" s="271"/>
      <c r="M2002" s="272" t="s">
        <v>1</v>
      </c>
      <c r="N2002" s="273" t="s">
        <v>44</v>
      </c>
      <c r="O2002" s="92"/>
      <c r="P2002" s="237">
        <f>O2002*H2002</f>
        <v>0</v>
      </c>
      <c r="Q2002" s="237">
        <v>0.012</v>
      </c>
      <c r="R2002" s="237">
        <f>Q2002*H2002</f>
        <v>0.091212000000000001</v>
      </c>
      <c r="S2002" s="237">
        <v>0</v>
      </c>
      <c r="T2002" s="238">
        <f>S2002*H2002</f>
        <v>0</v>
      </c>
      <c r="U2002" s="39"/>
      <c r="V2002" s="39"/>
      <c r="W2002" s="39"/>
      <c r="X2002" s="39"/>
      <c r="Y2002" s="39"/>
      <c r="Z2002" s="39"/>
      <c r="AA2002" s="39"/>
      <c r="AB2002" s="39"/>
      <c r="AC2002" s="39"/>
      <c r="AD2002" s="39"/>
      <c r="AE2002" s="39"/>
      <c r="AR2002" s="239" t="s">
        <v>371</v>
      </c>
      <c r="AT2002" s="239" t="s">
        <v>372</v>
      </c>
      <c r="AU2002" s="239" t="s">
        <v>88</v>
      </c>
      <c r="AY2002" s="18" t="s">
        <v>216</v>
      </c>
      <c r="BE2002" s="240">
        <f>IF(N2002="základní",J2002,0)</f>
        <v>0</v>
      </c>
      <c r="BF2002" s="240">
        <f>IF(N2002="snížená",J2002,0)</f>
        <v>0</v>
      </c>
      <c r="BG2002" s="240">
        <f>IF(N2002="zákl. přenesená",J2002,0)</f>
        <v>0</v>
      </c>
      <c r="BH2002" s="240">
        <f>IF(N2002="sníž. přenesená",J2002,0)</f>
        <v>0</v>
      </c>
      <c r="BI2002" s="240">
        <f>IF(N2002="nulová",J2002,0)</f>
        <v>0</v>
      </c>
      <c r="BJ2002" s="18" t="s">
        <v>86</v>
      </c>
      <c r="BK2002" s="240">
        <f>ROUND(I2002*H2002,2)</f>
        <v>0</v>
      </c>
      <c r="BL2002" s="18" t="s">
        <v>290</v>
      </c>
      <c r="BM2002" s="239" t="s">
        <v>6666</v>
      </c>
    </row>
    <row r="2003" s="13" customFormat="1">
      <c r="A2003" s="13"/>
      <c r="B2003" s="241"/>
      <c r="C2003" s="242"/>
      <c r="D2003" s="243" t="s">
        <v>230</v>
      </c>
      <c r="E2003" s="242"/>
      <c r="F2003" s="245" t="s">
        <v>6667</v>
      </c>
      <c r="G2003" s="242"/>
      <c r="H2003" s="246">
        <v>7.601</v>
      </c>
      <c r="I2003" s="247"/>
      <c r="J2003" s="242"/>
      <c r="K2003" s="242"/>
      <c r="L2003" s="248"/>
      <c r="M2003" s="249"/>
      <c r="N2003" s="250"/>
      <c r="O2003" s="250"/>
      <c r="P2003" s="250"/>
      <c r="Q2003" s="250"/>
      <c r="R2003" s="250"/>
      <c r="S2003" s="250"/>
      <c r="T2003" s="251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52" t="s">
        <v>230</v>
      </c>
      <c r="AU2003" s="252" t="s">
        <v>88</v>
      </c>
      <c r="AV2003" s="13" t="s">
        <v>88</v>
      </c>
      <c r="AW2003" s="13" t="s">
        <v>4</v>
      </c>
      <c r="AX2003" s="13" t="s">
        <v>86</v>
      </c>
      <c r="AY2003" s="252" t="s">
        <v>216</v>
      </c>
    </row>
    <row r="2004" s="2" customFormat="1" ht="16.5" customHeight="1">
      <c r="A2004" s="39"/>
      <c r="B2004" s="40"/>
      <c r="C2004" s="228" t="s">
        <v>3160</v>
      </c>
      <c r="D2004" s="228" t="s">
        <v>218</v>
      </c>
      <c r="E2004" s="229" t="s">
        <v>3157</v>
      </c>
      <c r="F2004" s="230" t="s">
        <v>3158</v>
      </c>
      <c r="G2004" s="231" t="s">
        <v>359</v>
      </c>
      <c r="H2004" s="232">
        <v>9.3689999999999998</v>
      </c>
      <c r="I2004" s="233"/>
      <c r="J2004" s="234">
        <f>ROUND(I2004*H2004,2)</f>
        <v>0</v>
      </c>
      <c r="K2004" s="230" t="s">
        <v>222</v>
      </c>
      <c r="L2004" s="45"/>
      <c r="M2004" s="235" t="s">
        <v>1</v>
      </c>
      <c r="N2004" s="236" t="s">
        <v>44</v>
      </c>
      <c r="O2004" s="92"/>
      <c r="P2004" s="237">
        <f>O2004*H2004</f>
        <v>0</v>
      </c>
      <c r="Q2004" s="237">
        <v>0</v>
      </c>
      <c r="R2004" s="237">
        <f>Q2004*H2004</f>
        <v>0</v>
      </c>
      <c r="S2004" s="237">
        <v>0</v>
      </c>
      <c r="T2004" s="238">
        <f>S2004*H2004</f>
        <v>0</v>
      </c>
      <c r="U2004" s="39"/>
      <c r="V2004" s="39"/>
      <c r="W2004" s="39"/>
      <c r="X2004" s="39"/>
      <c r="Y2004" s="39"/>
      <c r="Z2004" s="39"/>
      <c r="AA2004" s="39"/>
      <c r="AB2004" s="39"/>
      <c r="AC2004" s="39"/>
      <c r="AD2004" s="39"/>
      <c r="AE2004" s="39"/>
      <c r="AR2004" s="239" t="s">
        <v>290</v>
      </c>
      <c r="AT2004" s="239" t="s">
        <v>218</v>
      </c>
      <c r="AU2004" s="239" t="s">
        <v>88</v>
      </c>
      <c r="AY2004" s="18" t="s">
        <v>216</v>
      </c>
      <c r="BE2004" s="240">
        <f>IF(N2004="základní",J2004,0)</f>
        <v>0</v>
      </c>
      <c r="BF2004" s="240">
        <f>IF(N2004="snížená",J2004,0)</f>
        <v>0</v>
      </c>
      <c r="BG2004" s="240">
        <f>IF(N2004="zákl. přenesená",J2004,0)</f>
        <v>0</v>
      </c>
      <c r="BH2004" s="240">
        <f>IF(N2004="sníž. přenesená",J2004,0)</f>
        <v>0</v>
      </c>
      <c r="BI2004" s="240">
        <f>IF(N2004="nulová",J2004,0)</f>
        <v>0</v>
      </c>
      <c r="BJ2004" s="18" t="s">
        <v>86</v>
      </c>
      <c r="BK2004" s="240">
        <f>ROUND(I2004*H2004,2)</f>
        <v>0</v>
      </c>
      <c r="BL2004" s="18" t="s">
        <v>290</v>
      </c>
      <c r="BM2004" s="239" t="s">
        <v>3159</v>
      </c>
    </row>
    <row r="2005" s="2" customFormat="1" ht="16.5" customHeight="1">
      <c r="A2005" s="39"/>
      <c r="B2005" s="40"/>
      <c r="C2005" s="228" t="s">
        <v>3166</v>
      </c>
      <c r="D2005" s="228" t="s">
        <v>218</v>
      </c>
      <c r="E2005" s="229" t="s">
        <v>3161</v>
      </c>
      <c r="F2005" s="230" t="s">
        <v>3162</v>
      </c>
      <c r="G2005" s="231" t="s">
        <v>359</v>
      </c>
      <c r="H2005" s="232">
        <v>9.3689999999999998</v>
      </c>
      <c r="I2005" s="233"/>
      <c r="J2005" s="234">
        <f>ROUND(I2005*H2005,2)</f>
        <v>0</v>
      </c>
      <c r="K2005" s="230" t="s">
        <v>222</v>
      </c>
      <c r="L2005" s="45"/>
      <c r="M2005" s="235" t="s">
        <v>1</v>
      </c>
      <c r="N2005" s="236" t="s">
        <v>44</v>
      </c>
      <c r="O2005" s="92"/>
      <c r="P2005" s="237">
        <f>O2005*H2005</f>
        <v>0</v>
      </c>
      <c r="Q2005" s="237">
        <v>0</v>
      </c>
      <c r="R2005" s="237">
        <f>Q2005*H2005</f>
        <v>0</v>
      </c>
      <c r="S2005" s="237">
        <v>0</v>
      </c>
      <c r="T2005" s="238">
        <f>S2005*H2005</f>
        <v>0</v>
      </c>
      <c r="U2005" s="39"/>
      <c r="V2005" s="39"/>
      <c r="W2005" s="39"/>
      <c r="X2005" s="39"/>
      <c r="Y2005" s="39"/>
      <c r="Z2005" s="39"/>
      <c r="AA2005" s="39"/>
      <c r="AB2005" s="39"/>
      <c r="AC2005" s="39"/>
      <c r="AD2005" s="39"/>
      <c r="AE2005" s="39"/>
      <c r="AR2005" s="239" t="s">
        <v>290</v>
      </c>
      <c r="AT2005" s="239" t="s">
        <v>218</v>
      </c>
      <c r="AU2005" s="239" t="s">
        <v>88</v>
      </c>
      <c r="AY2005" s="18" t="s">
        <v>216</v>
      </c>
      <c r="BE2005" s="240">
        <f>IF(N2005="základní",J2005,0)</f>
        <v>0</v>
      </c>
      <c r="BF2005" s="240">
        <f>IF(N2005="snížená",J2005,0)</f>
        <v>0</v>
      </c>
      <c r="BG2005" s="240">
        <f>IF(N2005="zákl. přenesená",J2005,0)</f>
        <v>0</v>
      </c>
      <c r="BH2005" s="240">
        <f>IF(N2005="sníž. přenesená",J2005,0)</f>
        <v>0</v>
      </c>
      <c r="BI2005" s="240">
        <f>IF(N2005="nulová",J2005,0)</f>
        <v>0</v>
      </c>
      <c r="BJ2005" s="18" t="s">
        <v>86</v>
      </c>
      <c r="BK2005" s="240">
        <f>ROUND(I2005*H2005,2)</f>
        <v>0</v>
      </c>
      <c r="BL2005" s="18" t="s">
        <v>290</v>
      </c>
      <c r="BM2005" s="239" t="s">
        <v>3163</v>
      </c>
    </row>
    <row r="2006" s="12" customFormat="1" ht="22.8" customHeight="1">
      <c r="A2006" s="12"/>
      <c r="B2006" s="212"/>
      <c r="C2006" s="213"/>
      <c r="D2006" s="214" t="s">
        <v>78</v>
      </c>
      <c r="E2006" s="226" t="s">
        <v>3164</v>
      </c>
      <c r="F2006" s="226" t="s">
        <v>3165</v>
      </c>
      <c r="G2006" s="213"/>
      <c r="H2006" s="213"/>
      <c r="I2006" s="216"/>
      <c r="J2006" s="227">
        <f>BK2006</f>
        <v>0</v>
      </c>
      <c r="K2006" s="213"/>
      <c r="L2006" s="218"/>
      <c r="M2006" s="219"/>
      <c r="N2006" s="220"/>
      <c r="O2006" s="220"/>
      <c r="P2006" s="221">
        <f>SUM(P2007:P2063)</f>
        <v>0</v>
      </c>
      <c r="Q2006" s="220"/>
      <c r="R2006" s="221">
        <f>SUM(R2007:R2063)</f>
        <v>0.16572119999999999</v>
      </c>
      <c r="S2006" s="220"/>
      <c r="T2006" s="222">
        <f>SUM(T2007:T2063)</f>
        <v>0</v>
      </c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R2006" s="223" t="s">
        <v>88</v>
      </c>
      <c r="AT2006" s="224" t="s">
        <v>78</v>
      </c>
      <c r="AU2006" s="224" t="s">
        <v>86</v>
      </c>
      <c r="AY2006" s="223" t="s">
        <v>216</v>
      </c>
      <c r="BK2006" s="225">
        <f>SUM(BK2007:BK2063)</f>
        <v>0</v>
      </c>
    </row>
    <row r="2007" s="2" customFormat="1" ht="16.5" customHeight="1">
      <c r="A2007" s="39"/>
      <c r="B2007" s="40"/>
      <c r="C2007" s="228" t="s">
        <v>3171</v>
      </c>
      <c r="D2007" s="228" t="s">
        <v>218</v>
      </c>
      <c r="E2007" s="229" t="s">
        <v>6668</v>
      </c>
      <c r="F2007" s="230" t="s">
        <v>6669</v>
      </c>
      <c r="G2007" s="231" t="s">
        <v>277</v>
      </c>
      <c r="H2007" s="232">
        <v>70.844999999999999</v>
      </c>
      <c r="I2007" s="233"/>
      <c r="J2007" s="234">
        <f>ROUND(I2007*H2007,2)</f>
        <v>0</v>
      </c>
      <c r="K2007" s="230" t="s">
        <v>1</v>
      </c>
      <c r="L2007" s="45"/>
      <c r="M2007" s="235" t="s">
        <v>1</v>
      </c>
      <c r="N2007" s="236" t="s">
        <v>44</v>
      </c>
      <c r="O2007" s="92"/>
      <c r="P2007" s="237">
        <f>O2007*H2007</f>
        <v>0</v>
      </c>
      <c r="Q2007" s="237">
        <v>2.0000000000000002E-05</v>
      </c>
      <c r="R2007" s="237">
        <f>Q2007*H2007</f>
        <v>0.0014169</v>
      </c>
      <c r="S2007" s="237">
        <v>0</v>
      </c>
      <c r="T2007" s="238">
        <f>S2007*H2007</f>
        <v>0</v>
      </c>
      <c r="U2007" s="39"/>
      <c r="V2007" s="39"/>
      <c r="W2007" s="39"/>
      <c r="X2007" s="39"/>
      <c r="Y2007" s="39"/>
      <c r="Z2007" s="39"/>
      <c r="AA2007" s="39"/>
      <c r="AB2007" s="39"/>
      <c r="AC2007" s="39"/>
      <c r="AD2007" s="39"/>
      <c r="AE2007" s="39"/>
      <c r="AR2007" s="239" t="s">
        <v>290</v>
      </c>
      <c r="AT2007" s="239" t="s">
        <v>218</v>
      </c>
      <c r="AU2007" s="239" t="s">
        <v>88</v>
      </c>
      <c r="AY2007" s="18" t="s">
        <v>216</v>
      </c>
      <c r="BE2007" s="240">
        <f>IF(N2007="základní",J2007,0)</f>
        <v>0</v>
      </c>
      <c r="BF2007" s="240">
        <f>IF(N2007="snížená",J2007,0)</f>
        <v>0</v>
      </c>
      <c r="BG2007" s="240">
        <f>IF(N2007="zákl. přenesená",J2007,0)</f>
        <v>0</v>
      </c>
      <c r="BH2007" s="240">
        <f>IF(N2007="sníž. přenesená",J2007,0)</f>
        <v>0</v>
      </c>
      <c r="BI2007" s="240">
        <f>IF(N2007="nulová",J2007,0)</f>
        <v>0</v>
      </c>
      <c r="BJ2007" s="18" t="s">
        <v>86</v>
      </c>
      <c r="BK2007" s="240">
        <f>ROUND(I2007*H2007,2)</f>
        <v>0</v>
      </c>
      <c r="BL2007" s="18" t="s">
        <v>290</v>
      </c>
      <c r="BM2007" s="239" t="s">
        <v>6670</v>
      </c>
    </row>
    <row r="2008" s="13" customFormat="1">
      <c r="A2008" s="13"/>
      <c r="B2008" s="241"/>
      <c r="C2008" s="242"/>
      <c r="D2008" s="243" t="s">
        <v>230</v>
      </c>
      <c r="E2008" s="244" t="s">
        <v>1</v>
      </c>
      <c r="F2008" s="245" t="s">
        <v>6671</v>
      </c>
      <c r="G2008" s="242"/>
      <c r="H2008" s="246">
        <v>14.169000000000001</v>
      </c>
      <c r="I2008" s="247"/>
      <c r="J2008" s="242"/>
      <c r="K2008" s="242"/>
      <c r="L2008" s="248"/>
      <c r="M2008" s="249"/>
      <c r="N2008" s="250"/>
      <c r="O2008" s="250"/>
      <c r="P2008" s="250"/>
      <c r="Q2008" s="250"/>
      <c r="R2008" s="250"/>
      <c r="S2008" s="250"/>
      <c r="T2008" s="251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52" t="s">
        <v>230</v>
      </c>
      <c r="AU2008" s="252" t="s">
        <v>88</v>
      </c>
      <c r="AV2008" s="13" t="s">
        <v>88</v>
      </c>
      <c r="AW2008" s="13" t="s">
        <v>34</v>
      </c>
      <c r="AX2008" s="13" t="s">
        <v>79</v>
      </c>
      <c r="AY2008" s="252" t="s">
        <v>216</v>
      </c>
    </row>
    <row r="2009" s="14" customFormat="1">
      <c r="A2009" s="14"/>
      <c r="B2009" s="253"/>
      <c r="C2009" s="254"/>
      <c r="D2009" s="243" t="s">
        <v>230</v>
      </c>
      <c r="E2009" s="255" t="s">
        <v>1</v>
      </c>
      <c r="F2009" s="256" t="s">
        <v>6672</v>
      </c>
      <c r="G2009" s="254"/>
      <c r="H2009" s="257">
        <v>14.169000000000001</v>
      </c>
      <c r="I2009" s="258"/>
      <c r="J2009" s="254"/>
      <c r="K2009" s="254"/>
      <c r="L2009" s="259"/>
      <c r="M2009" s="260"/>
      <c r="N2009" s="261"/>
      <c r="O2009" s="261"/>
      <c r="P2009" s="261"/>
      <c r="Q2009" s="261"/>
      <c r="R2009" s="261"/>
      <c r="S2009" s="261"/>
      <c r="T2009" s="262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63" t="s">
        <v>230</v>
      </c>
      <c r="AU2009" s="263" t="s">
        <v>88</v>
      </c>
      <c r="AV2009" s="14" t="s">
        <v>121</v>
      </c>
      <c r="AW2009" s="14" t="s">
        <v>34</v>
      </c>
      <c r="AX2009" s="14" t="s">
        <v>86</v>
      </c>
      <c r="AY2009" s="263" t="s">
        <v>216</v>
      </c>
    </row>
    <row r="2010" s="13" customFormat="1">
      <c r="A2010" s="13"/>
      <c r="B2010" s="241"/>
      <c r="C2010" s="242"/>
      <c r="D2010" s="243" t="s">
        <v>230</v>
      </c>
      <c r="E2010" s="242"/>
      <c r="F2010" s="245" t="s">
        <v>6673</v>
      </c>
      <c r="G2010" s="242"/>
      <c r="H2010" s="246">
        <v>70.844999999999999</v>
      </c>
      <c r="I2010" s="247"/>
      <c r="J2010" s="242"/>
      <c r="K2010" s="242"/>
      <c r="L2010" s="248"/>
      <c r="M2010" s="249"/>
      <c r="N2010" s="250"/>
      <c r="O2010" s="250"/>
      <c r="P2010" s="250"/>
      <c r="Q2010" s="250"/>
      <c r="R2010" s="250"/>
      <c r="S2010" s="250"/>
      <c r="T2010" s="251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2" t="s">
        <v>230</v>
      </c>
      <c r="AU2010" s="252" t="s">
        <v>88</v>
      </c>
      <c r="AV2010" s="13" t="s">
        <v>88</v>
      </c>
      <c r="AW2010" s="13" t="s">
        <v>4</v>
      </c>
      <c r="AX2010" s="13" t="s">
        <v>86</v>
      </c>
      <c r="AY2010" s="252" t="s">
        <v>216</v>
      </c>
    </row>
    <row r="2011" s="2" customFormat="1" ht="16.5" customHeight="1">
      <c r="A2011" s="39"/>
      <c r="B2011" s="40"/>
      <c r="C2011" s="228" t="s">
        <v>3176</v>
      </c>
      <c r="D2011" s="228" t="s">
        <v>218</v>
      </c>
      <c r="E2011" s="229" t="s">
        <v>6674</v>
      </c>
      <c r="F2011" s="230" t="s">
        <v>6675</v>
      </c>
      <c r="G2011" s="231" t="s">
        <v>277</v>
      </c>
      <c r="H2011" s="232">
        <v>70.844999999999999</v>
      </c>
      <c r="I2011" s="233"/>
      <c r="J2011" s="234">
        <f>ROUND(I2011*H2011,2)</f>
        <v>0</v>
      </c>
      <c r="K2011" s="230" t="s">
        <v>6066</v>
      </c>
      <c r="L2011" s="45"/>
      <c r="M2011" s="235" t="s">
        <v>1</v>
      </c>
      <c r="N2011" s="236" t="s">
        <v>44</v>
      </c>
      <c r="O2011" s="92"/>
      <c r="P2011" s="237">
        <f>O2011*H2011</f>
        <v>0</v>
      </c>
      <c r="Q2011" s="237">
        <v>2.0000000000000002E-05</v>
      </c>
      <c r="R2011" s="237">
        <f>Q2011*H2011</f>
        <v>0.0014169</v>
      </c>
      <c r="S2011" s="237">
        <v>0</v>
      </c>
      <c r="T2011" s="238">
        <f>S2011*H2011</f>
        <v>0</v>
      </c>
      <c r="U2011" s="39"/>
      <c r="V2011" s="39"/>
      <c r="W2011" s="39"/>
      <c r="X2011" s="39"/>
      <c r="Y2011" s="39"/>
      <c r="Z2011" s="39"/>
      <c r="AA2011" s="39"/>
      <c r="AB2011" s="39"/>
      <c r="AC2011" s="39"/>
      <c r="AD2011" s="39"/>
      <c r="AE2011" s="39"/>
      <c r="AR2011" s="239" t="s">
        <v>290</v>
      </c>
      <c r="AT2011" s="239" t="s">
        <v>218</v>
      </c>
      <c r="AU2011" s="239" t="s">
        <v>88</v>
      </c>
      <c r="AY2011" s="18" t="s">
        <v>216</v>
      </c>
      <c r="BE2011" s="240">
        <f>IF(N2011="základní",J2011,0)</f>
        <v>0</v>
      </c>
      <c r="BF2011" s="240">
        <f>IF(N2011="snížená",J2011,0)</f>
        <v>0</v>
      </c>
      <c r="BG2011" s="240">
        <f>IF(N2011="zákl. přenesená",J2011,0)</f>
        <v>0</v>
      </c>
      <c r="BH2011" s="240">
        <f>IF(N2011="sníž. přenesená",J2011,0)</f>
        <v>0</v>
      </c>
      <c r="BI2011" s="240">
        <f>IF(N2011="nulová",J2011,0)</f>
        <v>0</v>
      </c>
      <c r="BJ2011" s="18" t="s">
        <v>86</v>
      </c>
      <c r="BK2011" s="240">
        <f>ROUND(I2011*H2011,2)</f>
        <v>0</v>
      </c>
      <c r="BL2011" s="18" t="s">
        <v>290</v>
      </c>
      <c r="BM2011" s="239" t="s">
        <v>6676</v>
      </c>
    </row>
    <row r="2012" s="13" customFormat="1">
      <c r="A2012" s="13"/>
      <c r="B2012" s="241"/>
      <c r="C2012" s="242"/>
      <c r="D2012" s="243" t="s">
        <v>230</v>
      </c>
      <c r="E2012" s="244" t="s">
        <v>1</v>
      </c>
      <c r="F2012" s="245" t="s">
        <v>6671</v>
      </c>
      <c r="G2012" s="242"/>
      <c r="H2012" s="246">
        <v>14.169000000000001</v>
      </c>
      <c r="I2012" s="247"/>
      <c r="J2012" s="242"/>
      <c r="K2012" s="242"/>
      <c r="L2012" s="248"/>
      <c r="M2012" s="249"/>
      <c r="N2012" s="250"/>
      <c r="O2012" s="250"/>
      <c r="P2012" s="250"/>
      <c r="Q2012" s="250"/>
      <c r="R2012" s="250"/>
      <c r="S2012" s="250"/>
      <c r="T2012" s="251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52" t="s">
        <v>230</v>
      </c>
      <c r="AU2012" s="252" t="s">
        <v>88</v>
      </c>
      <c r="AV2012" s="13" t="s">
        <v>88</v>
      </c>
      <c r="AW2012" s="13" t="s">
        <v>34</v>
      </c>
      <c r="AX2012" s="13" t="s">
        <v>79</v>
      </c>
      <c r="AY2012" s="252" t="s">
        <v>216</v>
      </c>
    </row>
    <row r="2013" s="14" customFormat="1">
      <c r="A2013" s="14"/>
      <c r="B2013" s="253"/>
      <c r="C2013" s="254"/>
      <c r="D2013" s="243" t="s">
        <v>230</v>
      </c>
      <c r="E2013" s="255" t="s">
        <v>1</v>
      </c>
      <c r="F2013" s="256" t="s">
        <v>6672</v>
      </c>
      <c r="G2013" s="254"/>
      <c r="H2013" s="257">
        <v>14.169000000000001</v>
      </c>
      <c r="I2013" s="258"/>
      <c r="J2013" s="254"/>
      <c r="K2013" s="254"/>
      <c r="L2013" s="259"/>
      <c r="M2013" s="260"/>
      <c r="N2013" s="261"/>
      <c r="O2013" s="261"/>
      <c r="P2013" s="261"/>
      <c r="Q2013" s="261"/>
      <c r="R2013" s="261"/>
      <c r="S2013" s="261"/>
      <c r="T2013" s="262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T2013" s="263" t="s">
        <v>230</v>
      </c>
      <c r="AU2013" s="263" t="s">
        <v>88</v>
      </c>
      <c r="AV2013" s="14" t="s">
        <v>121</v>
      </c>
      <c r="AW2013" s="14" t="s">
        <v>34</v>
      </c>
      <c r="AX2013" s="14" t="s">
        <v>86</v>
      </c>
      <c r="AY2013" s="263" t="s">
        <v>216</v>
      </c>
    </row>
    <row r="2014" s="13" customFormat="1">
      <c r="A2014" s="13"/>
      <c r="B2014" s="241"/>
      <c r="C2014" s="242"/>
      <c r="D2014" s="243" t="s">
        <v>230</v>
      </c>
      <c r="E2014" s="242"/>
      <c r="F2014" s="245" t="s">
        <v>6673</v>
      </c>
      <c r="G2014" s="242"/>
      <c r="H2014" s="246">
        <v>70.844999999999999</v>
      </c>
      <c r="I2014" s="247"/>
      <c r="J2014" s="242"/>
      <c r="K2014" s="242"/>
      <c r="L2014" s="248"/>
      <c r="M2014" s="249"/>
      <c r="N2014" s="250"/>
      <c r="O2014" s="250"/>
      <c r="P2014" s="250"/>
      <c r="Q2014" s="250"/>
      <c r="R2014" s="250"/>
      <c r="S2014" s="250"/>
      <c r="T2014" s="251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2" t="s">
        <v>230</v>
      </c>
      <c r="AU2014" s="252" t="s">
        <v>88</v>
      </c>
      <c r="AV2014" s="13" t="s">
        <v>88</v>
      </c>
      <c r="AW2014" s="13" t="s">
        <v>4</v>
      </c>
      <c r="AX2014" s="13" t="s">
        <v>86</v>
      </c>
      <c r="AY2014" s="252" t="s">
        <v>216</v>
      </c>
    </row>
    <row r="2015" s="2" customFormat="1" ht="16.5" customHeight="1">
      <c r="A2015" s="39"/>
      <c r="B2015" s="40"/>
      <c r="C2015" s="228" t="s">
        <v>3181</v>
      </c>
      <c r="D2015" s="228" t="s">
        <v>218</v>
      </c>
      <c r="E2015" s="229" t="s">
        <v>6677</v>
      </c>
      <c r="F2015" s="230" t="s">
        <v>6678</v>
      </c>
      <c r="G2015" s="231" t="s">
        <v>277</v>
      </c>
      <c r="H2015" s="232">
        <v>70.844999999999999</v>
      </c>
      <c r="I2015" s="233"/>
      <c r="J2015" s="234">
        <f>ROUND(I2015*H2015,2)</f>
        <v>0</v>
      </c>
      <c r="K2015" s="230" t="s">
        <v>6066</v>
      </c>
      <c r="L2015" s="45"/>
      <c r="M2015" s="235" t="s">
        <v>1</v>
      </c>
      <c r="N2015" s="236" t="s">
        <v>44</v>
      </c>
      <c r="O2015" s="92"/>
      <c r="P2015" s="237">
        <f>O2015*H2015</f>
        <v>0</v>
      </c>
      <c r="Q2015" s="237">
        <v>2.0000000000000002E-05</v>
      </c>
      <c r="R2015" s="237">
        <f>Q2015*H2015</f>
        <v>0.0014169</v>
      </c>
      <c r="S2015" s="237">
        <v>0</v>
      </c>
      <c r="T2015" s="238">
        <f>S2015*H2015</f>
        <v>0</v>
      </c>
      <c r="U2015" s="39"/>
      <c r="V2015" s="39"/>
      <c r="W2015" s="39"/>
      <c r="X2015" s="39"/>
      <c r="Y2015" s="39"/>
      <c r="Z2015" s="39"/>
      <c r="AA2015" s="39"/>
      <c r="AB2015" s="39"/>
      <c r="AC2015" s="39"/>
      <c r="AD2015" s="39"/>
      <c r="AE2015" s="39"/>
      <c r="AR2015" s="239" t="s">
        <v>290</v>
      </c>
      <c r="AT2015" s="239" t="s">
        <v>218</v>
      </c>
      <c r="AU2015" s="239" t="s">
        <v>88</v>
      </c>
      <c r="AY2015" s="18" t="s">
        <v>216</v>
      </c>
      <c r="BE2015" s="240">
        <f>IF(N2015="základní",J2015,0)</f>
        <v>0</v>
      </c>
      <c r="BF2015" s="240">
        <f>IF(N2015="snížená",J2015,0)</f>
        <v>0</v>
      </c>
      <c r="BG2015" s="240">
        <f>IF(N2015="zákl. přenesená",J2015,0)</f>
        <v>0</v>
      </c>
      <c r="BH2015" s="240">
        <f>IF(N2015="sníž. přenesená",J2015,0)</f>
        <v>0</v>
      </c>
      <c r="BI2015" s="240">
        <f>IF(N2015="nulová",J2015,0)</f>
        <v>0</v>
      </c>
      <c r="BJ2015" s="18" t="s">
        <v>86</v>
      </c>
      <c r="BK2015" s="240">
        <f>ROUND(I2015*H2015,2)</f>
        <v>0</v>
      </c>
      <c r="BL2015" s="18" t="s">
        <v>290</v>
      </c>
      <c r="BM2015" s="239" t="s">
        <v>6679</v>
      </c>
    </row>
    <row r="2016" s="13" customFormat="1">
      <c r="A2016" s="13"/>
      <c r="B2016" s="241"/>
      <c r="C2016" s="242"/>
      <c r="D2016" s="243" t="s">
        <v>230</v>
      </c>
      <c r="E2016" s="244" t="s">
        <v>1</v>
      </c>
      <c r="F2016" s="245" t="s">
        <v>6671</v>
      </c>
      <c r="G2016" s="242"/>
      <c r="H2016" s="246">
        <v>14.169000000000001</v>
      </c>
      <c r="I2016" s="247"/>
      <c r="J2016" s="242"/>
      <c r="K2016" s="242"/>
      <c r="L2016" s="248"/>
      <c r="M2016" s="249"/>
      <c r="N2016" s="250"/>
      <c r="O2016" s="250"/>
      <c r="P2016" s="250"/>
      <c r="Q2016" s="250"/>
      <c r="R2016" s="250"/>
      <c r="S2016" s="250"/>
      <c r="T2016" s="251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2" t="s">
        <v>230</v>
      </c>
      <c r="AU2016" s="252" t="s">
        <v>88</v>
      </c>
      <c r="AV2016" s="13" t="s">
        <v>88</v>
      </c>
      <c r="AW2016" s="13" t="s">
        <v>34</v>
      </c>
      <c r="AX2016" s="13" t="s">
        <v>79</v>
      </c>
      <c r="AY2016" s="252" t="s">
        <v>216</v>
      </c>
    </row>
    <row r="2017" s="14" customFormat="1">
      <c r="A2017" s="14"/>
      <c r="B2017" s="253"/>
      <c r="C2017" s="254"/>
      <c r="D2017" s="243" t="s">
        <v>230</v>
      </c>
      <c r="E2017" s="255" t="s">
        <v>1</v>
      </c>
      <c r="F2017" s="256" t="s">
        <v>6680</v>
      </c>
      <c r="G2017" s="254"/>
      <c r="H2017" s="257">
        <v>14.169000000000001</v>
      </c>
      <c r="I2017" s="258"/>
      <c r="J2017" s="254"/>
      <c r="K2017" s="254"/>
      <c r="L2017" s="259"/>
      <c r="M2017" s="260"/>
      <c r="N2017" s="261"/>
      <c r="O2017" s="261"/>
      <c r="P2017" s="261"/>
      <c r="Q2017" s="261"/>
      <c r="R2017" s="261"/>
      <c r="S2017" s="261"/>
      <c r="T2017" s="262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63" t="s">
        <v>230</v>
      </c>
      <c r="AU2017" s="263" t="s">
        <v>88</v>
      </c>
      <c r="AV2017" s="14" t="s">
        <v>121</v>
      </c>
      <c r="AW2017" s="14" t="s">
        <v>34</v>
      </c>
      <c r="AX2017" s="14" t="s">
        <v>86</v>
      </c>
      <c r="AY2017" s="263" t="s">
        <v>216</v>
      </c>
    </row>
    <row r="2018" s="13" customFormat="1">
      <c r="A2018" s="13"/>
      <c r="B2018" s="241"/>
      <c r="C2018" s="242"/>
      <c r="D2018" s="243" t="s">
        <v>230</v>
      </c>
      <c r="E2018" s="242"/>
      <c r="F2018" s="245" t="s">
        <v>6673</v>
      </c>
      <c r="G2018" s="242"/>
      <c r="H2018" s="246">
        <v>70.844999999999999</v>
      </c>
      <c r="I2018" s="247"/>
      <c r="J2018" s="242"/>
      <c r="K2018" s="242"/>
      <c r="L2018" s="248"/>
      <c r="M2018" s="249"/>
      <c r="N2018" s="250"/>
      <c r="O2018" s="250"/>
      <c r="P2018" s="250"/>
      <c r="Q2018" s="250"/>
      <c r="R2018" s="250"/>
      <c r="S2018" s="250"/>
      <c r="T2018" s="251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52" t="s">
        <v>230</v>
      </c>
      <c r="AU2018" s="252" t="s">
        <v>88</v>
      </c>
      <c r="AV2018" s="13" t="s">
        <v>88</v>
      </c>
      <c r="AW2018" s="13" t="s">
        <v>4</v>
      </c>
      <c r="AX2018" s="13" t="s">
        <v>86</v>
      </c>
      <c r="AY2018" s="252" t="s">
        <v>216</v>
      </c>
    </row>
    <row r="2019" s="2" customFormat="1" ht="16.5" customHeight="1">
      <c r="A2019" s="39"/>
      <c r="B2019" s="40"/>
      <c r="C2019" s="228" t="s">
        <v>3191</v>
      </c>
      <c r="D2019" s="228" t="s">
        <v>218</v>
      </c>
      <c r="E2019" s="229" t="s">
        <v>6681</v>
      </c>
      <c r="F2019" s="230" t="s">
        <v>6682</v>
      </c>
      <c r="G2019" s="231" t="s">
        <v>277</v>
      </c>
      <c r="H2019" s="232">
        <v>70.844999999999999</v>
      </c>
      <c r="I2019" s="233"/>
      <c r="J2019" s="234">
        <f>ROUND(I2019*H2019,2)</f>
        <v>0</v>
      </c>
      <c r="K2019" s="230" t="s">
        <v>6066</v>
      </c>
      <c r="L2019" s="45"/>
      <c r="M2019" s="235" t="s">
        <v>1</v>
      </c>
      <c r="N2019" s="236" t="s">
        <v>44</v>
      </c>
      <c r="O2019" s="92"/>
      <c r="P2019" s="237">
        <f>O2019*H2019</f>
        <v>0</v>
      </c>
      <c r="Q2019" s="237">
        <v>0.00017000000000000001</v>
      </c>
      <c r="R2019" s="237">
        <f>Q2019*H2019</f>
        <v>0.012043650000000001</v>
      </c>
      <c r="S2019" s="237">
        <v>0</v>
      </c>
      <c r="T2019" s="238">
        <f>S2019*H2019</f>
        <v>0</v>
      </c>
      <c r="U2019" s="39"/>
      <c r="V2019" s="39"/>
      <c r="W2019" s="39"/>
      <c r="X2019" s="39"/>
      <c r="Y2019" s="39"/>
      <c r="Z2019" s="39"/>
      <c r="AA2019" s="39"/>
      <c r="AB2019" s="39"/>
      <c r="AC2019" s="39"/>
      <c r="AD2019" s="39"/>
      <c r="AE2019" s="39"/>
      <c r="AR2019" s="239" t="s">
        <v>290</v>
      </c>
      <c r="AT2019" s="239" t="s">
        <v>218</v>
      </c>
      <c r="AU2019" s="239" t="s">
        <v>88</v>
      </c>
      <c r="AY2019" s="18" t="s">
        <v>216</v>
      </c>
      <c r="BE2019" s="240">
        <f>IF(N2019="základní",J2019,0)</f>
        <v>0</v>
      </c>
      <c r="BF2019" s="240">
        <f>IF(N2019="snížená",J2019,0)</f>
        <v>0</v>
      </c>
      <c r="BG2019" s="240">
        <f>IF(N2019="zákl. přenesená",J2019,0)</f>
        <v>0</v>
      </c>
      <c r="BH2019" s="240">
        <f>IF(N2019="sníž. přenesená",J2019,0)</f>
        <v>0</v>
      </c>
      <c r="BI2019" s="240">
        <f>IF(N2019="nulová",J2019,0)</f>
        <v>0</v>
      </c>
      <c r="BJ2019" s="18" t="s">
        <v>86</v>
      </c>
      <c r="BK2019" s="240">
        <f>ROUND(I2019*H2019,2)</f>
        <v>0</v>
      </c>
      <c r="BL2019" s="18" t="s">
        <v>290</v>
      </c>
      <c r="BM2019" s="239" t="s">
        <v>6683</v>
      </c>
    </row>
    <row r="2020" s="13" customFormat="1">
      <c r="A2020" s="13"/>
      <c r="B2020" s="241"/>
      <c r="C2020" s="242"/>
      <c r="D2020" s="243" t="s">
        <v>230</v>
      </c>
      <c r="E2020" s="244" t="s">
        <v>1</v>
      </c>
      <c r="F2020" s="245" t="s">
        <v>6684</v>
      </c>
      <c r="G2020" s="242"/>
      <c r="H2020" s="246">
        <v>70.844999999999999</v>
      </c>
      <c r="I2020" s="247"/>
      <c r="J2020" s="242"/>
      <c r="K2020" s="242"/>
      <c r="L2020" s="248"/>
      <c r="M2020" s="249"/>
      <c r="N2020" s="250"/>
      <c r="O2020" s="250"/>
      <c r="P2020" s="250"/>
      <c r="Q2020" s="250"/>
      <c r="R2020" s="250"/>
      <c r="S2020" s="250"/>
      <c r="T2020" s="251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2" t="s">
        <v>230</v>
      </c>
      <c r="AU2020" s="252" t="s">
        <v>88</v>
      </c>
      <c r="AV2020" s="13" t="s">
        <v>88</v>
      </c>
      <c r="AW2020" s="13" t="s">
        <v>34</v>
      </c>
      <c r="AX2020" s="13" t="s">
        <v>86</v>
      </c>
      <c r="AY2020" s="252" t="s">
        <v>216</v>
      </c>
    </row>
    <row r="2021" s="2" customFormat="1" ht="16.5" customHeight="1">
      <c r="A2021" s="39"/>
      <c r="B2021" s="40"/>
      <c r="C2021" s="228" t="s">
        <v>3195</v>
      </c>
      <c r="D2021" s="228" t="s">
        <v>218</v>
      </c>
      <c r="E2021" s="229" t="s">
        <v>6685</v>
      </c>
      <c r="F2021" s="230" t="s">
        <v>6686</v>
      </c>
      <c r="G2021" s="231" t="s">
        <v>277</v>
      </c>
      <c r="H2021" s="232">
        <v>70.844999999999999</v>
      </c>
      <c r="I2021" s="233"/>
      <c r="J2021" s="234">
        <f>ROUND(I2021*H2021,2)</f>
        <v>0</v>
      </c>
      <c r="K2021" s="230" t="s">
        <v>6066</v>
      </c>
      <c r="L2021" s="45"/>
      <c r="M2021" s="235" t="s">
        <v>1</v>
      </c>
      <c r="N2021" s="236" t="s">
        <v>44</v>
      </c>
      <c r="O2021" s="92"/>
      <c r="P2021" s="237">
        <f>O2021*H2021</f>
        <v>0</v>
      </c>
      <c r="Q2021" s="237">
        <v>0.00025000000000000001</v>
      </c>
      <c r="R2021" s="237">
        <f>Q2021*H2021</f>
        <v>0.017711250000000001</v>
      </c>
      <c r="S2021" s="237">
        <v>0</v>
      </c>
      <c r="T2021" s="238">
        <f>S2021*H2021</f>
        <v>0</v>
      </c>
      <c r="U2021" s="39"/>
      <c r="V2021" s="39"/>
      <c r="W2021" s="39"/>
      <c r="X2021" s="39"/>
      <c r="Y2021" s="39"/>
      <c r="Z2021" s="39"/>
      <c r="AA2021" s="39"/>
      <c r="AB2021" s="39"/>
      <c r="AC2021" s="39"/>
      <c r="AD2021" s="39"/>
      <c r="AE2021" s="39"/>
      <c r="AR2021" s="239" t="s">
        <v>290</v>
      </c>
      <c r="AT2021" s="239" t="s">
        <v>218</v>
      </c>
      <c r="AU2021" s="239" t="s">
        <v>88</v>
      </c>
      <c r="AY2021" s="18" t="s">
        <v>216</v>
      </c>
      <c r="BE2021" s="240">
        <f>IF(N2021="základní",J2021,0)</f>
        <v>0</v>
      </c>
      <c r="BF2021" s="240">
        <f>IF(N2021="snížená",J2021,0)</f>
        <v>0</v>
      </c>
      <c r="BG2021" s="240">
        <f>IF(N2021="zákl. přenesená",J2021,0)</f>
        <v>0</v>
      </c>
      <c r="BH2021" s="240">
        <f>IF(N2021="sníž. přenesená",J2021,0)</f>
        <v>0</v>
      </c>
      <c r="BI2021" s="240">
        <f>IF(N2021="nulová",J2021,0)</f>
        <v>0</v>
      </c>
      <c r="BJ2021" s="18" t="s">
        <v>86</v>
      </c>
      <c r="BK2021" s="240">
        <f>ROUND(I2021*H2021,2)</f>
        <v>0</v>
      </c>
      <c r="BL2021" s="18" t="s">
        <v>290</v>
      </c>
      <c r="BM2021" s="239" t="s">
        <v>6687</v>
      </c>
    </row>
    <row r="2022" s="13" customFormat="1">
      <c r="A2022" s="13"/>
      <c r="B2022" s="241"/>
      <c r="C2022" s="242"/>
      <c r="D2022" s="243" t="s">
        <v>230</v>
      </c>
      <c r="E2022" s="244" t="s">
        <v>1</v>
      </c>
      <c r="F2022" s="245" t="s">
        <v>6684</v>
      </c>
      <c r="G2022" s="242"/>
      <c r="H2022" s="246">
        <v>70.844999999999999</v>
      </c>
      <c r="I2022" s="247"/>
      <c r="J2022" s="242"/>
      <c r="K2022" s="242"/>
      <c r="L2022" s="248"/>
      <c r="M2022" s="249"/>
      <c r="N2022" s="250"/>
      <c r="O2022" s="250"/>
      <c r="P2022" s="250"/>
      <c r="Q2022" s="250"/>
      <c r="R2022" s="250"/>
      <c r="S2022" s="250"/>
      <c r="T2022" s="251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52" t="s">
        <v>230</v>
      </c>
      <c r="AU2022" s="252" t="s">
        <v>88</v>
      </c>
      <c r="AV2022" s="13" t="s">
        <v>88</v>
      </c>
      <c r="AW2022" s="13" t="s">
        <v>34</v>
      </c>
      <c r="AX2022" s="13" t="s">
        <v>86</v>
      </c>
      <c r="AY2022" s="252" t="s">
        <v>216</v>
      </c>
    </row>
    <row r="2023" s="2" customFormat="1" ht="16.5" customHeight="1">
      <c r="A2023" s="39"/>
      <c r="B2023" s="40"/>
      <c r="C2023" s="228" t="s">
        <v>3201</v>
      </c>
      <c r="D2023" s="228" t="s">
        <v>218</v>
      </c>
      <c r="E2023" s="229" t="s">
        <v>6688</v>
      </c>
      <c r="F2023" s="230" t="s">
        <v>6689</v>
      </c>
      <c r="G2023" s="231" t="s">
        <v>277</v>
      </c>
      <c r="H2023" s="232">
        <v>172.38</v>
      </c>
      <c r="I2023" s="233"/>
      <c r="J2023" s="234">
        <f>ROUND(I2023*H2023,2)</f>
        <v>0</v>
      </c>
      <c r="K2023" s="230" t="s">
        <v>222</v>
      </c>
      <c r="L2023" s="45"/>
      <c r="M2023" s="235" t="s">
        <v>1</v>
      </c>
      <c r="N2023" s="236" t="s">
        <v>44</v>
      </c>
      <c r="O2023" s="92"/>
      <c r="P2023" s="237">
        <f>O2023*H2023</f>
        <v>0</v>
      </c>
      <c r="Q2023" s="237">
        <v>0.00022000000000000001</v>
      </c>
      <c r="R2023" s="237">
        <f>Q2023*H2023</f>
        <v>0.037923600000000002</v>
      </c>
      <c r="S2023" s="237">
        <v>0</v>
      </c>
      <c r="T2023" s="238">
        <f>S2023*H2023</f>
        <v>0</v>
      </c>
      <c r="U2023" s="39"/>
      <c r="V2023" s="39"/>
      <c r="W2023" s="39"/>
      <c r="X2023" s="39"/>
      <c r="Y2023" s="39"/>
      <c r="Z2023" s="39"/>
      <c r="AA2023" s="39"/>
      <c r="AB2023" s="39"/>
      <c r="AC2023" s="39"/>
      <c r="AD2023" s="39"/>
      <c r="AE2023" s="39"/>
      <c r="AR2023" s="239" t="s">
        <v>290</v>
      </c>
      <c r="AT2023" s="239" t="s">
        <v>218</v>
      </c>
      <c r="AU2023" s="239" t="s">
        <v>88</v>
      </c>
      <c r="AY2023" s="18" t="s">
        <v>216</v>
      </c>
      <c r="BE2023" s="240">
        <f>IF(N2023="základní",J2023,0)</f>
        <v>0</v>
      </c>
      <c r="BF2023" s="240">
        <f>IF(N2023="snížená",J2023,0)</f>
        <v>0</v>
      </c>
      <c r="BG2023" s="240">
        <f>IF(N2023="zákl. přenesená",J2023,0)</f>
        <v>0</v>
      </c>
      <c r="BH2023" s="240">
        <f>IF(N2023="sníž. přenesená",J2023,0)</f>
        <v>0</v>
      </c>
      <c r="BI2023" s="240">
        <f>IF(N2023="nulová",J2023,0)</f>
        <v>0</v>
      </c>
      <c r="BJ2023" s="18" t="s">
        <v>86</v>
      </c>
      <c r="BK2023" s="240">
        <f>ROUND(I2023*H2023,2)</f>
        <v>0</v>
      </c>
      <c r="BL2023" s="18" t="s">
        <v>290</v>
      </c>
      <c r="BM2023" s="239" t="s">
        <v>6690</v>
      </c>
    </row>
    <row r="2024" s="13" customFormat="1">
      <c r="A2024" s="13"/>
      <c r="B2024" s="241"/>
      <c r="C2024" s="242"/>
      <c r="D2024" s="243" t="s">
        <v>230</v>
      </c>
      <c r="E2024" s="244" t="s">
        <v>1</v>
      </c>
      <c r="F2024" s="245" t="s">
        <v>6691</v>
      </c>
      <c r="G2024" s="242"/>
      <c r="H2024" s="246">
        <v>172.38</v>
      </c>
      <c r="I2024" s="247"/>
      <c r="J2024" s="242"/>
      <c r="K2024" s="242"/>
      <c r="L2024" s="248"/>
      <c r="M2024" s="249"/>
      <c r="N2024" s="250"/>
      <c r="O2024" s="250"/>
      <c r="P2024" s="250"/>
      <c r="Q2024" s="250"/>
      <c r="R2024" s="250"/>
      <c r="S2024" s="250"/>
      <c r="T2024" s="251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52" t="s">
        <v>230</v>
      </c>
      <c r="AU2024" s="252" t="s">
        <v>88</v>
      </c>
      <c r="AV2024" s="13" t="s">
        <v>88</v>
      </c>
      <c r="AW2024" s="13" t="s">
        <v>34</v>
      </c>
      <c r="AX2024" s="13" t="s">
        <v>79</v>
      </c>
      <c r="AY2024" s="252" t="s">
        <v>216</v>
      </c>
    </row>
    <row r="2025" s="14" customFormat="1">
      <c r="A2025" s="14"/>
      <c r="B2025" s="253"/>
      <c r="C2025" s="254"/>
      <c r="D2025" s="243" t="s">
        <v>230</v>
      </c>
      <c r="E2025" s="255" t="s">
        <v>1</v>
      </c>
      <c r="F2025" s="256" t="s">
        <v>285</v>
      </c>
      <c r="G2025" s="254"/>
      <c r="H2025" s="257">
        <v>172.38</v>
      </c>
      <c r="I2025" s="258"/>
      <c r="J2025" s="254"/>
      <c r="K2025" s="254"/>
      <c r="L2025" s="259"/>
      <c r="M2025" s="260"/>
      <c r="N2025" s="261"/>
      <c r="O2025" s="261"/>
      <c r="P2025" s="261"/>
      <c r="Q2025" s="261"/>
      <c r="R2025" s="261"/>
      <c r="S2025" s="261"/>
      <c r="T2025" s="262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T2025" s="263" t="s">
        <v>230</v>
      </c>
      <c r="AU2025" s="263" t="s">
        <v>88</v>
      </c>
      <c r="AV2025" s="14" t="s">
        <v>121</v>
      </c>
      <c r="AW2025" s="14" t="s">
        <v>34</v>
      </c>
      <c r="AX2025" s="14" t="s">
        <v>86</v>
      </c>
      <c r="AY2025" s="263" t="s">
        <v>216</v>
      </c>
    </row>
    <row r="2026" s="2" customFormat="1" ht="16.5" customHeight="1">
      <c r="A2026" s="39"/>
      <c r="B2026" s="40"/>
      <c r="C2026" s="228" t="s">
        <v>3205</v>
      </c>
      <c r="D2026" s="228" t="s">
        <v>218</v>
      </c>
      <c r="E2026" s="229" t="s">
        <v>6692</v>
      </c>
      <c r="F2026" s="230" t="s">
        <v>6693</v>
      </c>
      <c r="G2026" s="231" t="s">
        <v>277</v>
      </c>
      <c r="H2026" s="232">
        <v>75.959999999999994</v>
      </c>
      <c r="I2026" s="233"/>
      <c r="J2026" s="234">
        <f>ROUND(I2026*H2026,2)</f>
        <v>0</v>
      </c>
      <c r="K2026" s="230" t="s">
        <v>222</v>
      </c>
      <c r="L2026" s="45"/>
      <c r="M2026" s="235" t="s">
        <v>1</v>
      </c>
      <c r="N2026" s="236" t="s">
        <v>44</v>
      </c>
      <c r="O2026" s="92"/>
      <c r="P2026" s="237">
        <f>O2026*H2026</f>
        <v>0</v>
      </c>
      <c r="Q2026" s="237">
        <v>8.0000000000000007E-05</v>
      </c>
      <c r="R2026" s="237">
        <f>Q2026*H2026</f>
        <v>0.0060768000000000003</v>
      </c>
      <c r="S2026" s="237">
        <v>0</v>
      </c>
      <c r="T2026" s="238">
        <f>S2026*H2026</f>
        <v>0</v>
      </c>
      <c r="U2026" s="39"/>
      <c r="V2026" s="39"/>
      <c r="W2026" s="39"/>
      <c r="X2026" s="39"/>
      <c r="Y2026" s="39"/>
      <c r="Z2026" s="39"/>
      <c r="AA2026" s="39"/>
      <c r="AB2026" s="39"/>
      <c r="AC2026" s="39"/>
      <c r="AD2026" s="39"/>
      <c r="AE2026" s="39"/>
      <c r="AR2026" s="239" t="s">
        <v>290</v>
      </c>
      <c r="AT2026" s="239" t="s">
        <v>218</v>
      </c>
      <c r="AU2026" s="239" t="s">
        <v>88</v>
      </c>
      <c r="AY2026" s="18" t="s">
        <v>216</v>
      </c>
      <c r="BE2026" s="240">
        <f>IF(N2026="základní",J2026,0)</f>
        <v>0</v>
      </c>
      <c r="BF2026" s="240">
        <f>IF(N2026="snížená",J2026,0)</f>
        <v>0</v>
      </c>
      <c r="BG2026" s="240">
        <f>IF(N2026="zákl. přenesená",J2026,0)</f>
        <v>0</v>
      </c>
      <c r="BH2026" s="240">
        <f>IF(N2026="sníž. přenesená",J2026,0)</f>
        <v>0</v>
      </c>
      <c r="BI2026" s="240">
        <f>IF(N2026="nulová",J2026,0)</f>
        <v>0</v>
      </c>
      <c r="BJ2026" s="18" t="s">
        <v>86</v>
      </c>
      <c r="BK2026" s="240">
        <f>ROUND(I2026*H2026,2)</f>
        <v>0</v>
      </c>
      <c r="BL2026" s="18" t="s">
        <v>290</v>
      </c>
      <c r="BM2026" s="239" t="s">
        <v>6694</v>
      </c>
    </row>
    <row r="2027" s="13" customFormat="1">
      <c r="A2027" s="13"/>
      <c r="B2027" s="241"/>
      <c r="C2027" s="242"/>
      <c r="D2027" s="243" t="s">
        <v>230</v>
      </c>
      <c r="E2027" s="244" t="s">
        <v>1</v>
      </c>
      <c r="F2027" s="245" t="s">
        <v>6695</v>
      </c>
      <c r="G2027" s="242"/>
      <c r="H2027" s="246">
        <v>30</v>
      </c>
      <c r="I2027" s="247"/>
      <c r="J2027" s="242"/>
      <c r="K2027" s="242"/>
      <c r="L2027" s="248"/>
      <c r="M2027" s="249"/>
      <c r="N2027" s="250"/>
      <c r="O2027" s="250"/>
      <c r="P2027" s="250"/>
      <c r="Q2027" s="250"/>
      <c r="R2027" s="250"/>
      <c r="S2027" s="250"/>
      <c r="T2027" s="251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52" t="s">
        <v>230</v>
      </c>
      <c r="AU2027" s="252" t="s">
        <v>88</v>
      </c>
      <c r="AV2027" s="13" t="s">
        <v>88</v>
      </c>
      <c r="AW2027" s="13" t="s">
        <v>34</v>
      </c>
      <c r="AX2027" s="13" t="s">
        <v>79</v>
      </c>
      <c r="AY2027" s="252" t="s">
        <v>216</v>
      </c>
    </row>
    <row r="2028" s="13" customFormat="1">
      <c r="A2028" s="13"/>
      <c r="B2028" s="241"/>
      <c r="C2028" s="242"/>
      <c r="D2028" s="243" t="s">
        <v>230</v>
      </c>
      <c r="E2028" s="244" t="s">
        <v>1</v>
      </c>
      <c r="F2028" s="245" t="s">
        <v>6696</v>
      </c>
      <c r="G2028" s="242"/>
      <c r="H2028" s="246">
        <v>30</v>
      </c>
      <c r="I2028" s="247"/>
      <c r="J2028" s="242"/>
      <c r="K2028" s="242"/>
      <c r="L2028" s="248"/>
      <c r="M2028" s="249"/>
      <c r="N2028" s="250"/>
      <c r="O2028" s="250"/>
      <c r="P2028" s="250"/>
      <c r="Q2028" s="250"/>
      <c r="R2028" s="250"/>
      <c r="S2028" s="250"/>
      <c r="T2028" s="251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52" t="s">
        <v>230</v>
      </c>
      <c r="AU2028" s="252" t="s">
        <v>88</v>
      </c>
      <c r="AV2028" s="13" t="s">
        <v>88</v>
      </c>
      <c r="AW2028" s="13" t="s">
        <v>34</v>
      </c>
      <c r="AX2028" s="13" t="s">
        <v>79</v>
      </c>
      <c r="AY2028" s="252" t="s">
        <v>216</v>
      </c>
    </row>
    <row r="2029" s="15" customFormat="1">
      <c r="A2029" s="15"/>
      <c r="B2029" s="280"/>
      <c r="C2029" s="281"/>
      <c r="D2029" s="243" t="s">
        <v>230</v>
      </c>
      <c r="E2029" s="282" t="s">
        <v>1</v>
      </c>
      <c r="F2029" s="283" t="s">
        <v>6697</v>
      </c>
      <c r="G2029" s="281"/>
      <c r="H2029" s="284">
        <v>60</v>
      </c>
      <c r="I2029" s="285"/>
      <c r="J2029" s="281"/>
      <c r="K2029" s="281"/>
      <c r="L2029" s="286"/>
      <c r="M2029" s="287"/>
      <c r="N2029" s="288"/>
      <c r="O2029" s="288"/>
      <c r="P2029" s="288"/>
      <c r="Q2029" s="288"/>
      <c r="R2029" s="288"/>
      <c r="S2029" s="288"/>
      <c r="T2029" s="289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90" t="s">
        <v>230</v>
      </c>
      <c r="AU2029" s="290" t="s">
        <v>88</v>
      </c>
      <c r="AV2029" s="15" t="s">
        <v>99</v>
      </c>
      <c r="AW2029" s="15" t="s">
        <v>34</v>
      </c>
      <c r="AX2029" s="15" t="s">
        <v>79</v>
      </c>
      <c r="AY2029" s="290" t="s">
        <v>216</v>
      </c>
    </row>
    <row r="2030" s="13" customFormat="1">
      <c r="A2030" s="13"/>
      <c r="B2030" s="241"/>
      <c r="C2030" s="242"/>
      <c r="D2030" s="243" t="s">
        <v>230</v>
      </c>
      <c r="E2030" s="244" t="s">
        <v>1</v>
      </c>
      <c r="F2030" s="245" t="s">
        <v>6698</v>
      </c>
      <c r="G2030" s="242"/>
      <c r="H2030" s="246">
        <v>15.960000000000001</v>
      </c>
      <c r="I2030" s="247"/>
      <c r="J2030" s="242"/>
      <c r="K2030" s="242"/>
      <c r="L2030" s="248"/>
      <c r="M2030" s="249"/>
      <c r="N2030" s="250"/>
      <c r="O2030" s="250"/>
      <c r="P2030" s="250"/>
      <c r="Q2030" s="250"/>
      <c r="R2030" s="250"/>
      <c r="S2030" s="250"/>
      <c r="T2030" s="251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52" t="s">
        <v>230</v>
      </c>
      <c r="AU2030" s="252" t="s">
        <v>88</v>
      </c>
      <c r="AV2030" s="13" t="s">
        <v>88</v>
      </c>
      <c r="AW2030" s="13" t="s">
        <v>34</v>
      </c>
      <c r="AX2030" s="13" t="s">
        <v>79</v>
      </c>
      <c r="AY2030" s="252" t="s">
        <v>216</v>
      </c>
    </row>
    <row r="2031" s="14" customFormat="1">
      <c r="A2031" s="14"/>
      <c r="B2031" s="253"/>
      <c r="C2031" s="254"/>
      <c r="D2031" s="243" t="s">
        <v>230</v>
      </c>
      <c r="E2031" s="255" t="s">
        <v>1</v>
      </c>
      <c r="F2031" s="256" t="s">
        <v>285</v>
      </c>
      <c r="G2031" s="254"/>
      <c r="H2031" s="257">
        <v>75.959999999999994</v>
      </c>
      <c r="I2031" s="258"/>
      <c r="J2031" s="254"/>
      <c r="K2031" s="254"/>
      <c r="L2031" s="259"/>
      <c r="M2031" s="260"/>
      <c r="N2031" s="261"/>
      <c r="O2031" s="261"/>
      <c r="P2031" s="261"/>
      <c r="Q2031" s="261"/>
      <c r="R2031" s="261"/>
      <c r="S2031" s="261"/>
      <c r="T2031" s="262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T2031" s="263" t="s">
        <v>230</v>
      </c>
      <c r="AU2031" s="263" t="s">
        <v>88</v>
      </c>
      <c r="AV2031" s="14" t="s">
        <v>121</v>
      </c>
      <c r="AW2031" s="14" t="s">
        <v>34</v>
      </c>
      <c r="AX2031" s="14" t="s">
        <v>86</v>
      </c>
      <c r="AY2031" s="263" t="s">
        <v>216</v>
      </c>
    </row>
    <row r="2032" s="2" customFormat="1" ht="16.5" customHeight="1">
      <c r="A2032" s="39"/>
      <c r="B2032" s="40"/>
      <c r="C2032" s="228" t="s">
        <v>3214</v>
      </c>
      <c r="D2032" s="228" t="s">
        <v>218</v>
      </c>
      <c r="E2032" s="229" t="s">
        <v>6699</v>
      </c>
      <c r="F2032" s="230" t="s">
        <v>6700</v>
      </c>
      <c r="G2032" s="231" t="s">
        <v>277</v>
      </c>
      <c r="H2032" s="232">
        <v>75.959999999999994</v>
      </c>
      <c r="I2032" s="233"/>
      <c r="J2032" s="234">
        <f>ROUND(I2032*H2032,2)</f>
        <v>0</v>
      </c>
      <c r="K2032" s="230" t="s">
        <v>222</v>
      </c>
      <c r="L2032" s="45"/>
      <c r="M2032" s="235" t="s">
        <v>1</v>
      </c>
      <c r="N2032" s="236" t="s">
        <v>44</v>
      </c>
      <c r="O2032" s="92"/>
      <c r="P2032" s="237">
        <f>O2032*H2032</f>
        <v>0</v>
      </c>
      <c r="Q2032" s="237">
        <v>6.0000000000000002E-05</v>
      </c>
      <c r="R2032" s="237">
        <f>Q2032*H2032</f>
        <v>0.0045575999999999993</v>
      </c>
      <c r="S2032" s="237">
        <v>0</v>
      </c>
      <c r="T2032" s="238">
        <f>S2032*H2032</f>
        <v>0</v>
      </c>
      <c r="U2032" s="39"/>
      <c r="V2032" s="39"/>
      <c r="W2032" s="39"/>
      <c r="X2032" s="39"/>
      <c r="Y2032" s="39"/>
      <c r="Z2032" s="39"/>
      <c r="AA2032" s="39"/>
      <c r="AB2032" s="39"/>
      <c r="AC2032" s="39"/>
      <c r="AD2032" s="39"/>
      <c r="AE2032" s="39"/>
      <c r="AR2032" s="239" t="s">
        <v>290</v>
      </c>
      <c r="AT2032" s="239" t="s">
        <v>218</v>
      </c>
      <c r="AU2032" s="239" t="s">
        <v>88</v>
      </c>
      <c r="AY2032" s="18" t="s">
        <v>216</v>
      </c>
      <c r="BE2032" s="240">
        <f>IF(N2032="základní",J2032,0)</f>
        <v>0</v>
      </c>
      <c r="BF2032" s="240">
        <f>IF(N2032="snížená",J2032,0)</f>
        <v>0</v>
      </c>
      <c r="BG2032" s="240">
        <f>IF(N2032="zákl. přenesená",J2032,0)</f>
        <v>0</v>
      </c>
      <c r="BH2032" s="240">
        <f>IF(N2032="sníž. přenesená",J2032,0)</f>
        <v>0</v>
      </c>
      <c r="BI2032" s="240">
        <f>IF(N2032="nulová",J2032,0)</f>
        <v>0</v>
      </c>
      <c r="BJ2032" s="18" t="s">
        <v>86</v>
      </c>
      <c r="BK2032" s="240">
        <f>ROUND(I2032*H2032,2)</f>
        <v>0</v>
      </c>
      <c r="BL2032" s="18" t="s">
        <v>290</v>
      </c>
      <c r="BM2032" s="239" t="s">
        <v>6701</v>
      </c>
    </row>
    <row r="2033" s="13" customFormat="1">
      <c r="A2033" s="13"/>
      <c r="B2033" s="241"/>
      <c r="C2033" s="242"/>
      <c r="D2033" s="243" t="s">
        <v>230</v>
      </c>
      <c r="E2033" s="244" t="s">
        <v>1</v>
      </c>
      <c r="F2033" s="245" t="s">
        <v>6695</v>
      </c>
      <c r="G2033" s="242"/>
      <c r="H2033" s="246">
        <v>30</v>
      </c>
      <c r="I2033" s="247"/>
      <c r="J2033" s="242"/>
      <c r="K2033" s="242"/>
      <c r="L2033" s="248"/>
      <c r="M2033" s="249"/>
      <c r="N2033" s="250"/>
      <c r="O2033" s="250"/>
      <c r="P2033" s="250"/>
      <c r="Q2033" s="250"/>
      <c r="R2033" s="250"/>
      <c r="S2033" s="250"/>
      <c r="T2033" s="251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52" t="s">
        <v>230</v>
      </c>
      <c r="AU2033" s="252" t="s">
        <v>88</v>
      </c>
      <c r="AV2033" s="13" t="s">
        <v>88</v>
      </c>
      <c r="AW2033" s="13" t="s">
        <v>34</v>
      </c>
      <c r="AX2033" s="13" t="s">
        <v>79</v>
      </c>
      <c r="AY2033" s="252" t="s">
        <v>216</v>
      </c>
    </row>
    <row r="2034" s="13" customFormat="1">
      <c r="A2034" s="13"/>
      <c r="B2034" s="241"/>
      <c r="C2034" s="242"/>
      <c r="D2034" s="243" t="s">
        <v>230</v>
      </c>
      <c r="E2034" s="244" t="s">
        <v>1</v>
      </c>
      <c r="F2034" s="245" t="s">
        <v>6696</v>
      </c>
      <c r="G2034" s="242"/>
      <c r="H2034" s="246">
        <v>30</v>
      </c>
      <c r="I2034" s="247"/>
      <c r="J2034" s="242"/>
      <c r="K2034" s="242"/>
      <c r="L2034" s="248"/>
      <c r="M2034" s="249"/>
      <c r="N2034" s="250"/>
      <c r="O2034" s="250"/>
      <c r="P2034" s="250"/>
      <c r="Q2034" s="250"/>
      <c r="R2034" s="250"/>
      <c r="S2034" s="250"/>
      <c r="T2034" s="251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2" t="s">
        <v>230</v>
      </c>
      <c r="AU2034" s="252" t="s">
        <v>88</v>
      </c>
      <c r="AV2034" s="13" t="s">
        <v>88</v>
      </c>
      <c r="AW2034" s="13" t="s">
        <v>34</v>
      </c>
      <c r="AX2034" s="13" t="s">
        <v>79</v>
      </c>
      <c r="AY2034" s="252" t="s">
        <v>216</v>
      </c>
    </row>
    <row r="2035" s="15" customFormat="1">
      <c r="A2035" s="15"/>
      <c r="B2035" s="280"/>
      <c r="C2035" s="281"/>
      <c r="D2035" s="243" t="s">
        <v>230</v>
      </c>
      <c r="E2035" s="282" t="s">
        <v>1</v>
      </c>
      <c r="F2035" s="283" t="s">
        <v>6697</v>
      </c>
      <c r="G2035" s="281"/>
      <c r="H2035" s="284">
        <v>60</v>
      </c>
      <c r="I2035" s="285"/>
      <c r="J2035" s="281"/>
      <c r="K2035" s="281"/>
      <c r="L2035" s="286"/>
      <c r="M2035" s="287"/>
      <c r="N2035" s="288"/>
      <c r="O2035" s="288"/>
      <c r="P2035" s="288"/>
      <c r="Q2035" s="288"/>
      <c r="R2035" s="288"/>
      <c r="S2035" s="288"/>
      <c r="T2035" s="289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T2035" s="290" t="s">
        <v>230</v>
      </c>
      <c r="AU2035" s="290" t="s">
        <v>88</v>
      </c>
      <c r="AV2035" s="15" t="s">
        <v>99</v>
      </c>
      <c r="AW2035" s="15" t="s">
        <v>34</v>
      </c>
      <c r="AX2035" s="15" t="s">
        <v>79</v>
      </c>
      <c r="AY2035" s="290" t="s">
        <v>216</v>
      </c>
    </row>
    <row r="2036" s="13" customFormat="1">
      <c r="A2036" s="13"/>
      <c r="B2036" s="241"/>
      <c r="C2036" s="242"/>
      <c r="D2036" s="243" t="s">
        <v>230</v>
      </c>
      <c r="E2036" s="244" t="s">
        <v>1</v>
      </c>
      <c r="F2036" s="245" t="s">
        <v>6698</v>
      </c>
      <c r="G2036" s="242"/>
      <c r="H2036" s="246">
        <v>15.960000000000001</v>
      </c>
      <c r="I2036" s="247"/>
      <c r="J2036" s="242"/>
      <c r="K2036" s="242"/>
      <c r="L2036" s="248"/>
      <c r="M2036" s="249"/>
      <c r="N2036" s="250"/>
      <c r="O2036" s="250"/>
      <c r="P2036" s="250"/>
      <c r="Q2036" s="250"/>
      <c r="R2036" s="250"/>
      <c r="S2036" s="250"/>
      <c r="T2036" s="251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52" t="s">
        <v>230</v>
      </c>
      <c r="AU2036" s="252" t="s">
        <v>88</v>
      </c>
      <c r="AV2036" s="13" t="s">
        <v>88</v>
      </c>
      <c r="AW2036" s="13" t="s">
        <v>34</v>
      </c>
      <c r="AX2036" s="13" t="s">
        <v>79</v>
      </c>
      <c r="AY2036" s="252" t="s">
        <v>216</v>
      </c>
    </row>
    <row r="2037" s="14" customFormat="1">
      <c r="A2037" s="14"/>
      <c r="B2037" s="253"/>
      <c r="C2037" s="254"/>
      <c r="D2037" s="243" t="s">
        <v>230</v>
      </c>
      <c r="E2037" s="255" t="s">
        <v>1</v>
      </c>
      <c r="F2037" s="256" t="s">
        <v>285</v>
      </c>
      <c r="G2037" s="254"/>
      <c r="H2037" s="257">
        <v>75.959999999999994</v>
      </c>
      <c r="I2037" s="258"/>
      <c r="J2037" s="254"/>
      <c r="K2037" s="254"/>
      <c r="L2037" s="259"/>
      <c r="M2037" s="260"/>
      <c r="N2037" s="261"/>
      <c r="O2037" s="261"/>
      <c r="P2037" s="261"/>
      <c r="Q2037" s="261"/>
      <c r="R2037" s="261"/>
      <c r="S2037" s="261"/>
      <c r="T2037" s="262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63" t="s">
        <v>230</v>
      </c>
      <c r="AU2037" s="263" t="s">
        <v>88</v>
      </c>
      <c r="AV2037" s="14" t="s">
        <v>121</v>
      </c>
      <c r="AW2037" s="14" t="s">
        <v>34</v>
      </c>
      <c r="AX2037" s="14" t="s">
        <v>86</v>
      </c>
      <c r="AY2037" s="263" t="s">
        <v>216</v>
      </c>
    </row>
    <row r="2038" s="2" customFormat="1" ht="16.5" customHeight="1">
      <c r="A2038" s="39"/>
      <c r="B2038" s="40"/>
      <c r="C2038" s="228" t="s">
        <v>3219</v>
      </c>
      <c r="D2038" s="228" t="s">
        <v>218</v>
      </c>
      <c r="E2038" s="229" t="s">
        <v>3182</v>
      </c>
      <c r="F2038" s="230" t="s">
        <v>3183</v>
      </c>
      <c r="G2038" s="231" t="s">
        <v>277</v>
      </c>
      <c r="H2038" s="232">
        <v>76.799999999999997</v>
      </c>
      <c r="I2038" s="233"/>
      <c r="J2038" s="234">
        <f>ROUND(I2038*H2038,2)</f>
        <v>0</v>
      </c>
      <c r="K2038" s="230" t="s">
        <v>222</v>
      </c>
      <c r="L2038" s="45"/>
      <c r="M2038" s="235" t="s">
        <v>1</v>
      </c>
      <c r="N2038" s="236" t="s">
        <v>44</v>
      </c>
      <c r="O2038" s="92"/>
      <c r="P2038" s="237">
        <f>O2038*H2038</f>
        <v>0</v>
      </c>
      <c r="Q2038" s="237">
        <v>0.00017000000000000001</v>
      </c>
      <c r="R2038" s="237">
        <f>Q2038*H2038</f>
        <v>0.013056</v>
      </c>
      <c r="S2038" s="237">
        <v>0</v>
      </c>
      <c r="T2038" s="238">
        <f>S2038*H2038</f>
        <v>0</v>
      </c>
      <c r="U2038" s="39"/>
      <c r="V2038" s="39"/>
      <c r="W2038" s="39"/>
      <c r="X2038" s="39"/>
      <c r="Y2038" s="39"/>
      <c r="Z2038" s="39"/>
      <c r="AA2038" s="39"/>
      <c r="AB2038" s="39"/>
      <c r="AC2038" s="39"/>
      <c r="AD2038" s="39"/>
      <c r="AE2038" s="39"/>
      <c r="AR2038" s="239" t="s">
        <v>290</v>
      </c>
      <c r="AT2038" s="239" t="s">
        <v>218</v>
      </c>
      <c r="AU2038" s="239" t="s">
        <v>88</v>
      </c>
      <c r="AY2038" s="18" t="s">
        <v>216</v>
      </c>
      <c r="BE2038" s="240">
        <f>IF(N2038="základní",J2038,0)</f>
        <v>0</v>
      </c>
      <c r="BF2038" s="240">
        <f>IF(N2038="snížená",J2038,0)</f>
        <v>0</v>
      </c>
      <c r="BG2038" s="240">
        <f>IF(N2038="zákl. přenesená",J2038,0)</f>
        <v>0</v>
      </c>
      <c r="BH2038" s="240">
        <f>IF(N2038="sníž. přenesená",J2038,0)</f>
        <v>0</v>
      </c>
      <c r="BI2038" s="240">
        <f>IF(N2038="nulová",J2038,0)</f>
        <v>0</v>
      </c>
      <c r="BJ2038" s="18" t="s">
        <v>86</v>
      </c>
      <c r="BK2038" s="240">
        <f>ROUND(I2038*H2038,2)</f>
        <v>0</v>
      </c>
      <c r="BL2038" s="18" t="s">
        <v>290</v>
      </c>
      <c r="BM2038" s="239" t="s">
        <v>3184</v>
      </c>
    </row>
    <row r="2039" s="13" customFormat="1">
      <c r="A2039" s="13"/>
      <c r="B2039" s="241"/>
      <c r="C2039" s="242"/>
      <c r="D2039" s="243" t="s">
        <v>230</v>
      </c>
      <c r="E2039" s="244" t="s">
        <v>1</v>
      </c>
      <c r="F2039" s="245" t="s">
        <v>6702</v>
      </c>
      <c r="G2039" s="242"/>
      <c r="H2039" s="246">
        <v>33.600000000000001</v>
      </c>
      <c r="I2039" s="247"/>
      <c r="J2039" s="242"/>
      <c r="K2039" s="242"/>
      <c r="L2039" s="248"/>
      <c r="M2039" s="249"/>
      <c r="N2039" s="250"/>
      <c r="O2039" s="250"/>
      <c r="P2039" s="250"/>
      <c r="Q2039" s="250"/>
      <c r="R2039" s="250"/>
      <c r="S2039" s="250"/>
      <c r="T2039" s="251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52" t="s">
        <v>230</v>
      </c>
      <c r="AU2039" s="252" t="s">
        <v>88</v>
      </c>
      <c r="AV2039" s="13" t="s">
        <v>88</v>
      </c>
      <c r="AW2039" s="13" t="s">
        <v>34</v>
      </c>
      <c r="AX2039" s="13" t="s">
        <v>79</v>
      </c>
      <c r="AY2039" s="252" t="s">
        <v>216</v>
      </c>
    </row>
    <row r="2040" s="13" customFormat="1">
      <c r="A2040" s="13"/>
      <c r="B2040" s="241"/>
      <c r="C2040" s="242"/>
      <c r="D2040" s="243" t="s">
        <v>230</v>
      </c>
      <c r="E2040" s="244" t="s">
        <v>1</v>
      </c>
      <c r="F2040" s="245" t="s">
        <v>6703</v>
      </c>
      <c r="G2040" s="242"/>
      <c r="H2040" s="246">
        <v>43.200000000000003</v>
      </c>
      <c r="I2040" s="247"/>
      <c r="J2040" s="242"/>
      <c r="K2040" s="242"/>
      <c r="L2040" s="248"/>
      <c r="M2040" s="249"/>
      <c r="N2040" s="250"/>
      <c r="O2040" s="250"/>
      <c r="P2040" s="250"/>
      <c r="Q2040" s="250"/>
      <c r="R2040" s="250"/>
      <c r="S2040" s="250"/>
      <c r="T2040" s="251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52" t="s">
        <v>230</v>
      </c>
      <c r="AU2040" s="252" t="s">
        <v>88</v>
      </c>
      <c r="AV2040" s="13" t="s">
        <v>88</v>
      </c>
      <c r="AW2040" s="13" t="s">
        <v>34</v>
      </c>
      <c r="AX2040" s="13" t="s">
        <v>79</v>
      </c>
      <c r="AY2040" s="252" t="s">
        <v>216</v>
      </c>
    </row>
    <row r="2041" s="14" customFormat="1">
      <c r="A2041" s="14"/>
      <c r="B2041" s="253"/>
      <c r="C2041" s="254"/>
      <c r="D2041" s="243" t="s">
        <v>230</v>
      </c>
      <c r="E2041" s="255" t="s">
        <v>1</v>
      </c>
      <c r="F2041" s="256" t="s">
        <v>285</v>
      </c>
      <c r="G2041" s="254"/>
      <c r="H2041" s="257">
        <v>76.800000000000011</v>
      </c>
      <c r="I2041" s="258"/>
      <c r="J2041" s="254"/>
      <c r="K2041" s="254"/>
      <c r="L2041" s="259"/>
      <c r="M2041" s="260"/>
      <c r="N2041" s="261"/>
      <c r="O2041" s="261"/>
      <c r="P2041" s="261"/>
      <c r="Q2041" s="261"/>
      <c r="R2041" s="261"/>
      <c r="S2041" s="261"/>
      <c r="T2041" s="262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63" t="s">
        <v>230</v>
      </c>
      <c r="AU2041" s="263" t="s">
        <v>88</v>
      </c>
      <c r="AV2041" s="14" t="s">
        <v>121</v>
      </c>
      <c r="AW2041" s="14" t="s">
        <v>34</v>
      </c>
      <c r="AX2041" s="14" t="s">
        <v>86</v>
      </c>
      <c r="AY2041" s="263" t="s">
        <v>216</v>
      </c>
    </row>
    <row r="2042" s="2" customFormat="1" ht="16.5" customHeight="1">
      <c r="A2042" s="39"/>
      <c r="B2042" s="40"/>
      <c r="C2042" s="228" t="s">
        <v>3241</v>
      </c>
      <c r="D2042" s="228" t="s">
        <v>218</v>
      </c>
      <c r="E2042" s="229" t="s">
        <v>6704</v>
      </c>
      <c r="F2042" s="230" t="s">
        <v>6705</v>
      </c>
      <c r="G2042" s="231" t="s">
        <v>277</v>
      </c>
      <c r="H2042" s="232">
        <v>227.88</v>
      </c>
      <c r="I2042" s="233"/>
      <c r="J2042" s="234">
        <f>ROUND(I2042*H2042,2)</f>
        <v>0</v>
      </c>
      <c r="K2042" s="230" t="s">
        <v>222</v>
      </c>
      <c r="L2042" s="45"/>
      <c r="M2042" s="235" t="s">
        <v>1</v>
      </c>
      <c r="N2042" s="236" t="s">
        <v>44</v>
      </c>
      <c r="O2042" s="92"/>
      <c r="P2042" s="237">
        <f>O2042*H2042</f>
        <v>0</v>
      </c>
      <c r="Q2042" s="237">
        <v>0.00013999999999999999</v>
      </c>
      <c r="R2042" s="237">
        <f>Q2042*H2042</f>
        <v>0.0319032</v>
      </c>
      <c r="S2042" s="237">
        <v>0</v>
      </c>
      <c r="T2042" s="238">
        <f>S2042*H2042</f>
        <v>0</v>
      </c>
      <c r="U2042" s="39"/>
      <c r="V2042" s="39"/>
      <c r="W2042" s="39"/>
      <c r="X2042" s="39"/>
      <c r="Y2042" s="39"/>
      <c r="Z2042" s="39"/>
      <c r="AA2042" s="39"/>
      <c r="AB2042" s="39"/>
      <c r="AC2042" s="39"/>
      <c r="AD2042" s="39"/>
      <c r="AE2042" s="39"/>
      <c r="AR2042" s="239" t="s">
        <v>290</v>
      </c>
      <c r="AT2042" s="239" t="s">
        <v>218</v>
      </c>
      <c r="AU2042" s="239" t="s">
        <v>88</v>
      </c>
      <c r="AY2042" s="18" t="s">
        <v>216</v>
      </c>
      <c r="BE2042" s="240">
        <f>IF(N2042="základní",J2042,0)</f>
        <v>0</v>
      </c>
      <c r="BF2042" s="240">
        <f>IF(N2042="snížená",J2042,0)</f>
        <v>0</v>
      </c>
      <c r="BG2042" s="240">
        <f>IF(N2042="zákl. přenesená",J2042,0)</f>
        <v>0</v>
      </c>
      <c r="BH2042" s="240">
        <f>IF(N2042="sníž. přenesená",J2042,0)</f>
        <v>0</v>
      </c>
      <c r="BI2042" s="240">
        <f>IF(N2042="nulová",J2042,0)</f>
        <v>0</v>
      </c>
      <c r="BJ2042" s="18" t="s">
        <v>86</v>
      </c>
      <c r="BK2042" s="240">
        <f>ROUND(I2042*H2042,2)</f>
        <v>0</v>
      </c>
      <c r="BL2042" s="18" t="s">
        <v>290</v>
      </c>
      <c r="BM2042" s="239" t="s">
        <v>6706</v>
      </c>
    </row>
    <row r="2043" s="13" customFormat="1">
      <c r="A2043" s="13"/>
      <c r="B2043" s="241"/>
      <c r="C2043" s="242"/>
      <c r="D2043" s="243" t="s">
        <v>230</v>
      </c>
      <c r="E2043" s="244" t="s">
        <v>1</v>
      </c>
      <c r="F2043" s="245" t="s">
        <v>6695</v>
      </c>
      <c r="G2043" s="242"/>
      <c r="H2043" s="246">
        <v>30</v>
      </c>
      <c r="I2043" s="247"/>
      <c r="J2043" s="242"/>
      <c r="K2043" s="242"/>
      <c r="L2043" s="248"/>
      <c r="M2043" s="249"/>
      <c r="N2043" s="250"/>
      <c r="O2043" s="250"/>
      <c r="P2043" s="250"/>
      <c r="Q2043" s="250"/>
      <c r="R2043" s="250"/>
      <c r="S2043" s="250"/>
      <c r="T2043" s="251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T2043" s="252" t="s">
        <v>230</v>
      </c>
      <c r="AU2043" s="252" t="s">
        <v>88</v>
      </c>
      <c r="AV2043" s="13" t="s">
        <v>88</v>
      </c>
      <c r="AW2043" s="13" t="s">
        <v>34</v>
      </c>
      <c r="AX2043" s="13" t="s">
        <v>79</v>
      </c>
      <c r="AY2043" s="252" t="s">
        <v>216</v>
      </c>
    </row>
    <row r="2044" s="13" customFormat="1">
      <c r="A2044" s="13"/>
      <c r="B2044" s="241"/>
      <c r="C2044" s="242"/>
      <c r="D2044" s="243" t="s">
        <v>230</v>
      </c>
      <c r="E2044" s="244" t="s">
        <v>1</v>
      </c>
      <c r="F2044" s="245" t="s">
        <v>6696</v>
      </c>
      <c r="G2044" s="242"/>
      <c r="H2044" s="246">
        <v>30</v>
      </c>
      <c r="I2044" s="247"/>
      <c r="J2044" s="242"/>
      <c r="K2044" s="242"/>
      <c r="L2044" s="248"/>
      <c r="M2044" s="249"/>
      <c r="N2044" s="250"/>
      <c r="O2044" s="250"/>
      <c r="P2044" s="250"/>
      <c r="Q2044" s="250"/>
      <c r="R2044" s="250"/>
      <c r="S2044" s="250"/>
      <c r="T2044" s="251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52" t="s">
        <v>230</v>
      </c>
      <c r="AU2044" s="252" t="s">
        <v>88</v>
      </c>
      <c r="AV2044" s="13" t="s">
        <v>88</v>
      </c>
      <c r="AW2044" s="13" t="s">
        <v>34</v>
      </c>
      <c r="AX2044" s="13" t="s">
        <v>79</v>
      </c>
      <c r="AY2044" s="252" t="s">
        <v>216</v>
      </c>
    </row>
    <row r="2045" s="15" customFormat="1">
      <c r="A2045" s="15"/>
      <c r="B2045" s="280"/>
      <c r="C2045" s="281"/>
      <c r="D2045" s="243" t="s">
        <v>230</v>
      </c>
      <c r="E2045" s="282" t="s">
        <v>1</v>
      </c>
      <c r="F2045" s="283" t="s">
        <v>6697</v>
      </c>
      <c r="G2045" s="281"/>
      <c r="H2045" s="284">
        <v>60</v>
      </c>
      <c r="I2045" s="285"/>
      <c r="J2045" s="281"/>
      <c r="K2045" s="281"/>
      <c r="L2045" s="286"/>
      <c r="M2045" s="287"/>
      <c r="N2045" s="288"/>
      <c r="O2045" s="288"/>
      <c r="P2045" s="288"/>
      <c r="Q2045" s="288"/>
      <c r="R2045" s="288"/>
      <c r="S2045" s="288"/>
      <c r="T2045" s="289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T2045" s="290" t="s">
        <v>230</v>
      </c>
      <c r="AU2045" s="290" t="s">
        <v>88</v>
      </c>
      <c r="AV2045" s="15" t="s">
        <v>99</v>
      </c>
      <c r="AW2045" s="15" t="s">
        <v>34</v>
      </c>
      <c r="AX2045" s="15" t="s">
        <v>79</v>
      </c>
      <c r="AY2045" s="290" t="s">
        <v>216</v>
      </c>
    </row>
    <row r="2046" s="13" customFormat="1">
      <c r="A2046" s="13"/>
      <c r="B2046" s="241"/>
      <c r="C2046" s="242"/>
      <c r="D2046" s="243" t="s">
        <v>230</v>
      </c>
      <c r="E2046" s="244" t="s">
        <v>1</v>
      </c>
      <c r="F2046" s="245" t="s">
        <v>6698</v>
      </c>
      <c r="G2046" s="242"/>
      <c r="H2046" s="246">
        <v>15.960000000000001</v>
      </c>
      <c r="I2046" s="247"/>
      <c r="J2046" s="242"/>
      <c r="K2046" s="242"/>
      <c r="L2046" s="248"/>
      <c r="M2046" s="249"/>
      <c r="N2046" s="250"/>
      <c r="O2046" s="250"/>
      <c r="P2046" s="250"/>
      <c r="Q2046" s="250"/>
      <c r="R2046" s="250"/>
      <c r="S2046" s="250"/>
      <c r="T2046" s="251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52" t="s">
        <v>230</v>
      </c>
      <c r="AU2046" s="252" t="s">
        <v>88</v>
      </c>
      <c r="AV2046" s="13" t="s">
        <v>88</v>
      </c>
      <c r="AW2046" s="13" t="s">
        <v>34</v>
      </c>
      <c r="AX2046" s="13" t="s">
        <v>79</v>
      </c>
      <c r="AY2046" s="252" t="s">
        <v>216</v>
      </c>
    </row>
    <row r="2047" s="14" customFormat="1">
      <c r="A2047" s="14"/>
      <c r="B2047" s="253"/>
      <c r="C2047" s="254"/>
      <c r="D2047" s="243" t="s">
        <v>230</v>
      </c>
      <c r="E2047" s="255" t="s">
        <v>1</v>
      </c>
      <c r="F2047" s="256" t="s">
        <v>285</v>
      </c>
      <c r="G2047" s="254"/>
      <c r="H2047" s="257">
        <v>75.960000000000008</v>
      </c>
      <c r="I2047" s="258"/>
      <c r="J2047" s="254"/>
      <c r="K2047" s="254"/>
      <c r="L2047" s="259"/>
      <c r="M2047" s="260"/>
      <c r="N2047" s="261"/>
      <c r="O2047" s="261"/>
      <c r="P2047" s="261"/>
      <c r="Q2047" s="261"/>
      <c r="R2047" s="261"/>
      <c r="S2047" s="261"/>
      <c r="T2047" s="262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63" t="s">
        <v>230</v>
      </c>
      <c r="AU2047" s="263" t="s">
        <v>88</v>
      </c>
      <c r="AV2047" s="14" t="s">
        <v>121</v>
      </c>
      <c r="AW2047" s="14" t="s">
        <v>34</v>
      </c>
      <c r="AX2047" s="14" t="s">
        <v>86</v>
      </c>
      <c r="AY2047" s="263" t="s">
        <v>216</v>
      </c>
    </row>
    <row r="2048" s="13" customFormat="1">
      <c r="A2048" s="13"/>
      <c r="B2048" s="241"/>
      <c r="C2048" s="242"/>
      <c r="D2048" s="243" t="s">
        <v>230</v>
      </c>
      <c r="E2048" s="242"/>
      <c r="F2048" s="245" t="s">
        <v>6707</v>
      </c>
      <c r="G2048" s="242"/>
      <c r="H2048" s="246">
        <v>227.88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230</v>
      </c>
      <c r="AU2048" s="252" t="s">
        <v>88</v>
      </c>
      <c r="AV2048" s="13" t="s">
        <v>88</v>
      </c>
      <c r="AW2048" s="13" t="s">
        <v>4</v>
      </c>
      <c r="AX2048" s="13" t="s">
        <v>86</v>
      </c>
      <c r="AY2048" s="252" t="s">
        <v>216</v>
      </c>
    </row>
    <row r="2049" s="2" customFormat="1" ht="16.5" customHeight="1">
      <c r="A2049" s="39"/>
      <c r="B2049" s="40"/>
      <c r="C2049" s="228" t="s">
        <v>3248</v>
      </c>
      <c r="D2049" s="228" t="s">
        <v>218</v>
      </c>
      <c r="E2049" s="229" t="s">
        <v>3192</v>
      </c>
      <c r="F2049" s="230" t="s">
        <v>3193</v>
      </c>
      <c r="G2049" s="231" t="s">
        <v>277</v>
      </c>
      <c r="H2049" s="232">
        <v>152.75999999999999</v>
      </c>
      <c r="I2049" s="233"/>
      <c r="J2049" s="234">
        <f>ROUND(I2049*H2049,2)</f>
        <v>0</v>
      </c>
      <c r="K2049" s="230" t="s">
        <v>222</v>
      </c>
      <c r="L2049" s="45"/>
      <c r="M2049" s="235" t="s">
        <v>1</v>
      </c>
      <c r="N2049" s="236" t="s">
        <v>44</v>
      </c>
      <c r="O2049" s="92"/>
      <c r="P2049" s="237">
        <f>O2049*H2049</f>
        <v>0</v>
      </c>
      <c r="Q2049" s="237">
        <v>0.00012</v>
      </c>
      <c r="R2049" s="237">
        <f>Q2049*H2049</f>
        <v>0.018331199999999999</v>
      </c>
      <c r="S2049" s="237">
        <v>0</v>
      </c>
      <c r="T2049" s="238">
        <f>S2049*H2049</f>
        <v>0</v>
      </c>
      <c r="U2049" s="39"/>
      <c r="V2049" s="39"/>
      <c r="W2049" s="39"/>
      <c r="X2049" s="39"/>
      <c r="Y2049" s="39"/>
      <c r="Z2049" s="39"/>
      <c r="AA2049" s="39"/>
      <c r="AB2049" s="39"/>
      <c r="AC2049" s="39"/>
      <c r="AD2049" s="39"/>
      <c r="AE2049" s="39"/>
      <c r="AR2049" s="239" t="s">
        <v>290</v>
      </c>
      <c r="AT2049" s="239" t="s">
        <v>218</v>
      </c>
      <c r="AU2049" s="239" t="s">
        <v>88</v>
      </c>
      <c r="AY2049" s="18" t="s">
        <v>216</v>
      </c>
      <c r="BE2049" s="240">
        <f>IF(N2049="základní",J2049,0)</f>
        <v>0</v>
      </c>
      <c r="BF2049" s="240">
        <f>IF(N2049="snížená",J2049,0)</f>
        <v>0</v>
      </c>
      <c r="BG2049" s="240">
        <f>IF(N2049="zákl. přenesená",J2049,0)</f>
        <v>0</v>
      </c>
      <c r="BH2049" s="240">
        <f>IF(N2049="sníž. přenesená",J2049,0)</f>
        <v>0</v>
      </c>
      <c r="BI2049" s="240">
        <f>IF(N2049="nulová",J2049,0)</f>
        <v>0</v>
      </c>
      <c r="BJ2049" s="18" t="s">
        <v>86</v>
      </c>
      <c r="BK2049" s="240">
        <f>ROUND(I2049*H2049,2)</f>
        <v>0</v>
      </c>
      <c r="BL2049" s="18" t="s">
        <v>290</v>
      </c>
      <c r="BM2049" s="239" t="s">
        <v>3194</v>
      </c>
    </row>
    <row r="2050" s="13" customFormat="1">
      <c r="A2050" s="13"/>
      <c r="B2050" s="241"/>
      <c r="C2050" s="242"/>
      <c r="D2050" s="243" t="s">
        <v>230</v>
      </c>
      <c r="E2050" s="244" t="s">
        <v>1</v>
      </c>
      <c r="F2050" s="245" t="s">
        <v>6702</v>
      </c>
      <c r="G2050" s="242"/>
      <c r="H2050" s="246">
        <v>33.600000000000001</v>
      </c>
      <c r="I2050" s="247"/>
      <c r="J2050" s="242"/>
      <c r="K2050" s="242"/>
      <c r="L2050" s="248"/>
      <c r="M2050" s="249"/>
      <c r="N2050" s="250"/>
      <c r="O2050" s="250"/>
      <c r="P2050" s="250"/>
      <c r="Q2050" s="250"/>
      <c r="R2050" s="250"/>
      <c r="S2050" s="250"/>
      <c r="T2050" s="251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T2050" s="252" t="s">
        <v>230</v>
      </c>
      <c r="AU2050" s="252" t="s">
        <v>88</v>
      </c>
      <c r="AV2050" s="13" t="s">
        <v>88</v>
      </c>
      <c r="AW2050" s="13" t="s">
        <v>34</v>
      </c>
      <c r="AX2050" s="13" t="s">
        <v>79</v>
      </c>
      <c r="AY2050" s="252" t="s">
        <v>216</v>
      </c>
    </row>
    <row r="2051" s="13" customFormat="1">
      <c r="A2051" s="13"/>
      <c r="B2051" s="241"/>
      <c r="C2051" s="242"/>
      <c r="D2051" s="243" t="s">
        <v>230</v>
      </c>
      <c r="E2051" s="244" t="s">
        <v>1</v>
      </c>
      <c r="F2051" s="245" t="s">
        <v>6703</v>
      </c>
      <c r="G2051" s="242"/>
      <c r="H2051" s="246">
        <v>43.200000000000003</v>
      </c>
      <c r="I2051" s="247"/>
      <c r="J2051" s="242"/>
      <c r="K2051" s="242"/>
      <c r="L2051" s="248"/>
      <c r="M2051" s="249"/>
      <c r="N2051" s="250"/>
      <c r="O2051" s="250"/>
      <c r="P2051" s="250"/>
      <c r="Q2051" s="250"/>
      <c r="R2051" s="250"/>
      <c r="S2051" s="250"/>
      <c r="T2051" s="251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52" t="s">
        <v>230</v>
      </c>
      <c r="AU2051" s="252" t="s">
        <v>88</v>
      </c>
      <c r="AV2051" s="13" t="s">
        <v>88</v>
      </c>
      <c r="AW2051" s="13" t="s">
        <v>34</v>
      </c>
      <c r="AX2051" s="13" t="s">
        <v>79</v>
      </c>
      <c r="AY2051" s="252" t="s">
        <v>216</v>
      </c>
    </row>
    <row r="2052" s="15" customFormat="1">
      <c r="A2052" s="15"/>
      <c r="B2052" s="280"/>
      <c r="C2052" s="281"/>
      <c r="D2052" s="243" t="s">
        <v>230</v>
      </c>
      <c r="E2052" s="282" t="s">
        <v>1</v>
      </c>
      <c r="F2052" s="283" t="s">
        <v>6708</v>
      </c>
      <c r="G2052" s="281"/>
      <c r="H2052" s="284">
        <v>76.800000000000011</v>
      </c>
      <c r="I2052" s="285"/>
      <c r="J2052" s="281"/>
      <c r="K2052" s="281"/>
      <c r="L2052" s="286"/>
      <c r="M2052" s="287"/>
      <c r="N2052" s="288"/>
      <c r="O2052" s="288"/>
      <c r="P2052" s="288"/>
      <c r="Q2052" s="288"/>
      <c r="R2052" s="288"/>
      <c r="S2052" s="288"/>
      <c r="T2052" s="289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T2052" s="290" t="s">
        <v>230</v>
      </c>
      <c r="AU2052" s="290" t="s">
        <v>88</v>
      </c>
      <c r="AV2052" s="15" t="s">
        <v>99</v>
      </c>
      <c r="AW2052" s="15" t="s">
        <v>34</v>
      </c>
      <c r="AX2052" s="15" t="s">
        <v>79</v>
      </c>
      <c r="AY2052" s="290" t="s">
        <v>216</v>
      </c>
    </row>
    <row r="2053" s="13" customFormat="1">
      <c r="A2053" s="13"/>
      <c r="B2053" s="241"/>
      <c r="C2053" s="242"/>
      <c r="D2053" s="243" t="s">
        <v>230</v>
      </c>
      <c r="E2053" s="244" t="s">
        <v>1</v>
      </c>
      <c r="F2053" s="245" t="s">
        <v>6695</v>
      </c>
      <c r="G2053" s="242"/>
      <c r="H2053" s="246">
        <v>30</v>
      </c>
      <c r="I2053" s="247"/>
      <c r="J2053" s="242"/>
      <c r="K2053" s="242"/>
      <c r="L2053" s="248"/>
      <c r="M2053" s="249"/>
      <c r="N2053" s="250"/>
      <c r="O2053" s="250"/>
      <c r="P2053" s="250"/>
      <c r="Q2053" s="250"/>
      <c r="R2053" s="250"/>
      <c r="S2053" s="250"/>
      <c r="T2053" s="251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52" t="s">
        <v>230</v>
      </c>
      <c r="AU2053" s="252" t="s">
        <v>88</v>
      </c>
      <c r="AV2053" s="13" t="s">
        <v>88</v>
      </c>
      <c r="AW2053" s="13" t="s">
        <v>34</v>
      </c>
      <c r="AX2053" s="13" t="s">
        <v>79</v>
      </c>
      <c r="AY2053" s="252" t="s">
        <v>216</v>
      </c>
    </row>
    <row r="2054" s="13" customFormat="1">
      <c r="A2054" s="13"/>
      <c r="B2054" s="241"/>
      <c r="C2054" s="242"/>
      <c r="D2054" s="243" t="s">
        <v>230</v>
      </c>
      <c r="E2054" s="244" t="s">
        <v>1</v>
      </c>
      <c r="F2054" s="245" t="s">
        <v>6696</v>
      </c>
      <c r="G2054" s="242"/>
      <c r="H2054" s="246">
        <v>30</v>
      </c>
      <c r="I2054" s="247"/>
      <c r="J2054" s="242"/>
      <c r="K2054" s="242"/>
      <c r="L2054" s="248"/>
      <c r="M2054" s="249"/>
      <c r="N2054" s="250"/>
      <c r="O2054" s="250"/>
      <c r="P2054" s="250"/>
      <c r="Q2054" s="250"/>
      <c r="R2054" s="250"/>
      <c r="S2054" s="250"/>
      <c r="T2054" s="251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T2054" s="252" t="s">
        <v>230</v>
      </c>
      <c r="AU2054" s="252" t="s">
        <v>88</v>
      </c>
      <c r="AV2054" s="13" t="s">
        <v>88</v>
      </c>
      <c r="AW2054" s="13" t="s">
        <v>34</v>
      </c>
      <c r="AX2054" s="13" t="s">
        <v>79</v>
      </c>
      <c r="AY2054" s="252" t="s">
        <v>216</v>
      </c>
    </row>
    <row r="2055" s="15" customFormat="1">
      <c r="A2055" s="15"/>
      <c r="B2055" s="280"/>
      <c r="C2055" s="281"/>
      <c r="D2055" s="243" t="s">
        <v>230</v>
      </c>
      <c r="E2055" s="282" t="s">
        <v>1</v>
      </c>
      <c r="F2055" s="283" t="s">
        <v>6697</v>
      </c>
      <c r="G2055" s="281"/>
      <c r="H2055" s="284">
        <v>60</v>
      </c>
      <c r="I2055" s="285"/>
      <c r="J2055" s="281"/>
      <c r="K2055" s="281"/>
      <c r="L2055" s="286"/>
      <c r="M2055" s="287"/>
      <c r="N2055" s="288"/>
      <c r="O2055" s="288"/>
      <c r="P2055" s="288"/>
      <c r="Q2055" s="288"/>
      <c r="R2055" s="288"/>
      <c r="S2055" s="288"/>
      <c r="T2055" s="289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90" t="s">
        <v>230</v>
      </c>
      <c r="AU2055" s="290" t="s">
        <v>88</v>
      </c>
      <c r="AV2055" s="15" t="s">
        <v>99</v>
      </c>
      <c r="AW2055" s="15" t="s">
        <v>34</v>
      </c>
      <c r="AX2055" s="15" t="s">
        <v>79</v>
      </c>
      <c r="AY2055" s="290" t="s">
        <v>216</v>
      </c>
    </row>
    <row r="2056" s="13" customFormat="1">
      <c r="A2056" s="13"/>
      <c r="B2056" s="241"/>
      <c r="C2056" s="242"/>
      <c r="D2056" s="243" t="s">
        <v>230</v>
      </c>
      <c r="E2056" s="244" t="s">
        <v>1</v>
      </c>
      <c r="F2056" s="245" t="s">
        <v>6698</v>
      </c>
      <c r="G2056" s="242"/>
      <c r="H2056" s="246">
        <v>15.960000000000001</v>
      </c>
      <c r="I2056" s="247"/>
      <c r="J2056" s="242"/>
      <c r="K2056" s="242"/>
      <c r="L2056" s="248"/>
      <c r="M2056" s="249"/>
      <c r="N2056" s="250"/>
      <c r="O2056" s="250"/>
      <c r="P2056" s="250"/>
      <c r="Q2056" s="250"/>
      <c r="R2056" s="250"/>
      <c r="S2056" s="250"/>
      <c r="T2056" s="251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52" t="s">
        <v>230</v>
      </c>
      <c r="AU2056" s="252" t="s">
        <v>88</v>
      </c>
      <c r="AV2056" s="13" t="s">
        <v>88</v>
      </c>
      <c r="AW2056" s="13" t="s">
        <v>34</v>
      </c>
      <c r="AX2056" s="13" t="s">
        <v>79</v>
      </c>
      <c r="AY2056" s="252" t="s">
        <v>216</v>
      </c>
    </row>
    <row r="2057" s="14" customFormat="1">
      <c r="A2057" s="14"/>
      <c r="B2057" s="253"/>
      <c r="C2057" s="254"/>
      <c r="D2057" s="243" t="s">
        <v>230</v>
      </c>
      <c r="E2057" s="255" t="s">
        <v>1</v>
      </c>
      <c r="F2057" s="256" t="s">
        <v>285</v>
      </c>
      <c r="G2057" s="254"/>
      <c r="H2057" s="257">
        <v>152.76000000000002</v>
      </c>
      <c r="I2057" s="258"/>
      <c r="J2057" s="254"/>
      <c r="K2057" s="254"/>
      <c r="L2057" s="259"/>
      <c r="M2057" s="260"/>
      <c r="N2057" s="261"/>
      <c r="O2057" s="261"/>
      <c r="P2057" s="261"/>
      <c r="Q2057" s="261"/>
      <c r="R2057" s="261"/>
      <c r="S2057" s="261"/>
      <c r="T2057" s="262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63" t="s">
        <v>230</v>
      </c>
      <c r="AU2057" s="263" t="s">
        <v>88</v>
      </c>
      <c r="AV2057" s="14" t="s">
        <v>121</v>
      </c>
      <c r="AW2057" s="14" t="s">
        <v>34</v>
      </c>
      <c r="AX2057" s="14" t="s">
        <v>86</v>
      </c>
      <c r="AY2057" s="263" t="s">
        <v>216</v>
      </c>
    </row>
    <row r="2058" s="2" customFormat="1" ht="16.5" customHeight="1">
      <c r="A2058" s="39"/>
      <c r="B2058" s="40"/>
      <c r="C2058" s="228" t="s">
        <v>3258</v>
      </c>
      <c r="D2058" s="228" t="s">
        <v>218</v>
      </c>
      <c r="E2058" s="229" t="s">
        <v>6709</v>
      </c>
      <c r="F2058" s="230" t="s">
        <v>6710</v>
      </c>
      <c r="G2058" s="231" t="s">
        <v>277</v>
      </c>
      <c r="H2058" s="232">
        <v>75.959999999999994</v>
      </c>
      <c r="I2058" s="233"/>
      <c r="J2058" s="234">
        <f>ROUND(I2058*H2058,2)</f>
        <v>0</v>
      </c>
      <c r="K2058" s="230" t="s">
        <v>222</v>
      </c>
      <c r="L2058" s="45"/>
      <c r="M2058" s="235" t="s">
        <v>1</v>
      </c>
      <c r="N2058" s="236" t="s">
        <v>44</v>
      </c>
      <c r="O2058" s="92"/>
      <c r="P2058" s="237">
        <f>O2058*H2058</f>
        <v>0</v>
      </c>
      <c r="Q2058" s="237">
        <v>0.00012</v>
      </c>
      <c r="R2058" s="237">
        <f>Q2058*H2058</f>
        <v>0.0091151999999999987</v>
      </c>
      <c r="S2058" s="237">
        <v>0</v>
      </c>
      <c r="T2058" s="238">
        <f>S2058*H2058</f>
        <v>0</v>
      </c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R2058" s="239" t="s">
        <v>290</v>
      </c>
      <c r="AT2058" s="239" t="s">
        <v>218</v>
      </c>
      <c r="AU2058" s="239" t="s">
        <v>88</v>
      </c>
      <c r="AY2058" s="18" t="s">
        <v>216</v>
      </c>
      <c r="BE2058" s="240">
        <f>IF(N2058="základní",J2058,0)</f>
        <v>0</v>
      </c>
      <c r="BF2058" s="240">
        <f>IF(N2058="snížená",J2058,0)</f>
        <v>0</v>
      </c>
      <c r="BG2058" s="240">
        <f>IF(N2058="zákl. přenesená",J2058,0)</f>
        <v>0</v>
      </c>
      <c r="BH2058" s="240">
        <f>IF(N2058="sníž. přenesená",J2058,0)</f>
        <v>0</v>
      </c>
      <c r="BI2058" s="240">
        <f>IF(N2058="nulová",J2058,0)</f>
        <v>0</v>
      </c>
      <c r="BJ2058" s="18" t="s">
        <v>86</v>
      </c>
      <c r="BK2058" s="240">
        <f>ROUND(I2058*H2058,2)</f>
        <v>0</v>
      </c>
      <c r="BL2058" s="18" t="s">
        <v>290</v>
      </c>
      <c r="BM2058" s="239" t="s">
        <v>6711</v>
      </c>
    </row>
    <row r="2059" s="13" customFormat="1">
      <c r="A2059" s="13"/>
      <c r="B2059" s="241"/>
      <c r="C2059" s="242"/>
      <c r="D2059" s="243" t="s">
        <v>230</v>
      </c>
      <c r="E2059" s="242"/>
      <c r="F2059" s="245" t="s">
        <v>6712</v>
      </c>
      <c r="G2059" s="242"/>
      <c r="H2059" s="246">
        <v>75.959999999999994</v>
      </c>
      <c r="I2059" s="247"/>
      <c r="J2059" s="242"/>
      <c r="K2059" s="242"/>
      <c r="L2059" s="248"/>
      <c r="M2059" s="249"/>
      <c r="N2059" s="250"/>
      <c r="O2059" s="250"/>
      <c r="P2059" s="250"/>
      <c r="Q2059" s="250"/>
      <c r="R2059" s="250"/>
      <c r="S2059" s="250"/>
      <c r="T2059" s="251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52" t="s">
        <v>230</v>
      </c>
      <c r="AU2059" s="252" t="s">
        <v>88</v>
      </c>
      <c r="AV2059" s="13" t="s">
        <v>88</v>
      </c>
      <c r="AW2059" s="13" t="s">
        <v>4</v>
      </c>
      <c r="AX2059" s="13" t="s">
        <v>86</v>
      </c>
      <c r="AY2059" s="252" t="s">
        <v>216</v>
      </c>
    </row>
    <row r="2060" s="2" customFormat="1" ht="16.5" customHeight="1">
      <c r="A2060" s="39"/>
      <c r="B2060" s="40"/>
      <c r="C2060" s="228" t="s">
        <v>3266</v>
      </c>
      <c r="D2060" s="228" t="s">
        <v>218</v>
      </c>
      <c r="E2060" s="229" t="s">
        <v>3196</v>
      </c>
      <c r="F2060" s="230" t="s">
        <v>3197</v>
      </c>
      <c r="G2060" s="231" t="s">
        <v>277</v>
      </c>
      <c r="H2060" s="232">
        <v>76.799999999999997</v>
      </c>
      <c r="I2060" s="233"/>
      <c r="J2060" s="234">
        <f>ROUND(I2060*H2060,2)</f>
        <v>0</v>
      </c>
      <c r="K2060" s="230" t="s">
        <v>222</v>
      </c>
      <c r="L2060" s="45"/>
      <c r="M2060" s="235" t="s">
        <v>1</v>
      </c>
      <c r="N2060" s="236" t="s">
        <v>44</v>
      </c>
      <c r="O2060" s="92"/>
      <c r="P2060" s="237">
        <f>O2060*H2060</f>
        <v>0</v>
      </c>
      <c r="Q2060" s="237">
        <v>0.00013999999999999999</v>
      </c>
      <c r="R2060" s="237">
        <f>Q2060*H2060</f>
        <v>0.010751999999999999</v>
      </c>
      <c r="S2060" s="237">
        <v>0</v>
      </c>
      <c r="T2060" s="238">
        <f>S2060*H2060</f>
        <v>0</v>
      </c>
      <c r="U2060" s="39"/>
      <c r="V2060" s="39"/>
      <c r="W2060" s="39"/>
      <c r="X2060" s="39"/>
      <c r="Y2060" s="39"/>
      <c r="Z2060" s="39"/>
      <c r="AA2060" s="39"/>
      <c r="AB2060" s="39"/>
      <c r="AC2060" s="39"/>
      <c r="AD2060" s="39"/>
      <c r="AE2060" s="39"/>
      <c r="AR2060" s="239" t="s">
        <v>290</v>
      </c>
      <c r="AT2060" s="239" t="s">
        <v>218</v>
      </c>
      <c r="AU2060" s="239" t="s">
        <v>88</v>
      </c>
      <c r="AY2060" s="18" t="s">
        <v>216</v>
      </c>
      <c r="BE2060" s="240">
        <f>IF(N2060="základní",J2060,0)</f>
        <v>0</v>
      </c>
      <c r="BF2060" s="240">
        <f>IF(N2060="snížená",J2060,0)</f>
        <v>0</v>
      </c>
      <c r="BG2060" s="240">
        <f>IF(N2060="zákl. přenesená",J2060,0)</f>
        <v>0</v>
      </c>
      <c r="BH2060" s="240">
        <f>IF(N2060="sníž. přenesená",J2060,0)</f>
        <v>0</v>
      </c>
      <c r="BI2060" s="240">
        <f>IF(N2060="nulová",J2060,0)</f>
        <v>0</v>
      </c>
      <c r="BJ2060" s="18" t="s">
        <v>86</v>
      </c>
      <c r="BK2060" s="240">
        <f>ROUND(I2060*H2060,2)</f>
        <v>0</v>
      </c>
      <c r="BL2060" s="18" t="s">
        <v>290</v>
      </c>
      <c r="BM2060" s="239" t="s">
        <v>3198</v>
      </c>
    </row>
    <row r="2061" s="13" customFormat="1">
      <c r="A2061" s="13"/>
      <c r="B2061" s="241"/>
      <c r="C2061" s="242"/>
      <c r="D2061" s="243" t="s">
        <v>230</v>
      </c>
      <c r="E2061" s="244" t="s">
        <v>1</v>
      </c>
      <c r="F2061" s="245" t="s">
        <v>6702</v>
      </c>
      <c r="G2061" s="242"/>
      <c r="H2061" s="246">
        <v>33.600000000000001</v>
      </c>
      <c r="I2061" s="247"/>
      <c r="J2061" s="242"/>
      <c r="K2061" s="242"/>
      <c r="L2061" s="248"/>
      <c r="M2061" s="249"/>
      <c r="N2061" s="250"/>
      <c r="O2061" s="250"/>
      <c r="P2061" s="250"/>
      <c r="Q2061" s="250"/>
      <c r="R2061" s="250"/>
      <c r="S2061" s="250"/>
      <c r="T2061" s="251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52" t="s">
        <v>230</v>
      </c>
      <c r="AU2061" s="252" t="s">
        <v>88</v>
      </c>
      <c r="AV2061" s="13" t="s">
        <v>88</v>
      </c>
      <c r="AW2061" s="13" t="s">
        <v>34</v>
      </c>
      <c r="AX2061" s="13" t="s">
        <v>79</v>
      </c>
      <c r="AY2061" s="252" t="s">
        <v>216</v>
      </c>
    </row>
    <row r="2062" s="13" customFormat="1">
      <c r="A2062" s="13"/>
      <c r="B2062" s="241"/>
      <c r="C2062" s="242"/>
      <c r="D2062" s="243" t="s">
        <v>230</v>
      </c>
      <c r="E2062" s="244" t="s">
        <v>1</v>
      </c>
      <c r="F2062" s="245" t="s">
        <v>6703</v>
      </c>
      <c r="G2062" s="242"/>
      <c r="H2062" s="246">
        <v>43.200000000000003</v>
      </c>
      <c r="I2062" s="247"/>
      <c r="J2062" s="242"/>
      <c r="K2062" s="242"/>
      <c r="L2062" s="248"/>
      <c r="M2062" s="249"/>
      <c r="N2062" s="250"/>
      <c r="O2062" s="250"/>
      <c r="P2062" s="250"/>
      <c r="Q2062" s="250"/>
      <c r="R2062" s="250"/>
      <c r="S2062" s="250"/>
      <c r="T2062" s="251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T2062" s="252" t="s">
        <v>230</v>
      </c>
      <c r="AU2062" s="252" t="s">
        <v>88</v>
      </c>
      <c r="AV2062" s="13" t="s">
        <v>88</v>
      </c>
      <c r="AW2062" s="13" t="s">
        <v>34</v>
      </c>
      <c r="AX2062" s="13" t="s">
        <v>79</v>
      </c>
      <c r="AY2062" s="252" t="s">
        <v>216</v>
      </c>
    </row>
    <row r="2063" s="14" customFormat="1">
      <c r="A2063" s="14"/>
      <c r="B2063" s="253"/>
      <c r="C2063" s="254"/>
      <c r="D2063" s="243" t="s">
        <v>230</v>
      </c>
      <c r="E2063" s="255" t="s">
        <v>1</v>
      </c>
      <c r="F2063" s="256" t="s">
        <v>3190</v>
      </c>
      <c r="G2063" s="254"/>
      <c r="H2063" s="257">
        <v>76.800000000000011</v>
      </c>
      <c r="I2063" s="258"/>
      <c r="J2063" s="254"/>
      <c r="K2063" s="254"/>
      <c r="L2063" s="259"/>
      <c r="M2063" s="260"/>
      <c r="N2063" s="261"/>
      <c r="O2063" s="261"/>
      <c r="P2063" s="261"/>
      <c r="Q2063" s="261"/>
      <c r="R2063" s="261"/>
      <c r="S2063" s="261"/>
      <c r="T2063" s="262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T2063" s="263" t="s">
        <v>230</v>
      </c>
      <c r="AU2063" s="263" t="s">
        <v>88</v>
      </c>
      <c r="AV2063" s="14" t="s">
        <v>121</v>
      </c>
      <c r="AW2063" s="14" t="s">
        <v>34</v>
      </c>
      <c r="AX2063" s="14" t="s">
        <v>86</v>
      </c>
      <c r="AY2063" s="263" t="s">
        <v>216</v>
      </c>
    </row>
    <row r="2064" s="12" customFormat="1" ht="22.8" customHeight="1">
      <c r="A2064" s="12"/>
      <c r="B2064" s="212"/>
      <c r="C2064" s="213"/>
      <c r="D2064" s="214" t="s">
        <v>78</v>
      </c>
      <c r="E2064" s="226" t="s">
        <v>3199</v>
      </c>
      <c r="F2064" s="226" t="s">
        <v>3200</v>
      </c>
      <c r="G2064" s="213"/>
      <c r="H2064" s="213"/>
      <c r="I2064" s="216"/>
      <c r="J2064" s="227">
        <f>BK2064</f>
        <v>0</v>
      </c>
      <c r="K2064" s="213"/>
      <c r="L2064" s="218"/>
      <c r="M2064" s="219"/>
      <c r="N2064" s="220"/>
      <c r="O2064" s="220"/>
      <c r="P2064" s="221">
        <f>SUM(P2065:P2106)</f>
        <v>0</v>
      </c>
      <c r="Q2064" s="220"/>
      <c r="R2064" s="221">
        <f>SUM(R2065:R2106)</f>
        <v>3.1832683900000003</v>
      </c>
      <c r="S2064" s="220"/>
      <c r="T2064" s="222">
        <f>SUM(T2065:T2106)</f>
        <v>0.35966200000000004</v>
      </c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R2064" s="223" t="s">
        <v>88</v>
      </c>
      <c r="AT2064" s="224" t="s">
        <v>78</v>
      </c>
      <c r="AU2064" s="224" t="s">
        <v>86</v>
      </c>
      <c r="AY2064" s="223" t="s">
        <v>216</v>
      </c>
      <c r="BK2064" s="225">
        <f>SUM(BK2065:BK2106)</f>
        <v>0</v>
      </c>
    </row>
    <row r="2065" s="2" customFormat="1" ht="16.5" customHeight="1">
      <c r="A2065" s="39"/>
      <c r="B2065" s="40"/>
      <c r="C2065" s="228" t="s">
        <v>3271</v>
      </c>
      <c r="D2065" s="228" t="s">
        <v>218</v>
      </c>
      <c r="E2065" s="229" t="s">
        <v>6713</v>
      </c>
      <c r="F2065" s="230" t="s">
        <v>6714</v>
      </c>
      <c r="G2065" s="231" t="s">
        <v>277</v>
      </c>
      <c r="H2065" s="232">
        <v>1160.2000000000001</v>
      </c>
      <c r="I2065" s="233"/>
      <c r="J2065" s="234">
        <f>ROUND(I2065*H2065,2)</f>
        <v>0</v>
      </c>
      <c r="K2065" s="230" t="s">
        <v>222</v>
      </c>
      <c r="L2065" s="45"/>
      <c r="M2065" s="235" t="s">
        <v>1</v>
      </c>
      <c r="N2065" s="236" t="s">
        <v>44</v>
      </c>
      <c r="O2065" s="92"/>
      <c r="P2065" s="237">
        <f>O2065*H2065</f>
        <v>0</v>
      </c>
      <c r="Q2065" s="237">
        <v>0.001</v>
      </c>
      <c r="R2065" s="237">
        <f>Q2065*H2065</f>
        <v>1.1602000000000001</v>
      </c>
      <c r="S2065" s="237">
        <v>0.00031</v>
      </c>
      <c r="T2065" s="238">
        <f>S2065*H2065</f>
        <v>0.35966200000000004</v>
      </c>
      <c r="U2065" s="39"/>
      <c r="V2065" s="39"/>
      <c r="W2065" s="39"/>
      <c r="X2065" s="39"/>
      <c r="Y2065" s="39"/>
      <c r="Z2065" s="39"/>
      <c r="AA2065" s="39"/>
      <c r="AB2065" s="39"/>
      <c r="AC2065" s="39"/>
      <c r="AD2065" s="39"/>
      <c r="AE2065" s="39"/>
      <c r="AR2065" s="239" t="s">
        <v>290</v>
      </c>
      <c r="AT2065" s="239" t="s">
        <v>218</v>
      </c>
      <c r="AU2065" s="239" t="s">
        <v>88</v>
      </c>
      <c r="AY2065" s="18" t="s">
        <v>216</v>
      </c>
      <c r="BE2065" s="240">
        <f>IF(N2065="základní",J2065,0)</f>
        <v>0</v>
      </c>
      <c r="BF2065" s="240">
        <f>IF(N2065="snížená",J2065,0)</f>
        <v>0</v>
      </c>
      <c r="BG2065" s="240">
        <f>IF(N2065="zákl. přenesená",J2065,0)</f>
        <v>0</v>
      </c>
      <c r="BH2065" s="240">
        <f>IF(N2065="sníž. přenesená",J2065,0)</f>
        <v>0</v>
      </c>
      <c r="BI2065" s="240">
        <f>IF(N2065="nulová",J2065,0)</f>
        <v>0</v>
      </c>
      <c r="BJ2065" s="18" t="s">
        <v>86</v>
      </c>
      <c r="BK2065" s="240">
        <f>ROUND(I2065*H2065,2)</f>
        <v>0</v>
      </c>
      <c r="BL2065" s="18" t="s">
        <v>290</v>
      </c>
      <c r="BM2065" s="239" t="s">
        <v>6715</v>
      </c>
    </row>
    <row r="2066" s="13" customFormat="1">
      <c r="A2066" s="13"/>
      <c r="B2066" s="241"/>
      <c r="C2066" s="242"/>
      <c r="D2066" s="243" t="s">
        <v>230</v>
      </c>
      <c r="E2066" s="244" t="s">
        <v>1</v>
      </c>
      <c r="F2066" s="245" t="s">
        <v>5046</v>
      </c>
      <c r="G2066" s="242"/>
      <c r="H2066" s="246">
        <v>571.29999999999995</v>
      </c>
      <c r="I2066" s="247"/>
      <c r="J2066" s="242"/>
      <c r="K2066" s="242"/>
      <c r="L2066" s="248"/>
      <c r="M2066" s="249"/>
      <c r="N2066" s="250"/>
      <c r="O2066" s="250"/>
      <c r="P2066" s="250"/>
      <c r="Q2066" s="250"/>
      <c r="R2066" s="250"/>
      <c r="S2066" s="250"/>
      <c r="T2066" s="251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52" t="s">
        <v>230</v>
      </c>
      <c r="AU2066" s="252" t="s">
        <v>88</v>
      </c>
      <c r="AV2066" s="13" t="s">
        <v>88</v>
      </c>
      <c r="AW2066" s="13" t="s">
        <v>34</v>
      </c>
      <c r="AX2066" s="13" t="s">
        <v>79</v>
      </c>
      <c r="AY2066" s="252" t="s">
        <v>216</v>
      </c>
    </row>
    <row r="2067" s="13" customFormat="1">
      <c r="A2067" s="13"/>
      <c r="B2067" s="241"/>
      <c r="C2067" s="242"/>
      <c r="D2067" s="243" t="s">
        <v>230</v>
      </c>
      <c r="E2067" s="244" t="s">
        <v>1</v>
      </c>
      <c r="F2067" s="245" t="s">
        <v>5047</v>
      </c>
      <c r="G2067" s="242"/>
      <c r="H2067" s="246">
        <v>588.89999999999998</v>
      </c>
      <c r="I2067" s="247"/>
      <c r="J2067" s="242"/>
      <c r="K2067" s="242"/>
      <c r="L2067" s="248"/>
      <c r="M2067" s="249"/>
      <c r="N2067" s="250"/>
      <c r="O2067" s="250"/>
      <c r="P2067" s="250"/>
      <c r="Q2067" s="250"/>
      <c r="R2067" s="250"/>
      <c r="S2067" s="250"/>
      <c r="T2067" s="251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T2067" s="252" t="s">
        <v>230</v>
      </c>
      <c r="AU2067" s="252" t="s">
        <v>88</v>
      </c>
      <c r="AV2067" s="13" t="s">
        <v>88</v>
      </c>
      <c r="AW2067" s="13" t="s">
        <v>34</v>
      </c>
      <c r="AX2067" s="13" t="s">
        <v>79</v>
      </c>
      <c r="AY2067" s="252" t="s">
        <v>216</v>
      </c>
    </row>
    <row r="2068" s="15" customFormat="1">
      <c r="A2068" s="15"/>
      <c r="B2068" s="280"/>
      <c r="C2068" s="281"/>
      <c r="D2068" s="243" t="s">
        <v>230</v>
      </c>
      <c r="E2068" s="282" t="s">
        <v>1</v>
      </c>
      <c r="F2068" s="283" t="s">
        <v>3225</v>
      </c>
      <c r="G2068" s="281"/>
      <c r="H2068" s="284">
        <v>1160.1999999999998</v>
      </c>
      <c r="I2068" s="285"/>
      <c r="J2068" s="281"/>
      <c r="K2068" s="281"/>
      <c r="L2068" s="286"/>
      <c r="M2068" s="287"/>
      <c r="N2068" s="288"/>
      <c r="O2068" s="288"/>
      <c r="P2068" s="288"/>
      <c r="Q2068" s="288"/>
      <c r="R2068" s="288"/>
      <c r="S2068" s="288"/>
      <c r="T2068" s="289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T2068" s="290" t="s">
        <v>230</v>
      </c>
      <c r="AU2068" s="290" t="s">
        <v>88</v>
      </c>
      <c r="AV2068" s="15" t="s">
        <v>99</v>
      </c>
      <c r="AW2068" s="15" t="s">
        <v>34</v>
      </c>
      <c r="AX2068" s="15" t="s">
        <v>79</v>
      </c>
      <c r="AY2068" s="290" t="s">
        <v>216</v>
      </c>
    </row>
    <row r="2069" s="14" customFormat="1">
      <c r="A2069" s="14"/>
      <c r="B2069" s="253"/>
      <c r="C2069" s="254"/>
      <c r="D2069" s="243" t="s">
        <v>230</v>
      </c>
      <c r="E2069" s="255" t="s">
        <v>1</v>
      </c>
      <c r="F2069" s="256" t="s">
        <v>285</v>
      </c>
      <c r="G2069" s="254"/>
      <c r="H2069" s="257">
        <v>1160.1999999999998</v>
      </c>
      <c r="I2069" s="258"/>
      <c r="J2069" s="254"/>
      <c r="K2069" s="254"/>
      <c r="L2069" s="259"/>
      <c r="M2069" s="260"/>
      <c r="N2069" s="261"/>
      <c r="O2069" s="261"/>
      <c r="P2069" s="261"/>
      <c r="Q2069" s="261"/>
      <c r="R2069" s="261"/>
      <c r="S2069" s="261"/>
      <c r="T2069" s="262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63" t="s">
        <v>230</v>
      </c>
      <c r="AU2069" s="263" t="s">
        <v>88</v>
      </c>
      <c r="AV2069" s="14" t="s">
        <v>121</v>
      </c>
      <c r="AW2069" s="14" t="s">
        <v>34</v>
      </c>
      <c r="AX2069" s="14" t="s">
        <v>86</v>
      </c>
      <c r="AY2069" s="263" t="s">
        <v>216</v>
      </c>
    </row>
    <row r="2070" s="2" customFormat="1" ht="16.5" customHeight="1">
      <c r="A2070" s="39"/>
      <c r="B2070" s="40"/>
      <c r="C2070" s="228" t="s">
        <v>3277</v>
      </c>
      <c r="D2070" s="228" t="s">
        <v>218</v>
      </c>
      <c r="E2070" s="229" t="s">
        <v>6716</v>
      </c>
      <c r="F2070" s="230" t="s">
        <v>6717</v>
      </c>
      <c r="G2070" s="231" t="s">
        <v>277</v>
      </c>
      <c r="H2070" s="232">
        <v>1160.2000000000001</v>
      </c>
      <c r="I2070" s="233"/>
      <c r="J2070" s="234">
        <f>ROUND(I2070*H2070,2)</f>
        <v>0</v>
      </c>
      <c r="K2070" s="230" t="s">
        <v>222</v>
      </c>
      <c r="L2070" s="45"/>
      <c r="M2070" s="235" t="s">
        <v>1</v>
      </c>
      <c r="N2070" s="236" t="s">
        <v>44</v>
      </c>
      <c r="O2070" s="92"/>
      <c r="P2070" s="237">
        <f>O2070*H2070</f>
        <v>0</v>
      </c>
      <c r="Q2070" s="237">
        <v>0</v>
      </c>
      <c r="R2070" s="237">
        <f>Q2070*H2070</f>
        <v>0</v>
      </c>
      <c r="S2070" s="237">
        <v>0</v>
      </c>
      <c r="T2070" s="238">
        <f>S2070*H2070</f>
        <v>0</v>
      </c>
      <c r="U2070" s="39"/>
      <c r="V2070" s="39"/>
      <c r="W2070" s="39"/>
      <c r="X2070" s="39"/>
      <c r="Y2070" s="39"/>
      <c r="Z2070" s="39"/>
      <c r="AA2070" s="39"/>
      <c r="AB2070" s="39"/>
      <c r="AC2070" s="39"/>
      <c r="AD2070" s="39"/>
      <c r="AE2070" s="39"/>
      <c r="AR2070" s="239" t="s">
        <v>290</v>
      </c>
      <c r="AT2070" s="239" t="s">
        <v>218</v>
      </c>
      <c r="AU2070" s="239" t="s">
        <v>88</v>
      </c>
      <c r="AY2070" s="18" t="s">
        <v>216</v>
      </c>
      <c r="BE2070" s="240">
        <f>IF(N2070="základní",J2070,0)</f>
        <v>0</v>
      </c>
      <c r="BF2070" s="240">
        <f>IF(N2070="snížená",J2070,0)</f>
        <v>0</v>
      </c>
      <c r="BG2070" s="240">
        <f>IF(N2070="zákl. přenesená",J2070,0)</f>
        <v>0</v>
      </c>
      <c r="BH2070" s="240">
        <f>IF(N2070="sníž. přenesená",J2070,0)</f>
        <v>0</v>
      </c>
      <c r="BI2070" s="240">
        <f>IF(N2070="nulová",J2070,0)</f>
        <v>0</v>
      </c>
      <c r="BJ2070" s="18" t="s">
        <v>86</v>
      </c>
      <c r="BK2070" s="240">
        <f>ROUND(I2070*H2070,2)</f>
        <v>0</v>
      </c>
      <c r="BL2070" s="18" t="s">
        <v>290</v>
      </c>
      <c r="BM2070" s="239" t="s">
        <v>6718</v>
      </c>
    </row>
    <row r="2071" s="2" customFormat="1" ht="16.5" customHeight="1">
      <c r="A2071" s="39"/>
      <c r="B2071" s="40"/>
      <c r="C2071" s="228" t="s">
        <v>3283</v>
      </c>
      <c r="D2071" s="228" t="s">
        <v>218</v>
      </c>
      <c r="E2071" s="229" t="s">
        <v>3220</v>
      </c>
      <c r="F2071" s="230" t="s">
        <v>3221</v>
      </c>
      <c r="G2071" s="231" t="s">
        <v>277</v>
      </c>
      <c r="H2071" s="232">
        <v>4128.7110000000002</v>
      </c>
      <c r="I2071" s="233"/>
      <c r="J2071" s="234">
        <f>ROUND(I2071*H2071,2)</f>
        <v>0</v>
      </c>
      <c r="K2071" s="230" t="s">
        <v>222</v>
      </c>
      <c r="L2071" s="45"/>
      <c r="M2071" s="235" t="s">
        <v>1</v>
      </c>
      <c r="N2071" s="236" t="s">
        <v>44</v>
      </c>
      <c r="O2071" s="92"/>
      <c r="P2071" s="237">
        <f>O2071*H2071</f>
        <v>0</v>
      </c>
      <c r="Q2071" s="237">
        <v>0.00020000000000000001</v>
      </c>
      <c r="R2071" s="237">
        <f>Q2071*H2071</f>
        <v>0.82574220000000009</v>
      </c>
      <c r="S2071" s="237">
        <v>0</v>
      </c>
      <c r="T2071" s="238">
        <f>S2071*H2071</f>
        <v>0</v>
      </c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R2071" s="239" t="s">
        <v>290</v>
      </c>
      <c r="AT2071" s="239" t="s">
        <v>218</v>
      </c>
      <c r="AU2071" s="239" t="s">
        <v>88</v>
      </c>
      <c r="AY2071" s="18" t="s">
        <v>216</v>
      </c>
      <c r="BE2071" s="240">
        <f>IF(N2071="základní",J2071,0)</f>
        <v>0</v>
      </c>
      <c r="BF2071" s="240">
        <f>IF(N2071="snížená",J2071,0)</f>
        <v>0</v>
      </c>
      <c r="BG2071" s="240">
        <f>IF(N2071="zákl. přenesená",J2071,0)</f>
        <v>0</v>
      </c>
      <c r="BH2071" s="240">
        <f>IF(N2071="sníž. přenesená",J2071,0)</f>
        <v>0</v>
      </c>
      <c r="BI2071" s="240">
        <f>IF(N2071="nulová",J2071,0)</f>
        <v>0</v>
      </c>
      <c r="BJ2071" s="18" t="s">
        <v>86</v>
      </c>
      <c r="BK2071" s="240">
        <f>ROUND(I2071*H2071,2)</f>
        <v>0</v>
      </c>
      <c r="BL2071" s="18" t="s">
        <v>290</v>
      </c>
      <c r="BM2071" s="239" t="s">
        <v>6719</v>
      </c>
    </row>
    <row r="2072" s="13" customFormat="1">
      <c r="A2072" s="13"/>
      <c r="B2072" s="241"/>
      <c r="C2072" s="242"/>
      <c r="D2072" s="243" t="s">
        <v>230</v>
      </c>
      <c r="E2072" s="244" t="s">
        <v>1</v>
      </c>
      <c r="F2072" s="245" t="s">
        <v>5040</v>
      </c>
      <c r="G2072" s="242"/>
      <c r="H2072" s="246">
        <v>1142.5999999999999</v>
      </c>
      <c r="I2072" s="247"/>
      <c r="J2072" s="242"/>
      <c r="K2072" s="242"/>
      <c r="L2072" s="248"/>
      <c r="M2072" s="249"/>
      <c r="N2072" s="250"/>
      <c r="O2072" s="250"/>
      <c r="P2072" s="250"/>
      <c r="Q2072" s="250"/>
      <c r="R2072" s="250"/>
      <c r="S2072" s="250"/>
      <c r="T2072" s="251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2" t="s">
        <v>230</v>
      </c>
      <c r="AU2072" s="252" t="s">
        <v>88</v>
      </c>
      <c r="AV2072" s="13" t="s">
        <v>88</v>
      </c>
      <c r="AW2072" s="13" t="s">
        <v>34</v>
      </c>
      <c r="AX2072" s="13" t="s">
        <v>79</v>
      </c>
      <c r="AY2072" s="252" t="s">
        <v>216</v>
      </c>
    </row>
    <row r="2073" s="13" customFormat="1">
      <c r="A2073" s="13"/>
      <c r="B2073" s="241"/>
      <c r="C2073" s="242"/>
      <c r="D2073" s="243" t="s">
        <v>230</v>
      </c>
      <c r="E2073" s="244" t="s">
        <v>1</v>
      </c>
      <c r="F2073" s="245" t="s">
        <v>5041</v>
      </c>
      <c r="G2073" s="242"/>
      <c r="H2073" s="246">
        <v>1177.8</v>
      </c>
      <c r="I2073" s="247"/>
      <c r="J2073" s="242"/>
      <c r="K2073" s="242"/>
      <c r="L2073" s="248"/>
      <c r="M2073" s="249"/>
      <c r="N2073" s="250"/>
      <c r="O2073" s="250"/>
      <c r="P2073" s="250"/>
      <c r="Q2073" s="250"/>
      <c r="R2073" s="250"/>
      <c r="S2073" s="250"/>
      <c r="T2073" s="251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52" t="s">
        <v>230</v>
      </c>
      <c r="AU2073" s="252" t="s">
        <v>88</v>
      </c>
      <c r="AV2073" s="13" t="s">
        <v>88</v>
      </c>
      <c r="AW2073" s="13" t="s">
        <v>34</v>
      </c>
      <c r="AX2073" s="13" t="s">
        <v>79</v>
      </c>
      <c r="AY2073" s="252" t="s">
        <v>216</v>
      </c>
    </row>
    <row r="2074" s="13" customFormat="1">
      <c r="A2074" s="13"/>
      <c r="B2074" s="241"/>
      <c r="C2074" s="242"/>
      <c r="D2074" s="243" t="s">
        <v>230</v>
      </c>
      <c r="E2074" s="244" t="s">
        <v>1</v>
      </c>
      <c r="F2074" s="245" t="s">
        <v>6720</v>
      </c>
      <c r="G2074" s="242"/>
      <c r="H2074" s="246">
        <v>-988</v>
      </c>
      <c r="I2074" s="247"/>
      <c r="J2074" s="242"/>
      <c r="K2074" s="242"/>
      <c r="L2074" s="248"/>
      <c r="M2074" s="249"/>
      <c r="N2074" s="250"/>
      <c r="O2074" s="250"/>
      <c r="P2074" s="250"/>
      <c r="Q2074" s="250"/>
      <c r="R2074" s="250"/>
      <c r="S2074" s="250"/>
      <c r="T2074" s="25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2" t="s">
        <v>230</v>
      </c>
      <c r="AU2074" s="252" t="s">
        <v>88</v>
      </c>
      <c r="AV2074" s="13" t="s">
        <v>88</v>
      </c>
      <c r="AW2074" s="13" t="s">
        <v>34</v>
      </c>
      <c r="AX2074" s="13" t="s">
        <v>79</v>
      </c>
      <c r="AY2074" s="252" t="s">
        <v>216</v>
      </c>
    </row>
    <row r="2075" s="15" customFormat="1">
      <c r="A2075" s="15"/>
      <c r="B2075" s="280"/>
      <c r="C2075" s="281"/>
      <c r="D2075" s="243" t="s">
        <v>230</v>
      </c>
      <c r="E2075" s="282" t="s">
        <v>1</v>
      </c>
      <c r="F2075" s="283" t="s">
        <v>6721</v>
      </c>
      <c r="G2075" s="281"/>
      <c r="H2075" s="284">
        <v>1332.3999999999996</v>
      </c>
      <c r="I2075" s="285"/>
      <c r="J2075" s="281"/>
      <c r="K2075" s="281"/>
      <c r="L2075" s="286"/>
      <c r="M2075" s="287"/>
      <c r="N2075" s="288"/>
      <c r="O2075" s="288"/>
      <c r="P2075" s="288"/>
      <c r="Q2075" s="288"/>
      <c r="R2075" s="288"/>
      <c r="S2075" s="288"/>
      <c r="T2075" s="289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T2075" s="290" t="s">
        <v>230</v>
      </c>
      <c r="AU2075" s="290" t="s">
        <v>88</v>
      </c>
      <c r="AV2075" s="15" t="s">
        <v>99</v>
      </c>
      <c r="AW2075" s="15" t="s">
        <v>34</v>
      </c>
      <c r="AX2075" s="15" t="s">
        <v>79</v>
      </c>
      <c r="AY2075" s="290" t="s">
        <v>216</v>
      </c>
    </row>
    <row r="2076" s="13" customFormat="1">
      <c r="A2076" s="13"/>
      <c r="B2076" s="241"/>
      <c r="C2076" s="242"/>
      <c r="D2076" s="243" t="s">
        <v>230</v>
      </c>
      <c r="E2076" s="244" t="s">
        <v>1</v>
      </c>
      <c r="F2076" s="245" t="s">
        <v>6722</v>
      </c>
      <c r="G2076" s="242"/>
      <c r="H2076" s="246">
        <v>53.795000000000002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230</v>
      </c>
      <c r="AU2076" s="252" t="s">
        <v>88</v>
      </c>
      <c r="AV2076" s="13" t="s">
        <v>88</v>
      </c>
      <c r="AW2076" s="13" t="s">
        <v>34</v>
      </c>
      <c r="AX2076" s="13" t="s">
        <v>79</v>
      </c>
      <c r="AY2076" s="252" t="s">
        <v>216</v>
      </c>
    </row>
    <row r="2077" s="13" customFormat="1">
      <c r="A2077" s="13"/>
      <c r="B2077" s="241"/>
      <c r="C2077" s="242"/>
      <c r="D2077" s="243" t="s">
        <v>230</v>
      </c>
      <c r="E2077" s="244" t="s">
        <v>1</v>
      </c>
      <c r="F2077" s="245" t="s">
        <v>6723</v>
      </c>
      <c r="G2077" s="242"/>
      <c r="H2077" s="246">
        <v>51.939999999999998</v>
      </c>
      <c r="I2077" s="247"/>
      <c r="J2077" s="242"/>
      <c r="K2077" s="242"/>
      <c r="L2077" s="248"/>
      <c r="M2077" s="249"/>
      <c r="N2077" s="250"/>
      <c r="O2077" s="250"/>
      <c r="P2077" s="250"/>
      <c r="Q2077" s="250"/>
      <c r="R2077" s="250"/>
      <c r="S2077" s="250"/>
      <c r="T2077" s="251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52" t="s">
        <v>230</v>
      </c>
      <c r="AU2077" s="252" t="s">
        <v>88</v>
      </c>
      <c r="AV2077" s="13" t="s">
        <v>88</v>
      </c>
      <c r="AW2077" s="13" t="s">
        <v>34</v>
      </c>
      <c r="AX2077" s="13" t="s">
        <v>79</v>
      </c>
      <c r="AY2077" s="252" t="s">
        <v>216</v>
      </c>
    </row>
    <row r="2078" s="13" customFormat="1">
      <c r="A2078" s="13"/>
      <c r="B2078" s="241"/>
      <c r="C2078" s="242"/>
      <c r="D2078" s="243" t="s">
        <v>230</v>
      </c>
      <c r="E2078" s="244" t="s">
        <v>1</v>
      </c>
      <c r="F2078" s="245" t="s">
        <v>5054</v>
      </c>
      <c r="G2078" s="242"/>
      <c r="H2078" s="246">
        <v>120.598</v>
      </c>
      <c r="I2078" s="247"/>
      <c r="J2078" s="242"/>
      <c r="K2078" s="242"/>
      <c r="L2078" s="248"/>
      <c r="M2078" s="249"/>
      <c r="N2078" s="250"/>
      <c r="O2078" s="250"/>
      <c r="P2078" s="250"/>
      <c r="Q2078" s="250"/>
      <c r="R2078" s="250"/>
      <c r="S2078" s="250"/>
      <c r="T2078" s="251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2" t="s">
        <v>230</v>
      </c>
      <c r="AU2078" s="252" t="s">
        <v>88</v>
      </c>
      <c r="AV2078" s="13" t="s">
        <v>88</v>
      </c>
      <c r="AW2078" s="13" t="s">
        <v>34</v>
      </c>
      <c r="AX2078" s="13" t="s">
        <v>79</v>
      </c>
      <c r="AY2078" s="252" t="s">
        <v>216</v>
      </c>
    </row>
    <row r="2079" s="13" customFormat="1">
      <c r="A2079" s="13"/>
      <c r="B2079" s="241"/>
      <c r="C2079" s="242"/>
      <c r="D2079" s="243" t="s">
        <v>230</v>
      </c>
      <c r="E2079" s="244" t="s">
        <v>1</v>
      </c>
      <c r="F2079" s="245" t="s">
        <v>6724</v>
      </c>
      <c r="G2079" s="242"/>
      <c r="H2079" s="246">
        <v>102.3</v>
      </c>
      <c r="I2079" s="247"/>
      <c r="J2079" s="242"/>
      <c r="K2079" s="242"/>
      <c r="L2079" s="248"/>
      <c r="M2079" s="249"/>
      <c r="N2079" s="250"/>
      <c r="O2079" s="250"/>
      <c r="P2079" s="250"/>
      <c r="Q2079" s="250"/>
      <c r="R2079" s="250"/>
      <c r="S2079" s="250"/>
      <c r="T2079" s="251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52" t="s">
        <v>230</v>
      </c>
      <c r="AU2079" s="252" t="s">
        <v>88</v>
      </c>
      <c r="AV2079" s="13" t="s">
        <v>88</v>
      </c>
      <c r="AW2079" s="13" t="s">
        <v>34</v>
      </c>
      <c r="AX2079" s="13" t="s">
        <v>79</v>
      </c>
      <c r="AY2079" s="252" t="s">
        <v>216</v>
      </c>
    </row>
    <row r="2080" s="13" customFormat="1">
      <c r="A2080" s="13"/>
      <c r="B2080" s="241"/>
      <c r="C2080" s="242"/>
      <c r="D2080" s="243" t="s">
        <v>230</v>
      </c>
      <c r="E2080" s="244" t="s">
        <v>1</v>
      </c>
      <c r="F2080" s="245" t="s">
        <v>6725</v>
      </c>
      <c r="G2080" s="242"/>
      <c r="H2080" s="246">
        <v>102.3</v>
      </c>
      <c r="I2080" s="247"/>
      <c r="J2080" s="242"/>
      <c r="K2080" s="242"/>
      <c r="L2080" s="248"/>
      <c r="M2080" s="249"/>
      <c r="N2080" s="250"/>
      <c r="O2080" s="250"/>
      <c r="P2080" s="250"/>
      <c r="Q2080" s="250"/>
      <c r="R2080" s="250"/>
      <c r="S2080" s="250"/>
      <c r="T2080" s="251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2" t="s">
        <v>230</v>
      </c>
      <c r="AU2080" s="252" t="s">
        <v>88</v>
      </c>
      <c r="AV2080" s="13" t="s">
        <v>88</v>
      </c>
      <c r="AW2080" s="13" t="s">
        <v>34</v>
      </c>
      <c r="AX2080" s="13" t="s">
        <v>79</v>
      </c>
      <c r="AY2080" s="252" t="s">
        <v>216</v>
      </c>
    </row>
    <row r="2081" s="13" customFormat="1">
      <c r="A2081" s="13"/>
      <c r="B2081" s="241"/>
      <c r="C2081" s="242"/>
      <c r="D2081" s="243" t="s">
        <v>230</v>
      </c>
      <c r="E2081" s="244" t="s">
        <v>1</v>
      </c>
      <c r="F2081" s="245" t="s">
        <v>6726</v>
      </c>
      <c r="G2081" s="242"/>
      <c r="H2081" s="246">
        <v>102.3</v>
      </c>
      <c r="I2081" s="247"/>
      <c r="J2081" s="242"/>
      <c r="K2081" s="242"/>
      <c r="L2081" s="248"/>
      <c r="M2081" s="249"/>
      <c r="N2081" s="250"/>
      <c r="O2081" s="250"/>
      <c r="P2081" s="250"/>
      <c r="Q2081" s="250"/>
      <c r="R2081" s="250"/>
      <c r="S2081" s="250"/>
      <c r="T2081" s="251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52" t="s">
        <v>230</v>
      </c>
      <c r="AU2081" s="252" t="s">
        <v>88</v>
      </c>
      <c r="AV2081" s="13" t="s">
        <v>88</v>
      </c>
      <c r="AW2081" s="13" t="s">
        <v>34</v>
      </c>
      <c r="AX2081" s="13" t="s">
        <v>79</v>
      </c>
      <c r="AY2081" s="252" t="s">
        <v>216</v>
      </c>
    </row>
    <row r="2082" s="13" customFormat="1">
      <c r="A2082" s="13"/>
      <c r="B2082" s="241"/>
      <c r="C2082" s="242"/>
      <c r="D2082" s="243" t="s">
        <v>230</v>
      </c>
      <c r="E2082" s="244" t="s">
        <v>1</v>
      </c>
      <c r="F2082" s="245" t="s">
        <v>6727</v>
      </c>
      <c r="G2082" s="242"/>
      <c r="H2082" s="246">
        <v>84.403000000000006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230</v>
      </c>
      <c r="AU2082" s="252" t="s">
        <v>88</v>
      </c>
      <c r="AV2082" s="13" t="s">
        <v>88</v>
      </c>
      <c r="AW2082" s="13" t="s">
        <v>34</v>
      </c>
      <c r="AX2082" s="13" t="s">
        <v>79</v>
      </c>
      <c r="AY2082" s="252" t="s">
        <v>216</v>
      </c>
    </row>
    <row r="2083" s="13" customFormat="1">
      <c r="A2083" s="13"/>
      <c r="B2083" s="241"/>
      <c r="C2083" s="242"/>
      <c r="D2083" s="243" t="s">
        <v>230</v>
      </c>
      <c r="E2083" s="244" t="s">
        <v>1</v>
      </c>
      <c r="F2083" s="245" t="s">
        <v>6728</v>
      </c>
      <c r="G2083" s="242"/>
      <c r="H2083" s="246">
        <v>62.698999999999998</v>
      </c>
      <c r="I2083" s="247"/>
      <c r="J2083" s="242"/>
      <c r="K2083" s="242"/>
      <c r="L2083" s="248"/>
      <c r="M2083" s="249"/>
      <c r="N2083" s="250"/>
      <c r="O2083" s="250"/>
      <c r="P2083" s="250"/>
      <c r="Q2083" s="250"/>
      <c r="R2083" s="250"/>
      <c r="S2083" s="250"/>
      <c r="T2083" s="251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52" t="s">
        <v>230</v>
      </c>
      <c r="AU2083" s="252" t="s">
        <v>88</v>
      </c>
      <c r="AV2083" s="13" t="s">
        <v>88</v>
      </c>
      <c r="AW2083" s="13" t="s">
        <v>34</v>
      </c>
      <c r="AX2083" s="13" t="s">
        <v>79</v>
      </c>
      <c r="AY2083" s="252" t="s">
        <v>216</v>
      </c>
    </row>
    <row r="2084" s="13" customFormat="1">
      <c r="A2084" s="13"/>
      <c r="B2084" s="241"/>
      <c r="C2084" s="242"/>
      <c r="D2084" s="243" t="s">
        <v>230</v>
      </c>
      <c r="E2084" s="244" t="s">
        <v>1</v>
      </c>
      <c r="F2084" s="245" t="s">
        <v>6729</v>
      </c>
      <c r="G2084" s="242"/>
      <c r="H2084" s="246">
        <v>86.257999999999996</v>
      </c>
      <c r="I2084" s="247"/>
      <c r="J2084" s="242"/>
      <c r="K2084" s="242"/>
      <c r="L2084" s="248"/>
      <c r="M2084" s="249"/>
      <c r="N2084" s="250"/>
      <c r="O2084" s="250"/>
      <c r="P2084" s="250"/>
      <c r="Q2084" s="250"/>
      <c r="R2084" s="250"/>
      <c r="S2084" s="250"/>
      <c r="T2084" s="25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2" t="s">
        <v>230</v>
      </c>
      <c r="AU2084" s="252" t="s">
        <v>88</v>
      </c>
      <c r="AV2084" s="13" t="s">
        <v>88</v>
      </c>
      <c r="AW2084" s="13" t="s">
        <v>34</v>
      </c>
      <c r="AX2084" s="13" t="s">
        <v>79</v>
      </c>
      <c r="AY2084" s="252" t="s">
        <v>216</v>
      </c>
    </row>
    <row r="2085" s="13" customFormat="1">
      <c r="A2085" s="13"/>
      <c r="B2085" s="241"/>
      <c r="C2085" s="242"/>
      <c r="D2085" s="243" t="s">
        <v>230</v>
      </c>
      <c r="E2085" s="244" t="s">
        <v>1</v>
      </c>
      <c r="F2085" s="245" t="s">
        <v>6730</v>
      </c>
      <c r="G2085" s="242"/>
      <c r="H2085" s="246">
        <v>106.663</v>
      </c>
      <c r="I2085" s="247"/>
      <c r="J2085" s="242"/>
      <c r="K2085" s="242"/>
      <c r="L2085" s="248"/>
      <c r="M2085" s="249"/>
      <c r="N2085" s="250"/>
      <c r="O2085" s="250"/>
      <c r="P2085" s="250"/>
      <c r="Q2085" s="250"/>
      <c r="R2085" s="250"/>
      <c r="S2085" s="250"/>
      <c r="T2085" s="251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52" t="s">
        <v>230</v>
      </c>
      <c r="AU2085" s="252" t="s">
        <v>88</v>
      </c>
      <c r="AV2085" s="13" t="s">
        <v>88</v>
      </c>
      <c r="AW2085" s="13" t="s">
        <v>34</v>
      </c>
      <c r="AX2085" s="13" t="s">
        <v>79</v>
      </c>
      <c r="AY2085" s="252" t="s">
        <v>216</v>
      </c>
    </row>
    <row r="2086" s="13" customFormat="1">
      <c r="A2086" s="13"/>
      <c r="B2086" s="241"/>
      <c r="C2086" s="242"/>
      <c r="D2086" s="243" t="s">
        <v>230</v>
      </c>
      <c r="E2086" s="244" t="s">
        <v>1</v>
      </c>
      <c r="F2086" s="245" t="s">
        <v>6731</v>
      </c>
      <c r="G2086" s="242"/>
      <c r="H2086" s="246">
        <v>130.16800000000001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230</v>
      </c>
      <c r="AU2086" s="252" t="s">
        <v>88</v>
      </c>
      <c r="AV2086" s="13" t="s">
        <v>88</v>
      </c>
      <c r="AW2086" s="13" t="s">
        <v>34</v>
      </c>
      <c r="AX2086" s="13" t="s">
        <v>79</v>
      </c>
      <c r="AY2086" s="252" t="s">
        <v>216</v>
      </c>
    </row>
    <row r="2087" s="13" customFormat="1">
      <c r="A2087" s="13"/>
      <c r="B2087" s="241"/>
      <c r="C2087" s="242"/>
      <c r="D2087" s="243" t="s">
        <v>230</v>
      </c>
      <c r="E2087" s="244" t="s">
        <v>1</v>
      </c>
      <c r="F2087" s="245" t="s">
        <v>6732</v>
      </c>
      <c r="G2087" s="242"/>
      <c r="H2087" s="246">
        <v>118.667</v>
      </c>
      <c r="I2087" s="247"/>
      <c r="J2087" s="242"/>
      <c r="K2087" s="242"/>
      <c r="L2087" s="248"/>
      <c r="M2087" s="249"/>
      <c r="N2087" s="250"/>
      <c r="O2087" s="250"/>
      <c r="P2087" s="250"/>
      <c r="Q2087" s="250"/>
      <c r="R2087" s="250"/>
      <c r="S2087" s="250"/>
      <c r="T2087" s="251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52" t="s">
        <v>230</v>
      </c>
      <c r="AU2087" s="252" t="s">
        <v>88</v>
      </c>
      <c r="AV2087" s="13" t="s">
        <v>88</v>
      </c>
      <c r="AW2087" s="13" t="s">
        <v>34</v>
      </c>
      <c r="AX2087" s="13" t="s">
        <v>79</v>
      </c>
      <c r="AY2087" s="252" t="s">
        <v>216</v>
      </c>
    </row>
    <row r="2088" s="13" customFormat="1">
      <c r="A2088" s="13"/>
      <c r="B2088" s="241"/>
      <c r="C2088" s="242"/>
      <c r="D2088" s="243" t="s">
        <v>230</v>
      </c>
      <c r="E2088" s="244" t="s">
        <v>1</v>
      </c>
      <c r="F2088" s="245" t="s">
        <v>6733</v>
      </c>
      <c r="G2088" s="242"/>
      <c r="H2088" s="246">
        <v>215.12700000000001</v>
      </c>
      <c r="I2088" s="247"/>
      <c r="J2088" s="242"/>
      <c r="K2088" s="242"/>
      <c r="L2088" s="248"/>
      <c r="M2088" s="249"/>
      <c r="N2088" s="250"/>
      <c r="O2088" s="250"/>
      <c r="P2088" s="250"/>
      <c r="Q2088" s="250"/>
      <c r="R2088" s="250"/>
      <c r="S2088" s="250"/>
      <c r="T2088" s="251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2" t="s">
        <v>230</v>
      </c>
      <c r="AU2088" s="252" t="s">
        <v>88</v>
      </c>
      <c r="AV2088" s="13" t="s">
        <v>88</v>
      </c>
      <c r="AW2088" s="13" t="s">
        <v>34</v>
      </c>
      <c r="AX2088" s="13" t="s">
        <v>79</v>
      </c>
      <c r="AY2088" s="252" t="s">
        <v>216</v>
      </c>
    </row>
    <row r="2089" s="13" customFormat="1">
      <c r="A2089" s="13"/>
      <c r="B2089" s="241"/>
      <c r="C2089" s="242"/>
      <c r="D2089" s="243" t="s">
        <v>230</v>
      </c>
      <c r="E2089" s="244" t="s">
        <v>1</v>
      </c>
      <c r="F2089" s="245" t="s">
        <v>6734</v>
      </c>
      <c r="G2089" s="242"/>
      <c r="H2089" s="246">
        <v>256.78500000000003</v>
      </c>
      <c r="I2089" s="247"/>
      <c r="J2089" s="242"/>
      <c r="K2089" s="242"/>
      <c r="L2089" s="248"/>
      <c r="M2089" s="249"/>
      <c r="N2089" s="250"/>
      <c r="O2089" s="250"/>
      <c r="P2089" s="250"/>
      <c r="Q2089" s="250"/>
      <c r="R2089" s="250"/>
      <c r="S2089" s="250"/>
      <c r="T2089" s="251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52" t="s">
        <v>230</v>
      </c>
      <c r="AU2089" s="252" t="s">
        <v>88</v>
      </c>
      <c r="AV2089" s="13" t="s">
        <v>88</v>
      </c>
      <c r="AW2089" s="13" t="s">
        <v>34</v>
      </c>
      <c r="AX2089" s="13" t="s">
        <v>79</v>
      </c>
      <c r="AY2089" s="252" t="s">
        <v>216</v>
      </c>
    </row>
    <row r="2090" s="13" customFormat="1">
      <c r="A2090" s="13"/>
      <c r="B2090" s="241"/>
      <c r="C2090" s="242"/>
      <c r="D2090" s="243" t="s">
        <v>230</v>
      </c>
      <c r="E2090" s="244" t="s">
        <v>1</v>
      </c>
      <c r="F2090" s="245" t="s">
        <v>6735</v>
      </c>
      <c r="G2090" s="242"/>
      <c r="H2090" s="246">
        <v>125.955</v>
      </c>
      <c r="I2090" s="247"/>
      <c r="J2090" s="242"/>
      <c r="K2090" s="242"/>
      <c r="L2090" s="248"/>
      <c r="M2090" s="249"/>
      <c r="N2090" s="250"/>
      <c r="O2090" s="250"/>
      <c r="P2090" s="250"/>
      <c r="Q2090" s="250"/>
      <c r="R2090" s="250"/>
      <c r="S2090" s="250"/>
      <c r="T2090" s="25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2" t="s">
        <v>230</v>
      </c>
      <c r="AU2090" s="252" t="s">
        <v>88</v>
      </c>
      <c r="AV2090" s="13" t="s">
        <v>88</v>
      </c>
      <c r="AW2090" s="13" t="s">
        <v>34</v>
      </c>
      <c r="AX2090" s="13" t="s">
        <v>79</v>
      </c>
      <c r="AY2090" s="252" t="s">
        <v>216</v>
      </c>
    </row>
    <row r="2091" s="13" customFormat="1">
      <c r="A2091" s="13"/>
      <c r="B2091" s="241"/>
      <c r="C2091" s="242"/>
      <c r="D2091" s="243" t="s">
        <v>230</v>
      </c>
      <c r="E2091" s="244" t="s">
        <v>1</v>
      </c>
      <c r="F2091" s="245" t="s">
        <v>6736</v>
      </c>
      <c r="G2091" s="242"/>
      <c r="H2091" s="246">
        <v>104.755</v>
      </c>
      <c r="I2091" s="247"/>
      <c r="J2091" s="242"/>
      <c r="K2091" s="242"/>
      <c r="L2091" s="248"/>
      <c r="M2091" s="249"/>
      <c r="N2091" s="250"/>
      <c r="O2091" s="250"/>
      <c r="P2091" s="250"/>
      <c r="Q2091" s="250"/>
      <c r="R2091" s="250"/>
      <c r="S2091" s="250"/>
      <c r="T2091" s="251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T2091" s="252" t="s">
        <v>230</v>
      </c>
      <c r="AU2091" s="252" t="s">
        <v>88</v>
      </c>
      <c r="AV2091" s="13" t="s">
        <v>88</v>
      </c>
      <c r="AW2091" s="13" t="s">
        <v>34</v>
      </c>
      <c r="AX2091" s="13" t="s">
        <v>79</v>
      </c>
      <c r="AY2091" s="252" t="s">
        <v>216</v>
      </c>
    </row>
    <row r="2092" s="15" customFormat="1">
      <c r="A2092" s="15"/>
      <c r="B2092" s="280"/>
      <c r="C2092" s="281"/>
      <c r="D2092" s="243" t="s">
        <v>230</v>
      </c>
      <c r="E2092" s="282" t="s">
        <v>1</v>
      </c>
      <c r="F2092" s="283" t="s">
        <v>775</v>
      </c>
      <c r="G2092" s="281"/>
      <c r="H2092" s="284">
        <v>1824.7129999999997</v>
      </c>
      <c r="I2092" s="285"/>
      <c r="J2092" s="281"/>
      <c r="K2092" s="281"/>
      <c r="L2092" s="286"/>
      <c r="M2092" s="287"/>
      <c r="N2092" s="288"/>
      <c r="O2092" s="288"/>
      <c r="P2092" s="288"/>
      <c r="Q2092" s="288"/>
      <c r="R2092" s="288"/>
      <c r="S2092" s="288"/>
      <c r="T2092" s="289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T2092" s="290" t="s">
        <v>230</v>
      </c>
      <c r="AU2092" s="290" t="s">
        <v>88</v>
      </c>
      <c r="AV2092" s="15" t="s">
        <v>99</v>
      </c>
      <c r="AW2092" s="15" t="s">
        <v>34</v>
      </c>
      <c r="AX2092" s="15" t="s">
        <v>79</v>
      </c>
      <c r="AY2092" s="290" t="s">
        <v>216</v>
      </c>
    </row>
    <row r="2093" s="13" customFormat="1">
      <c r="A2093" s="13"/>
      <c r="B2093" s="241"/>
      <c r="C2093" s="242"/>
      <c r="D2093" s="243" t="s">
        <v>230</v>
      </c>
      <c r="E2093" s="244" t="s">
        <v>1</v>
      </c>
      <c r="F2093" s="245" t="s">
        <v>6737</v>
      </c>
      <c r="G2093" s="242"/>
      <c r="H2093" s="246">
        <v>154.654</v>
      </c>
      <c r="I2093" s="247"/>
      <c r="J2093" s="242"/>
      <c r="K2093" s="242"/>
      <c r="L2093" s="248"/>
      <c r="M2093" s="249"/>
      <c r="N2093" s="250"/>
      <c r="O2093" s="250"/>
      <c r="P2093" s="250"/>
      <c r="Q2093" s="250"/>
      <c r="R2093" s="250"/>
      <c r="S2093" s="250"/>
      <c r="T2093" s="251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52" t="s">
        <v>230</v>
      </c>
      <c r="AU2093" s="252" t="s">
        <v>88</v>
      </c>
      <c r="AV2093" s="13" t="s">
        <v>88</v>
      </c>
      <c r="AW2093" s="13" t="s">
        <v>34</v>
      </c>
      <c r="AX2093" s="13" t="s">
        <v>79</v>
      </c>
      <c r="AY2093" s="252" t="s">
        <v>216</v>
      </c>
    </row>
    <row r="2094" s="13" customFormat="1">
      <c r="A2094" s="13"/>
      <c r="B2094" s="241"/>
      <c r="C2094" s="242"/>
      <c r="D2094" s="243" t="s">
        <v>230</v>
      </c>
      <c r="E2094" s="244" t="s">
        <v>1</v>
      </c>
      <c r="F2094" s="245" t="s">
        <v>6738</v>
      </c>
      <c r="G2094" s="242"/>
      <c r="H2094" s="246">
        <v>256.78500000000003</v>
      </c>
      <c r="I2094" s="247"/>
      <c r="J2094" s="242"/>
      <c r="K2094" s="242"/>
      <c r="L2094" s="248"/>
      <c r="M2094" s="249"/>
      <c r="N2094" s="250"/>
      <c r="O2094" s="250"/>
      <c r="P2094" s="250"/>
      <c r="Q2094" s="250"/>
      <c r="R2094" s="250"/>
      <c r="S2094" s="250"/>
      <c r="T2094" s="251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52" t="s">
        <v>230</v>
      </c>
      <c r="AU2094" s="252" t="s">
        <v>88</v>
      </c>
      <c r="AV2094" s="13" t="s">
        <v>88</v>
      </c>
      <c r="AW2094" s="13" t="s">
        <v>34</v>
      </c>
      <c r="AX2094" s="13" t="s">
        <v>79</v>
      </c>
      <c r="AY2094" s="252" t="s">
        <v>216</v>
      </c>
    </row>
    <row r="2095" s="13" customFormat="1">
      <c r="A2095" s="13"/>
      <c r="B2095" s="241"/>
      <c r="C2095" s="242"/>
      <c r="D2095" s="243" t="s">
        <v>230</v>
      </c>
      <c r="E2095" s="244" t="s">
        <v>1</v>
      </c>
      <c r="F2095" s="245" t="s">
        <v>6739</v>
      </c>
      <c r="G2095" s="242"/>
      <c r="H2095" s="246">
        <v>256.78500000000003</v>
      </c>
      <c r="I2095" s="247"/>
      <c r="J2095" s="242"/>
      <c r="K2095" s="242"/>
      <c r="L2095" s="248"/>
      <c r="M2095" s="249"/>
      <c r="N2095" s="250"/>
      <c r="O2095" s="250"/>
      <c r="P2095" s="250"/>
      <c r="Q2095" s="250"/>
      <c r="R2095" s="250"/>
      <c r="S2095" s="250"/>
      <c r="T2095" s="251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52" t="s">
        <v>230</v>
      </c>
      <c r="AU2095" s="252" t="s">
        <v>88</v>
      </c>
      <c r="AV2095" s="13" t="s">
        <v>88</v>
      </c>
      <c r="AW2095" s="13" t="s">
        <v>34</v>
      </c>
      <c r="AX2095" s="13" t="s">
        <v>79</v>
      </c>
      <c r="AY2095" s="252" t="s">
        <v>216</v>
      </c>
    </row>
    <row r="2096" s="13" customFormat="1">
      <c r="A2096" s="13"/>
      <c r="B2096" s="241"/>
      <c r="C2096" s="242"/>
      <c r="D2096" s="243" t="s">
        <v>230</v>
      </c>
      <c r="E2096" s="244" t="s">
        <v>1</v>
      </c>
      <c r="F2096" s="245" t="s">
        <v>6740</v>
      </c>
      <c r="G2096" s="242"/>
      <c r="H2096" s="246">
        <v>125.955</v>
      </c>
      <c r="I2096" s="247"/>
      <c r="J2096" s="242"/>
      <c r="K2096" s="242"/>
      <c r="L2096" s="248"/>
      <c r="M2096" s="249"/>
      <c r="N2096" s="250"/>
      <c r="O2096" s="250"/>
      <c r="P2096" s="250"/>
      <c r="Q2096" s="250"/>
      <c r="R2096" s="250"/>
      <c r="S2096" s="250"/>
      <c r="T2096" s="25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2" t="s">
        <v>230</v>
      </c>
      <c r="AU2096" s="252" t="s">
        <v>88</v>
      </c>
      <c r="AV2096" s="13" t="s">
        <v>88</v>
      </c>
      <c r="AW2096" s="13" t="s">
        <v>34</v>
      </c>
      <c r="AX2096" s="13" t="s">
        <v>79</v>
      </c>
      <c r="AY2096" s="252" t="s">
        <v>216</v>
      </c>
    </row>
    <row r="2097" s="13" customFormat="1">
      <c r="A2097" s="13"/>
      <c r="B2097" s="241"/>
      <c r="C2097" s="242"/>
      <c r="D2097" s="243" t="s">
        <v>230</v>
      </c>
      <c r="E2097" s="244" t="s">
        <v>1</v>
      </c>
      <c r="F2097" s="245" t="s">
        <v>6741</v>
      </c>
      <c r="G2097" s="242"/>
      <c r="H2097" s="246">
        <v>125.955</v>
      </c>
      <c r="I2097" s="247"/>
      <c r="J2097" s="242"/>
      <c r="K2097" s="242"/>
      <c r="L2097" s="248"/>
      <c r="M2097" s="249"/>
      <c r="N2097" s="250"/>
      <c r="O2097" s="250"/>
      <c r="P2097" s="250"/>
      <c r="Q2097" s="250"/>
      <c r="R2097" s="250"/>
      <c r="S2097" s="250"/>
      <c r="T2097" s="251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T2097" s="252" t="s">
        <v>230</v>
      </c>
      <c r="AU2097" s="252" t="s">
        <v>88</v>
      </c>
      <c r="AV2097" s="13" t="s">
        <v>88</v>
      </c>
      <c r="AW2097" s="13" t="s">
        <v>34</v>
      </c>
      <c r="AX2097" s="13" t="s">
        <v>79</v>
      </c>
      <c r="AY2097" s="252" t="s">
        <v>216</v>
      </c>
    </row>
    <row r="2098" s="13" customFormat="1">
      <c r="A2098" s="13"/>
      <c r="B2098" s="241"/>
      <c r="C2098" s="242"/>
      <c r="D2098" s="243" t="s">
        <v>230</v>
      </c>
      <c r="E2098" s="244" t="s">
        <v>1</v>
      </c>
      <c r="F2098" s="245" t="s">
        <v>6742</v>
      </c>
      <c r="G2098" s="242"/>
      <c r="H2098" s="246">
        <v>103.827</v>
      </c>
      <c r="I2098" s="247"/>
      <c r="J2098" s="242"/>
      <c r="K2098" s="242"/>
      <c r="L2098" s="248"/>
      <c r="M2098" s="249"/>
      <c r="N2098" s="250"/>
      <c r="O2098" s="250"/>
      <c r="P2098" s="250"/>
      <c r="Q2098" s="250"/>
      <c r="R2098" s="250"/>
      <c r="S2098" s="250"/>
      <c r="T2098" s="251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2" t="s">
        <v>230</v>
      </c>
      <c r="AU2098" s="252" t="s">
        <v>88</v>
      </c>
      <c r="AV2098" s="13" t="s">
        <v>88</v>
      </c>
      <c r="AW2098" s="13" t="s">
        <v>34</v>
      </c>
      <c r="AX2098" s="13" t="s">
        <v>79</v>
      </c>
      <c r="AY2098" s="252" t="s">
        <v>216</v>
      </c>
    </row>
    <row r="2099" s="13" customFormat="1">
      <c r="A2099" s="13"/>
      <c r="B2099" s="241"/>
      <c r="C2099" s="242"/>
      <c r="D2099" s="243" t="s">
        <v>230</v>
      </c>
      <c r="E2099" s="244" t="s">
        <v>1</v>
      </c>
      <c r="F2099" s="245" t="s">
        <v>6743</v>
      </c>
      <c r="G2099" s="242"/>
      <c r="H2099" s="246">
        <v>227.84700000000001</v>
      </c>
      <c r="I2099" s="247"/>
      <c r="J2099" s="242"/>
      <c r="K2099" s="242"/>
      <c r="L2099" s="248"/>
      <c r="M2099" s="249"/>
      <c r="N2099" s="250"/>
      <c r="O2099" s="250"/>
      <c r="P2099" s="250"/>
      <c r="Q2099" s="250"/>
      <c r="R2099" s="250"/>
      <c r="S2099" s="250"/>
      <c r="T2099" s="251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52" t="s">
        <v>230</v>
      </c>
      <c r="AU2099" s="252" t="s">
        <v>88</v>
      </c>
      <c r="AV2099" s="13" t="s">
        <v>88</v>
      </c>
      <c r="AW2099" s="13" t="s">
        <v>34</v>
      </c>
      <c r="AX2099" s="13" t="s">
        <v>79</v>
      </c>
      <c r="AY2099" s="252" t="s">
        <v>216</v>
      </c>
    </row>
    <row r="2100" s="13" customFormat="1">
      <c r="A2100" s="13"/>
      <c r="B2100" s="241"/>
      <c r="C2100" s="242"/>
      <c r="D2100" s="243" t="s">
        <v>230</v>
      </c>
      <c r="E2100" s="244" t="s">
        <v>1</v>
      </c>
      <c r="F2100" s="245" t="s">
        <v>6744</v>
      </c>
      <c r="G2100" s="242"/>
      <c r="H2100" s="246">
        <v>112.625</v>
      </c>
      <c r="I2100" s="247"/>
      <c r="J2100" s="242"/>
      <c r="K2100" s="242"/>
      <c r="L2100" s="248"/>
      <c r="M2100" s="249"/>
      <c r="N2100" s="250"/>
      <c r="O2100" s="250"/>
      <c r="P2100" s="250"/>
      <c r="Q2100" s="250"/>
      <c r="R2100" s="250"/>
      <c r="S2100" s="250"/>
      <c r="T2100" s="251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52" t="s">
        <v>230</v>
      </c>
      <c r="AU2100" s="252" t="s">
        <v>88</v>
      </c>
      <c r="AV2100" s="13" t="s">
        <v>88</v>
      </c>
      <c r="AW2100" s="13" t="s">
        <v>34</v>
      </c>
      <c r="AX2100" s="13" t="s">
        <v>79</v>
      </c>
      <c r="AY2100" s="252" t="s">
        <v>216</v>
      </c>
    </row>
    <row r="2101" s="15" customFormat="1">
      <c r="A2101" s="15"/>
      <c r="B2101" s="280"/>
      <c r="C2101" s="281"/>
      <c r="D2101" s="243" t="s">
        <v>230</v>
      </c>
      <c r="E2101" s="282" t="s">
        <v>1</v>
      </c>
      <c r="F2101" s="283" t="s">
        <v>1693</v>
      </c>
      <c r="G2101" s="281"/>
      <c r="H2101" s="284">
        <v>1364.4330000000002</v>
      </c>
      <c r="I2101" s="285"/>
      <c r="J2101" s="281"/>
      <c r="K2101" s="281"/>
      <c r="L2101" s="286"/>
      <c r="M2101" s="287"/>
      <c r="N2101" s="288"/>
      <c r="O2101" s="288"/>
      <c r="P2101" s="288"/>
      <c r="Q2101" s="288"/>
      <c r="R2101" s="288"/>
      <c r="S2101" s="288"/>
      <c r="T2101" s="289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T2101" s="290" t="s">
        <v>230</v>
      </c>
      <c r="AU2101" s="290" t="s">
        <v>88</v>
      </c>
      <c r="AV2101" s="15" t="s">
        <v>99</v>
      </c>
      <c r="AW2101" s="15" t="s">
        <v>34</v>
      </c>
      <c r="AX2101" s="15" t="s">
        <v>79</v>
      </c>
      <c r="AY2101" s="290" t="s">
        <v>216</v>
      </c>
    </row>
    <row r="2102" s="13" customFormat="1">
      <c r="A2102" s="13"/>
      <c r="B2102" s="241"/>
      <c r="C2102" s="242"/>
      <c r="D2102" s="243" t="s">
        <v>230</v>
      </c>
      <c r="E2102" s="244" t="s">
        <v>1</v>
      </c>
      <c r="F2102" s="245" t="s">
        <v>6745</v>
      </c>
      <c r="G2102" s="242"/>
      <c r="H2102" s="246">
        <v>74.655000000000001</v>
      </c>
      <c r="I2102" s="247"/>
      <c r="J2102" s="242"/>
      <c r="K2102" s="242"/>
      <c r="L2102" s="248"/>
      <c r="M2102" s="249"/>
      <c r="N2102" s="250"/>
      <c r="O2102" s="250"/>
      <c r="P2102" s="250"/>
      <c r="Q2102" s="250"/>
      <c r="R2102" s="250"/>
      <c r="S2102" s="250"/>
      <c r="T2102" s="251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52" t="s">
        <v>230</v>
      </c>
      <c r="AU2102" s="252" t="s">
        <v>88</v>
      </c>
      <c r="AV2102" s="13" t="s">
        <v>88</v>
      </c>
      <c r="AW2102" s="13" t="s">
        <v>34</v>
      </c>
      <c r="AX2102" s="13" t="s">
        <v>79</v>
      </c>
      <c r="AY2102" s="252" t="s">
        <v>216</v>
      </c>
    </row>
    <row r="2103" s="13" customFormat="1">
      <c r="A2103" s="13"/>
      <c r="B2103" s="241"/>
      <c r="C2103" s="242"/>
      <c r="D2103" s="243" t="s">
        <v>230</v>
      </c>
      <c r="E2103" s="244" t="s">
        <v>1</v>
      </c>
      <c r="F2103" s="245" t="s">
        <v>6746</v>
      </c>
      <c r="G2103" s="242"/>
      <c r="H2103" s="246">
        <v>-467.49000000000001</v>
      </c>
      <c r="I2103" s="247"/>
      <c r="J2103" s="242"/>
      <c r="K2103" s="242"/>
      <c r="L2103" s="248"/>
      <c r="M2103" s="249"/>
      <c r="N2103" s="250"/>
      <c r="O2103" s="250"/>
      <c r="P2103" s="250"/>
      <c r="Q2103" s="250"/>
      <c r="R2103" s="250"/>
      <c r="S2103" s="250"/>
      <c r="T2103" s="251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2" t="s">
        <v>230</v>
      </c>
      <c r="AU2103" s="252" t="s">
        <v>88</v>
      </c>
      <c r="AV2103" s="13" t="s">
        <v>88</v>
      </c>
      <c r="AW2103" s="13" t="s">
        <v>34</v>
      </c>
      <c r="AX2103" s="13" t="s">
        <v>79</v>
      </c>
      <c r="AY2103" s="252" t="s">
        <v>216</v>
      </c>
    </row>
    <row r="2104" s="14" customFormat="1">
      <c r="A2104" s="14"/>
      <c r="B2104" s="253"/>
      <c r="C2104" s="254"/>
      <c r="D2104" s="243" t="s">
        <v>230</v>
      </c>
      <c r="E2104" s="255" t="s">
        <v>1</v>
      </c>
      <c r="F2104" s="256" t="s">
        <v>285</v>
      </c>
      <c r="G2104" s="254"/>
      <c r="H2104" s="257">
        <v>4128.7109999999984</v>
      </c>
      <c r="I2104" s="258"/>
      <c r="J2104" s="254"/>
      <c r="K2104" s="254"/>
      <c r="L2104" s="259"/>
      <c r="M2104" s="260"/>
      <c r="N2104" s="261"/>
      <c r="O2104" s="261"/>
      <c r="P2104" s="261"/>
      <c r="Q2104" s="261"/>
      <c r="R2104" s="261"/>
      <c r="S2104" s="261"/>
      <c r="T2104" s="262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T2104" s="263" t="s">
        <v>230</v>
      </c>
      <c r="AU2104" s="263" t="s">
        <v>88</v>
      </c>
      <c r="AV2104" s="14" t="s">
        <v>121</v>
      </c>
      <c r="AW2104" s="14" t="s">
        <v>34</v>
      </c>
      <c r="AX2104" s="14" t="s">
        <v>86</v>
      </c>
      <c r="AY2104" s="263" t="s">
        <v>216</v>
      </c>
    </row>
    <row r="2105" s="2" customFormat="1" ht="16.5" customHeight="1">
      <c r="A2105" s="39"/>
      <c r="B2105" s="40"/>
      <c r="C2105" s="228" t="s">
        <v>3289</v>
      </c>
      <c r="D2105" s="228" t="s">
        <v>218</v>
      </c>
      <c r="E2105" s="229" t="s">
        <v>3242</v>
      </c>
      <c r="F2105" s="230" t="s">
        <v>3243</v>
      </c>
      <c r="G2105" s="231" t="s">
        <v>277</v>
      </c>
      <c r="H2105" s="232">
        <v>4128.7110000000002</v>
      </c>
      <c r="I2105" s="233"/>
      <c r="J2105" s="234">
        <f>ROUND(I2105*H2105,2)</f>
        <v>0</v>
      </c>
      <c r="K2105" s="230" t="s">
        <v>222</v>
      </c>
      <c r="L2105" s="45"/>
      <c r="M2105" s="235" t="s">
        <v>1</v>
      </c>
      <c r="N2105" s="236" t="s">
        <v>44</v>
      </c>
      <c r="O2105" s="92"/>
      <c r="P2105" s="237">
        <f>O2105*H2105</f>
        <v>0</v>
      </c>
      <c r="Q2105" s="237">
        <v>0.00029</v>
      </c>
      <c r="R2105" s="237">
        <f>Q2105*H2105</f>
        <v>1.1973261900000001</v>
      </c>
      <c r="S2105" s="237">
        <v>0</v>
      </c>
      <c r="T2105" s="238">
        <f>S2105*H2105</f>
        <v>0</v>
      </c>
      <c r="U2105" s="39"/>
      <c r="V2105" s="39"/>
      <c r="W2105" s="39"/>
      <c r="X2105" s="39"/>
      <c r="Y2105" s="39"/>
      <c r="Z2105" s="39"/>
      <c r="AA2105" s="39"/>
      <c r="AB2105" s="39"/>
      <c r="AC2105" s="39"/>
      <c r="AD2105" s="39"/>
      <c r="AE2105" s="39"/>
      <c r="AR2105" s="239" t="s">
        <v>290</v>
      </c>
      <c r="AT2105" s="239" t="s">
        <v>218</v>
      </c>
      <c r="AU2105" s="239" t="s">
        <v>88</v>
      </c>
      <c r="AY2105" s="18" t="s">
        <v>216</v>
      </c>
      <c r="BE2105" s="240">
        <f>IF(N2105="základní",J2105,0)</f>
        <v>0</v>
      </c>
      <c r="BF2105" s="240">
        <f>IF(N2105="snížená",J2105,0)</f>
        <v>0</v>
      </c>
      <c r="BG2105" s="240">
        <f>IF(N2105="zákl. přenesená",J2105,0)</f>
        <v>0</v>
      </c>
      <c r="BH2105" s="240">
        <f>IF(N2105="sníž. přenesená",J2105,0)</f>
        <v>0</v>
      </c>
      <c r="BI2105" s="240">
        <f>IF(N2105="nulová",J2105,0)</f>
        <v>0</v>
      </c>
      <c r="BJ2105" s="18" t="s">
        <v>86</v>
      </c>
      <c r="BK2105" s="240">
        <f>ROUND(I2105*H2105,2)</f>
        <v>0</v>
      </c>
      <c r="BL2105" s="18" t="s">
        <v>290</v>
      </c>
      <c r="BM2105" s="239" t="s">
        <v>3244</v>
      </c>
    </row>
    <row r="2106" s="13" customFormat="1">
      <c r="A2106" s="13"/>
      <c r="B2106" s="241"/>
      <c r="C2106" s="242"/>
      <c r="D2106" s="243" t="s">
        <v>230</v>
      </c>
      <c r="E2106" s="244" t="s">
        <v>1</v>
      </c>
      <c r="F2106" s="245" t="s">
        <v>6747</v>
      </c>
      <c r="G2106" s="242"/>
      <c r="H2106" s="246">
        <v>4128.7110000000002</v>
      </c>
      <c r="I2106" s="247"/>
      <c r="J2106" s="242"/>
      <c r="K2106" s="242"/>
      <c r="L2106" s="248"/>
      <c r="M2106" s="249"/>
      <c r="N2106" s="250"/>
      <c r="O2106" s="250"/>
      <c r="P2106" s="250"/>
      <c r="Q2106" s="250"/>
      <c r="R2106" s="250"/>
      <c r="S2106" s="250"/>
      <c r="T2106" s="251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52" t="s">
        <v>230</v>
      </c>
      <c r="AU2106" s="252" t="s">
        <v>88</v>
      </c>
      <c r="AV2106" s="13" t="s">
        <v>88</v>
      </c>
      <c r="AW2106" s="13" t="s">
        <v>34</v>
      </c>
      <c r="AX2106" s="13" t="s">
        <v>86</v>
      </c>
      <c r="AY2106" s="252" t="s">
        <v>216</v>
      </c>
    </row>
    <row r="2107" s="12" customFormat="1" ht="22.8" customHeight="1">
      <c r="A2107" s="12"/>
      <c r="B2107" s="212"/>
      <c r="C2107" s="213"/>
      <c r="D2107" s="214" t="s">
        <v>78</v>
      </c>
      <c r="E2107" s="226" t="s">
        <v>3246</v>
      </c>
      <c r="F2107" s="226" t="s">
        <v>3247</v>
      </c>
      <c r="G2107" s="213"/>
      <c r="H2107" s="213"/>
      <c r="I2107" s="216"/>
      <c r="J2107" s="227">
        <f>BK2107</f>
        <v>0</v>
      </c>
      <c r="K2107" s="213"/>
      <c r="L2107" s="218"/>
      <c r="M2107" s="219"/>
      <c r="N2107" s="220"/>
      <c r="O2107" s="220"/>
      <c r="P2107" s="221">
        <f>SUM(P2108:P2184)</f>
        <v>0</v>
      </c>
      <c r="Q2107" s="220"/>
      <c r="R2107" s="221">
        <f>SUM(R2108:R2184)</f>
        <v>0.43607839999999998</v>
      </c>
      <c r="S2107" s="220"/>
      <c r="T2107" s="222">
        <f>SUM(T2108:T2184)</f>
        <v>0</v>
      </c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R2107" s="223" t="s">
        <v>88</v>
      </c>
      <c r="AT2107" s="224" t="s">
        <v>78</v>
      </c>
      <c r="AU2107" s="224" t="s">
        <v>86</v>
      </c>
      <c r="AY2107" s="223" t="s">
        <v>216</v>
      </c>
      <c r="BK2107" s="225">
        <f>SUM(BK2108:BK2184)</f>
        <v>0</v>
      </c>
    </row>
    <row r="2108" s="2" customFormat="1" ht="21.75" customHeight="1">
      <c r="A2108" s="39"/>
      <c r="B2108" s="40"/>
      <c r="C2108" s="228" t="s">
        <v>3293</v>
      </c>
      <c r="D2108" s="228" t="s">
        <v>218</v>
      </c>
      <c r="E2108" s="229" t="s">
        <v>3249</v>
      </c>
      <c r="F2108" s="230" t="s">
        <v>3250</v>
      </c>
      <c r="G2108" s="231" t="s">
        <v>221</v>
      </c>
      <c r="H2108" s="232">
        <v>41</v>
      </c>
      <c r="I2108" s="233"/>
      <c r="J2108" s="234">
        <f>ROUND(I2108*H2108,2)</f>
        <v>0</v>
      </c>
      <c r="K2108" s="230" t="s">
        <v>222</v>
      </c>
      <c r="L2108" s="45"/>
      <c r="M2108" s="235" t="s">
        <v>1</v>
      </c>
      <c r="N2108" s="236" t="s">
        <v>44</v>
      </c>
      <c r="O2108" s="92"/>
      <c r="P2108" s="237">
        <f>O2108*H2108</f>
        <v>0</v>
      </c>
      <c r="Q2108" s="237">
        <v>0</v>
      </c>
      <c r="R2108" s="237">
        <f>Q2108*H2108</f>
        <v>0</v>
      </c>
      <c r="S2108" s="237">
        <v>0</v>
      </c>
      <c r="T2108" s="238">
        <f>S2108*H2108</f>
        <v>0</v>
      </c>
      <c r="U2108" s="39"/>
      <c r="V2108" s="39"/>
      <c r="W2108" s="39"/>
      <c r="X2108" s="39"/>
      <c r="Y2108" s="39"/>
      <c r="Z2108" s="39"/>
      <c r="AA2108" s="39"/>
      <c r="AB2108" s="39"/>
      <c r="AC2108" s="39"/>
      <c r="AD2108" s="39"/>
      <c r="AE2108" s="39"/>
      <c r="AR2108" s="239" t="s">
        <v>290</v>
      </c>
      <c r="AT2108" s="239" t="s">
        <v>218</v>
      </c>
      <c r="AU2108" s="239" t="s">
        <v>88</v>
      </c>
      <c r="AY2108" s="18" t="s">
        <v>216</v>
      </c>
      <c r="BE2108" s="240">
        <f>IF(N2108="základní",J2108,0)</f>
        <v>0</v>
      </c>
      <c r="BF2108" s="240">
        <f>IF(N2108="snížená",J2108,0)</f>
        <v>0</v>
      </c>
      <c r="BG2108" s="240">
        <f>IF(N2108="zákl. přenesená",J2108,0)</f>
        <v>0</v>
      </c>
      <c r="BH2108" s="240">
        <f>IF(N2108="sníž. přenesená",J2108,0)</f>
        <v>0</v>
      </c>
      <c r="BI2108" s="240">
        <f>IF(N2108="nulová",J2108,0)</f>
        <v>0</v>
      </c>
      <c r="BJ2108" s="18" t="s">
        <v>86</v>
      </c>
      <c r="BK2108" s="240">
        <f>ROUND(I2108*H2108,2)</f>
        <v>0</v>
      </c>
      <c r="BL2108" s="18" t="s">
        <v>290</v>
      </c>
      <c r="BM2108" s="239" t="s">
        <v>6748</v>
      </c>
    </row>
    <row r="2109" s="13" customFormat="1">
      <c r="A2109" s="13"/>
      <c r="B2109" s="241"/>
      <c r="C2109" s="242"/>
      <c r="D2109" s="243" t="s">
        <v>230</v>
      </c>
      <c r="E2109" s="244" t="s">
        <v>1</v>
      </c>
      <c r="F2109" s="245" t="s">
        <v>6749</v>
      </c>
      <c r="G2109" s="242"/>
      <c r="H2109" s="246">
        <v>26</v>
      </c>
      <c r="I2109" s="247"/>
      <c r="J2109" s="242"/>
      <c r="K2109" s="242"/>
      <c r="L2109" s="248"/>
      <c r="M2109" s="249"/>
      <c r="N2109" s="250"/>
      <c r="O2109" s="250"/>
      <c r="P2109" s="250"/>
      <c r="Q2109" s="250"/>
      <c r="R2109" s="250"/>
      <c r="S2109" s="250"/>
      <c r="T2109" s="251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52" t="s">
        <v>230</v>
      </c>
      <c r="AU2109" s="252" t="s">
        <v>88</v>
      </c>
      <c r="AV2109" s="13" t="s">
        <v>88</v>
      </c>
      <c r="AW2109" s="13" t="s">
        <v>34</v>
      </c>
      <c r="AX2109" s="13" t="s">
        <v>79</v>
      </c>
      <c r="AY2109" s="252" t="s">
        <v>216</v>
      </c>
    </row>
    <row r="2110" s="13" customFormat="1">
      <c r="A2110" s="13"/>
      <c r="B2110" s="241"/>
      <c r="C2110" s="242"/>
      <c r="D2110" s="243" t="s">
        <v>230</v>
      </c>
      <c r="E2110" s="244" t="s">
        <v>1</v>
      </c>
      <c r="F2110" s="245" t="s">
        <v>6750</v>
      </c>
      <c r="G2110" s="242"/>
      <c r="H2110" s="246">
        <v>5</v>
      </c>
      <c r="I2110" s="247"/>
      <c r="J2110" s="242"/>
      <c r="K2110" s="242"/>
      <c r="L2110" s="248"/>
      <c r="M2110" s="249"/>
      <c r="N2110" s="250"/>
      <c r="O2110" s="250"/>
      <c r="P2110" s="250"/>
      <c r="Q2110" s="250"/>
      <c r="R2110" s="250"/>
      <c r="S2110" s="250"/>
      <c r="T2110" s="251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T2110" s="252" t="s">
        <v>230</v>
      </c>
      <c r="AU2110" s="252" t="s">
        <v>88</v>
      </c>
      <c r="AV2110" s="13" t="s">
        <v>88</v>
      </c>
      <c r="AW2110" s="13" t="s">
        <v>34</v>
      </c>
      <c r="AX2110" s="13" t="s">
        <v>79</v>
      </c>
      <c r="AY2110" s="252" t="s">
        <v>216</v>
      </c>
    </row>
    <row r="2111" s="13" customFormat="1">
      <c r="A2111" s="13"/>
      <c r="B2111" s="241"/>
      <c r="C2111" s="242"/>
      <c r="D2111" s="243" t="s">
        <v>230</v>
      </c>
      <c r="E2111" s="244" t="s">
        <v>1</v>
      </c>
      <c r="F2111" s="245" t="s">
        <v>6751</v>
      </c>
      <c r="G2111" s="242"/>
      <c r="H2111" s="246">
        <v>1</v>
      </c>
      <c r="I2111" s="247"/>
      <c r="J2111" s="242"/>
      <c r="K2111" s="242"/>
      <c r="L2111" s="248"/>
      <c r="M2111" s="249"/>
      <c r="N2111" s="250"/>
      <c r="O2111" s="250"/>
      <c r="P2111" s="250"/>
      <c r="Q2111" s="250"/>
      <c r="R2111" s="250"/>
      <c r="S2111" s="250"/>
      <c r="T2111" s="251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T2111" s="252" t="s">
        <v>230</v>
      </c>
      <c r="AU2111" s="252" t="s">
        <v>88</v>
      </c>
      <c r="AV2111" s="13" t="s">
        <v>88</v>
      </c>
      <c r="AW2111" s="13" t="s">
        <v>34</v>
      </c>
      <c r="AX2111" s="13" t="s">
        <v>79</v>
      </c>
      <c r="AY2111" s="252" t="s">
        <v>216</v>
      </c>
    </row>
    <row r="2112" s="13" customFormat="1">
      <c r="A2112" s="13"/>
      <c r="B2112" s="241"/>
      <c r="C2112" s="242"/>
      <c r="D2112" s="243" t="s">
        <v>230</v>
      </c>
      <c r="E2112" s="244" t="s">
        <v>1</v>
      </c>
      <c r="F2112" s="245" t="s">
        <v>6752</v>
      </c>
      <c r="G2112" s="242"/>
      <c r="H2112" s="246">
        <v>9</v>
      </c>
      <c r="I2112" s="247"/>
      <c r="J2112" s="242"/>
      <c r="K2112" s="242"/>
      <c r="L2112" s="248"/>
      <c r="M2112" s="249"/>
      <c r="N2112" s="250"/>
      <c r="O2112" s="250"/>
      <c r="P2112" s="250"/>
      <c r="Q2112" s="250"/>
      <c r="R2112" s="250"/>
      <c r="S2112" s="250"/>
      <c r="T2112" s="251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52" t="s">
        <v>230</v>
      </c>
      <c r="AU2112" s="252" t="s">
        <v>88</v>
      </c>
      <c r="AV2112" s="13" t="s">
        <v>88</v>
      </c>
      <c r="AW2112" s="13" t="s">
        <v>34</v>
      </c>
      <c r="AX2112" s="13" t="s">
        <v>79</v>
      </c>
      <c r="AY2112" s="252" t="s">
        <v>216</v>
      </c>
    </row>
    <row r="2113" s="14" customFormat="1">
      <c r="A2113" s="14"/>
      <c r="B2113" s="253"/>
      <c r="C2113" s="254"/>
      <c r="D2113" s="243" t="s">
        <v>230</v>
      </c>
      <c r="E2113" s="255" t="s">
        <v>1</v>
      </c>
      <c r="F2113" s="256" t="s">
        <v>285</v>
      </c>
      <c r="G2113" s="254"/>
      <c r="H2113" s="257">
        <v>41</v>
      </c>
      <c r="I2113" s="258"/>
      <c r="J2113" s="254"/>
      <c r="K2113" s="254"/>
      <c r="L2113" s="259"/>
      <c r="M2113" s="260"/>
      <c r="N2113" s="261"/>
      <c r="O2113" s="261"/>
      <c r="P2113" s="261"/>
      <c r="Q2113" s="261"/>
      <c r="R2113" s="261"/>
      <c r="S2113" s="261"/>
      <c r="T2113" s="262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T2113" s="263" t="s">
        <v>230</v>
      </c>
      <c r="AU2113" s="263" t="s">
        <v>88</v>
      </c>
      <c r="AV2113" s="14" t="s">
        <v>121</v>
      </c>
      <c r="AW2113" s="14" t="s">
        <v>34</v>
      </c>
      <c r="AX2113" s="14" t="s">
        <v>86</v>
      </c>
      <c r="AY2113" s="263" t="s">
        <v>216</v>
      </c>
    </row>
    <row r="2114" s="2" customFormat="1" ht="24.15" customHeight="1">
      <c r="A2114" s="39"/>
      <c r="B2114" s="40"/>
      <c r="C2114" s="264" t="s">
        <v>3298</v>
      </c>
      <c r="D2114" s="264" t="s">
        <v>372</v>
      </c>
      <c r="E2114" s="265" t="s">
        <v>3272</v>
      </c>
      <c r="F2114" s="266" t="s">
        <v>6753</v>
      </c>
      <c r="G2114" s="267" t="s">
        <v>277</v>
      </c>
      <c r="H2114" s="268">
        <v>44.927999999999997</v>
      </c>
      <c r="I2114" s="269"/>
      <c r="J2114" s="270">
        <f>ROUND(I2114*H2114,2)</f>
        <v>0</v>
      </c>
      <c r="K2114" s="266" t="s">
        <v>222</v>
      </c>
      <c r="L2114" s="271"/>
      <c r="M2114" s="272" t="s">
        <v>1</v>
      </c>
      <c r="N2114" s="273" t="s">
        <v>44</v>
      </c>
      <c r="O2114" s="92"/>
      <c r="P2114" s="237">
        <f>O2114*H2114</f>
        <v>0</v>
      </c>
      <c r="Q2114" s="237">
        <v>0.001</v>
      </c>
      <c r="R2114" s="237">
        <f>Q2114*H2114</f>
        <v>0.044927999999999996</v>
      </c>
      <c r="S2114" s="237">
        <v>0</v>
      </c>
      <c r="T2114" s="238">
        <f>S2114*H2114</f>
        <v>0</v>
      </c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39"/>
      <c r="AE2114" s="39"/>
      <c r="AR2114" s="239" t="s">
        <v>371</v>
      </c>
      <c r="AT2114" s="239" t="s">
        <v>372</v>
      </c>
      <c r="AU2114" s="239" t="s">
        <v>88</v>
      </c>
      <c r="AY2114" s="18" t="s">
        <v>216</v>
      </c>
      <c r="BE2114" s="240">
        <f>IF(N2114="základní",J2114,0)</f>
        <v>0</v>
      </c>
      <c r="BF2114" s="240">
        <f>IF(N2114="snížená",J2114,0)</f>
        <v>0</v>
      </c>
      <c r="BG2114" s="240">
        <f>IF(N2114="zákl. přenesená",J2114,0)</f>
        <v>0</v>
      </c>
      <c r="BH2114" s="240">
        <f>IF(N2114="sníž. přenesená",J2114,0)</f>
        <v>0</v>
      </c>
      <c r="BI2114" s="240">
        <f>IF(N2114="nulová",J2114,0)</f>
        <v>0</v>
      </c>
      <c r="BJ2114" s="18" t="s">
        <v>86</v>
      </c>
      <c r="BK2114" s="240">
        <f>ROUND(I2114*H2114,2)</f>
        <v>0</v>
      </c>
      <c r="BL2114" s="18" t="s">
        <v>290</v>
      </c>
      <c r="BM2114" s="239" t="s">
        <v>6754</v>
      </c>
    </row>
    <row r="2115" s="2" customFormat="1">
      <c r="A2115" s="39"/>
      <c r="B2115" s="40"/>
      <c r="C2115" s="41"/>
      <c r="D2115" s="243" t="s">
        <v>1639</v>
      </c>
      <c r="E2115" s="41"/>
      <c r="F2115" s="291" t="s">
        <v>3262</v>
      </c>
      <c r="G2115" s="41"/>
      <c r="H2115" s="41"/>
      <c r="I2115" s="292"/>
      <c r="J2115" s="41"/>
      <c r="K2115" s="41"/>
      <c r="L2115" s="45"/>
      <c r="M2115" s="293"/>
      <c r="N2115" s="294"/>
      <c r="O2115" s="92"/>
      <c r="P2115" s="92"/>
      <c r="Q2115" s="92"/>
      <c r="R2115" s="92"/>
      <c r="S2115" s="92"/>
      <c r="T2115" s="93"/>
      <c r="U2115" s="39"/>
      <c r="V2115" s="39"/>
      <c r="W2115" s="39"/>
      <c r="X2115" s="39"/>
      <c r="Y2115" s="39"/>
      <c r="Z2115" s="39"/>
      <c r="AA2115" s="39"/>
      <c r="AB2115" s="39"/>
      <c r="AC2115" s="39"/>
      <c r="AD2115" s="39"/>
      <c r="AE2115" s="39"/>
      <c r="AT2115" s="18" t="s">
        <v>1639</v>
      </c>
      <c r="AU2115" s="18" t="s">
        <v>88</v>
      </c>
    </row>
    <row r="2116" s="13" customFormat="1">
      <c r="A2116" s="13"/>
      <c r="B2116" s="241"/>
      <c r="C2116" s="242"/>
      <c r="D2116" s="243" t="s">
        <v>230</v>
      </c>
      <c r="E2116" s="244" t="s">
        <v>1</v>
      </c>
      <c r="F2116" s="245" t="s">
        <v>6755</v>
      </c>
      <c r="G2116" s="242"/>
      <c r="H2116" s="246">
        <v>44.927999999999997</v>
      </c>
      <c r="I2116" s="247"/>
      <c r="J2116" s="242"/>
      <c r="K2116" s="242"/>
      <c r="L2116" s="248"/>
      <c r="M2116" s="249"/>
      <c r="N2116" s="250"/>
      <c r="O2116" s="250"/>
      <c r="P2116" s="250"/>
      <c r="Q2116" s="250"/>
      <c r="R2116" s="250"/>
      <c r="S2116" s="250"/>
      <c r="T2116" s="251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T2116" s="252" t="s">
        <v>230</v>
      </c>
      <c r="AU2116" s="252" t="s">
        <v>88</v>
      </c>
      <c r="AV2116" s="13" t="s">
        <v>88</v>
      </c>
      <c r="AW2116" s="13" t="s">
        <v>34</v>
      </c>
      <c r="AX2116" s="13" t="s">
        <v>86</v>
      </c>
      <c r="AY2116" s="252" t="s">
        <v>216</v>
      </c>
    </row>
    <row r="2117" s="2" customFormat="1" ht="24.15" customHeight="1">
      <c r="A2117" s="39"/>
      <c r="B2117" s="40"/>
      <c r="C2117" s="264" t="s">
        <v>3303</v>
      </c>
      <c r="D2117" s="264" t="s">
        <v>372</v>
      </c>
      <c r="E2117" s="265" t="s">
        <v>6756</v>
      </c>
      <c r="F2117" s="266" t="s">
        <v>6757</v>
      </c>
      <c r="G2117" s="267" t="s">
        <v>277</v>
      </c>
      <c r="H2117" s="268">
        <v>32.479999999999997</v>
      </c>
      <c r="I2117" s="269"/>
      <c r="J2117" s="270">
        <f>ROUND(I2117*H2117,2)</f>
        <v>0</v>
      </c>
      <c r="K2117" s="266" t="s">
        <v>222</v>
      </c>
      <c r="L2117" s="271"/>
      <c r="M2117" s="272" t="s">
        <v>1</v>
      </c>
      <c r="N2117" s="273" t="s">
        <v>44</v>
      </c>
      <c r="O2117" s="92"/>
      <c r="P2117" s="237">
        <f>O2117*H2117</f>
        <v>0</v>
      </c>
      <c r="Q2117" s="237">
        <v>0.001</v>
      </c>
      <c r="R2117" s="237">
        <f>Q2117*H2117</f>
        <v>0.032479999999999995</v>
      </c>
      <c r="S2117" s="237">
        <v>0</v>
      </c>
      <c r="T2117" s="238">
        <f>S2117*H2117</f>
        <v>0</v>
      </c>
      <c r="U2117" s="39"/>
      <c r="V2117" s="39"/>
      <c r="W2117" s="39"/>
      <c r="X2117" s="39"/>
      <c r="Y2117" s="39"/>
      <c r="Z2117" s="39"/>
      <c r="AA2117" s="39"/>
      <c r="AB2117" s="39"/>
      <c r="AC2117" s="39"/>
      <c r="AD2117" s="39"/>
      <c r="AE2117" s="39"/>
      <c r="AR2117" s="239" t="s">
        <v>371</v>
      </c>
      <c r="AT2117" s="239" t="s">
        <v>372</v>
      </c>
      <c r="AU2117" s="239" t="s">
        <v>88</v>
      </c>
      <c r="AY2117" s="18" t="s">
        <v>216</v>
      </c>
      <c r="BE2117" s="240">
        <f>IF(N2117="základní",J2117,0)</f>
        <v>0</v>
      </c>
      <c r="BF2117" s="240">
        <f>IF(N2117="snížená",J2117,0)</f>
        <v>0</v>
      </c>
      <c r="BG2117" s="240">
        <f>IF(N2117="zákl. přenesená",J2117,0)</f>
        <v>0</v>
      </c>
      <c r="BH2117" s="240">
        <f>IF(N2117="sníž. přenesená",J2117,0)</f>
        <v>0</v>
      </c>
      <c r="BI2117" s="240">
        <f>IF(N2117="nulová",J2117,0)</f>
        <v>0</v>
      </c>
      <c r="BJ2117" s="18" t="s">
        <v>86</v>
      </c>
      <c r="BK2117" s="240">
        <f>ROUND(I2117*H2117,2)</f>
        <v>0</v>
      </c>
      <c r="BL2117" s="18" t="s">
        <v>290</v>
      </c>
      <c r="BM2117" s="239" t="s">
        <v>6758</v>
      </c>
    </row>
    <row r="2118" s="2" customFormat="1">
      <c r="A2118" s="39"/>
      <c r="B2118" s="40"/>
      <c r="C2118" s="41"/>
      <c r="D2118" s="243" t="s">
        <v>1639</v>
      </c>
      <c r="E2118" s="41"/>
      <c r="F2118" s="291" t="s">
        <v>3262</v>
      </c>
      <c r="G2118" s="41"/>
      <c r="H2118" s="41"/>
      <c r="I2118" s="292"/>
      <c r="J2118" s="41"/>
      <c r="K2118" s="41"/>
      <c r="L2118" s="45"/>
      <c r="M2118" s="293"/>
      <c r="N2118" s="294"/>
      <c r="O2118" s="92"/>
      <c r="P2118" s="92"/>
      <c r="Q2118" s="92"/>
      <c r="R2118" s="92"/>
      <c r="S2118" s="92"/>
      <c r="T2118" s="93"/>
      <c r="U2118" s="39"/>
      <c r="V2118" s="39"/>
      <c r="W2118" s="39"/>
      <c r="X2118" s="39"/>
      <c r="Y2118" s="39"/>
      <c r="Z2118" s="39"/>
      <c r="AA2118" s="39"/>
      <c r="AB2118" s="39"/>
      <c r="AC2118" s="39"/>
      <c r="AD2118" s="39"/>
      <c r="AE2118" s="39"/>
      <c r="AT2118" s="18" t="s">
        <v>1639</v>
      </c>
      <c r="AU2118" s="18" t="s">
        <v>88</v>
      </c>
    </row>
    <row r="2119" s="13" customFormat="1">
      <c r="A2119" s="13"/>
      <c r="B2119" s="241"/>
      <c r="C2119" s="242"/>
      <c r="D2119" s="243" t="s">
        <v>230</v>
      </c>
      <c r="E2119" s="244" t="s">
        <v>1</v>
      </c>
      <c r="F2119" s="245" t="s">
        <v>6759</v>
      </c>
      <c r="G2119" s="242"/>
      <c r="H2119" s="246">
        <v>16.251999999999999</v>
      </c>
      <c r="I2119" s="247"/>
      <c r="J2119" s="242"/>
      <c r="K2119" s="242"/>
      <c r="L2119" s="248"/>
      <c r="M2119" s="249"/>
      <c r="N2119" s="250"/>
      <c r="O2119" s="250"/>
      <c r="P2119" s="250"/>
      <c r="Q2119" s="250"/>
      <c r="R2119" s="250"/>
      <c r="S2119" s="250"/>
      <c r="T2119" s="251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52" t="s">
        <v>230</v>
      </c>
      <c r="AU2119" s="252" t="s">
        <v>88</v>
      </c>
      <c r="AV2119" s="13" t="s">
        <v>88</v>
      </c>
      <c r="AW2119" s="13" t="s">
        <v>34</v>
      </c>
      <c r="AX2119" s="13" t="s">
        <v>79</v>
      </c>
      <c r="AY2119" s="252" t="s">
        <v>216</v>
      </c>
    </row>
    <row r="2120" s="13" customFormat="1">
      <c r="A2120" s="13"/>
      <c r="B2120" s="241"/>
      <c r="C2120" s="242"/>
      <c r="D2120" s="243" t="s">
        <v>230</v>
      </c>
      <c r="E2120" s="244" t="s">
        <v>1</v>
      </c>
      <c r="F2120" s="245" t="s">
        <v>6760</v>
      </c>
      <c r="G2120" s="242"/>
      <c r="H2120" s="246">
        <v>3.1789999999999998</v>
      </c>
      <c r="I2120" s="247"/>
      <c r="J2120" s="242"/>
      <c r="K2120" s="242"/>
      <c r="L2120" s="248"/>
      <c r="M2120" s="249"/>
      <c r="N2120" s="250"/>
      <c r="O2120" s="250"/>
      <c r="P2120" s="250"/>
      <c r="Q2120" s="250"/>
      <c r="R2120" s="250"/>
      <c r="S2120" s="250"/>
      <c r="T2120" s="251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52" t="s">
        <v>230</v>
      </c>
      <c r="AU2120" s="252" t="s">
        <v>88</v>
      </c>
      <c r="AV2120" s="13" t="s">
        <v>88</v>
      </c>
      <c r="AW2120" s="13" t="s">
        <v>34</v>
      </c>
      <c r="AX2120" s="13" t="s">
        <v>79</v>
      </c>
      <c r="AY2120" s="252" t="s">
        <v>216</v>
      </c>
    </row>
    <row r="2121" s="13" customFormat="1">
      <c r="A2121" s="13"/>
      <c r="B2121" s="241"/>
      <c r="C2121" s="242"/>
      <c r="D2121" s="243" t="s">
        <v>230</v>
      </c>
      <c r="E2121" s="244" t="s">
        <v>1</v>
      </c>
      <c r="F2121" s="245" t="s">
        <v>6761</v>
      </c>
      <c r="G2121" s="242"/>
      <c r="H2121" s="246">
        <v>3.3580000000000001</v>
      </c>
      <c r="I2121" s="247"/>
      <c r="J2121" s="242"/>
      <c r="K2121" s="242"/>
      <c r="L2121" s="248"/>
      <c r="M2121" s="249"/>
      <c r="N2121" s="250"/>
      <c r="O2121" s="250"/>
      <c r="P2121" s="250"/>
      <c r="Q2121" s="250"/>
      <c r="R2121" s="250"/>
      <c r="S2121" s="250"/>
      <c r="T2121" s="251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T2121" s="252" t="s">
        <v>230</v>
      </c>
      <c r="AU2121" s="252" t="s">
        <v>88</v>
      </c>
      <c r="AV2121" s="13" t="s">
        <v>88</v>
      </c>
      <c r="AW2121" s="13" t="s">
        <v>34</v>
      </c>
      <c r="AX2121" s="13" t="s">
        <v>79</v>
      </c>
      <c r="AY2121" s="252" t="s">
        <v>216</v>
      </c>
    </row>
    <row r="2122" s="13" customFormat="1">
      <c r="A2122" s="13"/>
      <c r="B2122" s="241"/>
      <c r="C2122" s="242"/>
      <c r="D2122" s="243" t="s">
        <v>230</v>
      </c>
      <c r="E2122" s="244" t="s">
        <v>1</v>
      </c>
      <c r="F2122" s="245" t="s">
        <v>6762</v>
      </c>
      <c r="G2122" s="242"/>
      <c r="H2122" s="246">
        <v>3.25</v>
      </c>
      <c r="I2122" s="247"/>
      <c r="J2122" s="242"/>
      <c r="K2122" s="242"/>
      <c r="L2122" s="248"/>
      <c r="M2122" s="249"/>
      <c r="N2122" s="250"/>
      <c r="O2122" s="250"/>
      <c r="P2122" s="250"/>
      <c r="Q2122" s="250"/>
      <c r="R2122" s="250"/>
      <c r="S2122" s="250"/>
      <c r="T2122" s="251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52" t="s">
        <v>230</v>
      </c>
      <c r="AU2122" s="252" t="s">
        <v>88</v>
      </c>
      <c r="AV2122" s="13" t="s">
        <v>88</v>
      </c>
      <c r="AW2122" s="13" t="s">
        <v>34</v>
      </c>
      <c r="AX2122" s="13" t="s">
        <v>79</v>
      </c>
      <c r="AY2122" s="252" t="s">
        <v>216</v>
      </c>
    </row>
    <row r="2123" s="13" customFormat="1">
      <c r="A2123" s="13"/>
      <c r="B2123" s="241"/>
      <c r="C2123" s="242"/>
      <c r="D2123" s="243" t="s">
        <v>230</v>
      </c>
      <c r="E2123" s="244" t="s">
        <v>1</v>
      </c>
      <c r="F2123" s="245" t="s">
        <v>6763</v>
      </c>
      <c r="G2123" s="242"/>
      <c r="H2123" s="246">
        <v>3.1909999999999998</v>
      </c>
      <c r="I2123" s="247"/>
      <c r="J2123" s="242"/>
      <c r="K2123" s="242"/>
      <c r="L2123" s="248"/>
      <c r="M2123" s="249"/>
      <c r="N2123" s="250"/>
      <c r="O2123" s="250"/>
      <c r="P2123" s="250"/>
      <c r="Q2123" s="250"/>
      <c r="R2123" s="250"/>
      <c r="S2123" s="250"/>
      <c r="T2123" s="251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T2123" s="252" t="s">
        <v>230</v>
      </c>
      <c r="AU2123" s="252" t="s">
        <v>88</v>
      </c>
      <c r="AV2123" s="13" t="s">
        <v>88</v>
      </c>
      <c r="AW2123" s="13" t="s">
        <v>34</v>
      </c>
      <c r="AX2123" s="13" t="s">
        <v>79</v>
      </c>
      <c r="AY2123" s="252" t="s">
        <v>216</v>
      </c>
    </row>
    <row r="2124" s="13" customFormat="1">
      <c r="A2124" s="13"/>
      <c r="B2124" s="241"/>
      <c r="C2124" s="242"/>
      <c r="D2124" s="243" t="s">
        <v>230</v>
      </c>
      <c r="E2124" s="244" t="s">
        <v>1</v>
      </c>
      <c r="F2124" s="245" t="s">
        <v>6764</v>
      </c>
      <c r="G2124" s="242"/>
      <c r="H2124" s="246">
        <v>3.25</v>
      </c>
      <c r="I2124" s="247"/>
      <c r="J2124" s="242"/>
      <c r="K2124" s="242"/>
      <c r="L2124" s="248"/>
      <c r="M2124" s="249"/>
      <c r="N2124" s="250"/>
      <c r="O2124" s="250"/>
      <c r="P2124" s="250"/>
      <c r="Q2124" s="250"/>
      <c r="R2124" s="250"/>
      <c r="S2124" s="250"/>
      <c r="T2124" s="251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52" t="s">
        <v>230</v>
      </c>
      <c r="AU2124" s="252" t="s">
        <v>88</v>
      </c>
      <c r="AV2124" s="13" t="s">
        <v>88</v>
      </c>
      <c r="AW2124" s="13" t="s">
        <v>34</v>
      </c>
      <c r="AX2124" s="13" t="s">
        <v>79</v>
      </c>
      <c r="AY2124" s="252" t="s">
        <v>216</v>
      </c>
    </row>
    <row r="2125" s="14" customFormat="1">
      <c r="A2125" s="14"/>
      <c r="B2125" s="253"/>
      <c r="C2125" s="254"/>
      <c r="D2125" s="243" t="s">
        <v>230</v>
      </c>
      <c r="E2125" s="255" t="s">
        <v>1</v>
      </c>
      <c r="F2125" s="256" t="s">
        <v>285</v>
      </c>
      <c r="G2125" s="254"/>
      <c r="H2125" s="257">
        <v>32.479999999999997</v>
      </c>
      <c r="I2125" s="258"/>
      <c r="J2125" s="254"/>
      <c r="K2125" s="254"/>
      <c r="L2125" s="259"/>
      <c r="M2125" s="260"/>
      <c r="N2125" s="261"/>
      <c r="O2125" s="261"/>
      <c r="P2125" s="261"/>
      <c r="Q2125" s="261"/>
      <c r="R2125" s="261"/>
      <c r="S2125" s="261"/>
      <c r="T2125" s="262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63" t="s">
        <v>230</v>
      </c>
      <c r="AU2125" s="263" t="s">
        <v>88</v>
      </c>
      <c r="AV2125" s="14" t="s">
        <v>121</v>
      </c>
      <c r="AW2125" s="14" t="s">
        <v>34</v>
      </c>
      <c r="AX2125" s="14" t="s">
        <v>86</v>
      </c>
      <c r="AY2125" s="263" t="s">
        <v>216</v>
      </c>
    </row>
    <row r="2126" s="2" customFormat="1" ht="24.15" customHeight="1">
      <c r="A2126" s="39"/>
      <c r="B2126" s="40"/>
      <c r="C2126" s="264" t="s">
        <v>3308</v>
      </c>
      <c r="D2126" s="264" t="s">
        <v>372</v>
      </c>
      <c r="E2126" s="265" t="s">
        <v>6765</v>
      </c>
      <c r="F2126" s="266" t="s">
        <v>6766</v>
      </c>
      <c r="G2126" s="267" t="s">
        <v>277</v>
      </c>
      <c r="H2126" s="268">
        <v>18.309000000000001</v>
      </c>
      <c r="I2126" s="269"/>
      <c r="J2126" s="270">
        <f>ROUND(I2126*H2126,2)</f>
        <v>0</v>
      </c>
      <c r="K2126" s="266" t="s">
        <v>222</v>
      </c>
      <c r="L2126" s="271"/>
      <c r="M2126" s="272" t="s">
        <v>1</v>
      </c>
      <c r="N2126" s="273" t="s">
        <v>44</v>
      </c>
      <c r="O2126" s="92"/>
      <c r="P2126" s="237">
        <f>O2126*H2126</f>
        <v>0</v>
      </c>
      <c r="Q2126" s="237">
        <v>0.001</v>
      </c>
      <c r="R2126" s="237">
        <f>Q2126*H2126</f>
        <v>0.018309000000000002</v>
      </c>
      <c r="S2126" s="237">
        <v>0</v>
      </c>
      <c r="T2126" s="238">
        <f>S2126*H2126</f>
        <v>0</v>
      </c>
      <c r="U2126" s="39"/>
      <c r="V2126" s="39"/>
      <c r="W2126" s="39"/>
      <c r="X2126" s="39"/>
      <c r="Y2126" s="39"/>
      <c r="Z2126" s="39"/>
      <c r="AA2126" s="39"/>
      <c r="AB2126" s="39"/>
      <c r="AC2126" s="39"/>
      <c r="AD2126" s="39"/>
      <c r="AE2126" s="39"/>
      <c r="AR2126" s="239" t="s">
        <v>371</v>
      </c>
      <c r="AT2126" s="239" t="s">
        <v>372</v>
      </c>
      <c r="AU2126" s="239" t="s">
        <v>88</v>
      </c>
      <c r="AY2126" s="18" t="s">
        <v>216</v>
      </c>
      <c r="BE2126" s="240">
        <f>IF(N2126="základní",J2126,0)</f>
        <v>0</v>
      </c>
      <c r="BF2126" s="240">
        <f>IF(N2126="snížená",J2126,0)</f>
        <v>0</v>
      </c>
      <c r="BG2126" s="240">
        <f>IF(N2126="zákl. přenesená",J2126,0)</f>
        <v>0</v>
      </c>
      <c r="BH2126" s="240">
        <f>IF(N2126="sníž. přenesená",J2126,0)</f>
        <v>0</v>
      </c>
      <c r="BI2126" s="240">
        <f>IF(N2126="nulová",J2126,0)</f>
        <v>0</v>
      </c>
      <c r="BJ2126" s="18" t="s">
        <v>86</v>
      </c>
      <c r="BK2126" s="240">
        <f>ROUND(I2126*H2126,2)</f>
        <v>0</v>
      </c>
      <c r="BL2126" s="18" t="s">
        <v>290</v>
      </c>
      <c r="BM2126" s="239" t="s">
        <v>6767</v>
      </c>
    </row>
    <row r="2127" s="2" customFormat="1">
      <c r="A2127" s="39"/>
      <c r="B2127" s="40"/>
      <c r="C2127" s="41"/>
      <c r="D2127" s="243" t="s">
        <v>1639</v>
      </c>
      <c r="E2127" s="41"/>
      <c r="F2127" s="291" t="s">
        <v>3262</v>
      </c>
      <c r="G2127" s="41"/>
      <c r="H2127" s="41"/>
      <c r="I2127" s="292"/>
      <c r="J2127" s="41"/>
      <c r="K2127" s="41"/>
      <c r="L2127" s="45"/>
      <c r="M2127" s="293"/>
      <c r="N2127" s="294"/>
      <c r="O2127" s="92"/>
      <c r="P2127" s="92"/>
      <c r="Q2127" s="92"/>
      <c r="R2127" s="92"/>
      <c r="S2127" s="92"/>
      <c r="T2127" s="93"/>
      <c r="U2127" s="39"/>
      <c r="V2127" s="39"/>
      <c r="W2127" s="39"/>
      <c r="X2127" s="39"/>
      <c r="Y2127" s="39"/>
      <c r="Z2127" s="39"/>
      <c r="AA2127" s="39"/>
      <c r="AB2127" s="39"/>
      <c r="AC2127" s="39"/>
      <c r="AD2127" s="39"/>
      <c r="AE2127" s="39"/>
      <c r="AT2127" s="18" t="s">
        <v>1639</v>
      </c>
      <c r="AU2127" s="18" t="s">
        <v>88</v>
      </c>
    </row>
    <row r="2128" s="13" customFormat="1">
      <c r="A2128" s="13"/>
      <c r="B2128" s="241"/>
      <c r="C2128" s="242"/>
      <c r="D2128" s="243" t="s">
        <v>230</v>
      </c>
      <c r="E2128" s="244" t="s">
        <v>1</v>
      </c>
      <c r="F2128" s="245" t="s">
        <v>6768</v>
      </c>
      <c r="G2128" s="242"/>
      <c r="H2128" s="246">
        <v>3.6789999999999998</v>
      </c>
      <c r="I2128" s="247"/>
      <c r="J2128" s="242"/>
      <c r="K2128" s="242"/>
      <c r="L2128" s="248"/>
      <c r="M2128" s="249"/>
      <c r="N2128" s="250"/>
      <c r="O2128" s="250"/>
      <c r="P2128" s="250"/>
      <c r="Q2128" s="250"/>
      <c r="R2128" s="250"/>
      <c r="S2128" s="250"/>
      <c r="T2128" s="251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52" t="s">
        <v>230</v>
      </c>
      <c r="AU2128" s="252" t="s">
        <v>88</v>
      </c>
      <c r="AV2128" s="13" t="s">
        <v>88</v>
      </c>
      <c r="AW2128" s="13" t="s">
        <v>34</v>
      </c>
      <c r="AX2128" s="13" t="s">
        <v>79</v>
      </c>
      <c r="AY2128" s="252" t="s">
        <v>216</v>
      </c>
    </row>
    <row r="2129" s="13" customFormat="1">
      <c r="A2129" s="13"/>
      <c r="B2129" s="241"/>
      <c r="C2129" s="242"/>
      <c r="D2129" s="243" t="s">
        <v>230</v>
      </c>
      <c r="E2129" s="244" t="s">
        <v>1</v>
      </c>
      <c r="F2129" s="245" t="s">
        <v>6769</v>
      </c>
      <c r="G2129" s="242"/>
      <c r="H2129" s="246">
        <v>3.6429999999999998</v>
      </c>
      <c r="I2129" s="247"/>
      <c r="J2129" s="242"/>
      <c r="K2129" s="242"/>
      <c r="L2129" s="248"/>
      <c r="M2129" s="249"/>
      <c r="N2129" s="250"/>
      <c r="O2129" s="250"/>
      <c r="P2129" s="250"/>
      <c r="Q2129" s="250"/>
      <c r="R2129" s="250"/>
      <c r="S2129" s="250"/>
      <c r="T2129" s="251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52" t="s">
        <v>230</v>
      </c>
      <c r="AU2129" s="252" t="s">
        <v>88</v>
      </c>
      <c r="AV2129" s="13" t="s">
        <v>88</v>
      </c>
      <c r="AW2129" s="13" t="s">
        <v>34</v>
      </c>
      <c r="AX2129" s="13" t="s">
        <v>79</v>
      </c>
      <c r="AY2129" s="252" t="s">
        <v>216</v>
      </c>
    </row>
    <row r="2130" s="13" customFormat="1">
      <c r="A2130" s="13"/>
      <c r="B2130" s="241"/>
      <c r="C2130" s="242"/>
      <c r="D2130" s="243" t="s">
        <v>230</v>
      </c>
      <c r="E2130" s="244" t="s">
        <v>1</v>
      </c>
      <c r="F2130" s="245" t="s">
        <v>6770</v>
      </c>
      <c r="G2130" s="242"/>
      <c r="H2130" s="246">
        <v>3.6859999999999999</v>
      </c>
      <c r="I2130" s="247"/>
      <c r="J2130" s="242"/>
      <c r="K2130" s="242"/>
      <c r="L2130" s="248"/>
      <c r="M2130" s="249"/>
      <c r="N2130" s="250"/>
      <c r="O2130" s="250"/>
      <c r="P2130" s="250"/>
      <c r="Q2130" s="250"/>
      <c r="R2130" s="250"/>
      <c r="S2130" s="250"/>
      <c r="T2130" s="251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52" t="s">
        <v>230</v>
      </c>
      <c r="AU2130" s="252" t="s">
        <v>88</v>
      </c>
      <c r="AV2130" s="13" t="s">
        <v>88</v>
      </c>
      <c r="AW2130" s="13" t="s">
        <v>34</v>
      </c>
      <c r="AX2130" s="13" t="s">
        <v>79</v>
      </c>
      <c r="AY2130" s="252" t="s">
        <v>216</v>
      </c>
    </row>
    <row r="2131" s="13" customFormat="1">
      <c r="A2131" s="13"/>
      <c r="B2131" s="241"/>
      <c r="C2131" s="242"/>
      <c r="D2131" s="243" t="s">
        <v>230</v>
      </c>
      <c r="E2131" s="244" t="s">
        <v>1</v>
      </c>
      <c r="F2131" s="245" t="s">
        <v>6771</v>
      </c>
      <c r="G2131" s="242"/>
      <c r="H2131" s="246">
        <v>3.6360000000000001</v>
      </c>
      <c r="I2131" s="247"/>
      <c r="J2131" s="242"/>
      <c r="K2131" s="242"/>
      <c r="L2131" s="248"/>
      <c r="M2131" s="249"/>
      <c r="N2131" s="250"/>
      <c r="O2131" s="250"/>
      <c r="P2131" s="250"/>
      <c r="Q2131" s="250"/>
      <c r="R2131" s="250"/>
      <c r="S2131" s="250"/>
      <c r="T2131" s="251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T2131" s="252" t="s">
        <v>230</v>
      </c>
      <c r="AU2131" s="252" t="s">
        <v>88</v>
      </c>
      <c r="AV2131" s="13" t="s">
        <v>88</v>
      </c>
      <c r="AW2131" s="13" t="s">
        <v>34</v>
      </c>
      <c r="AX2131" s="13" t="s">
        <v>79</v>
      </c>
      <c r="AY2131" s="252" t="s">
        <v>216</v>
      </c>
    </row>
    <row r="2132" s="13" customFormat="1">
      <c r="A2132" s="13"/>
      <c r="B2132" s="241"/>
      <c r="C2132" s="242"/>
      <c r="D2132" s="243" t="s">
        <v>230</v>
      </c>
      <c r="E2132" s="244" t="s">
        <v>1</v>
      </c>
      <c r="F2132" s="245" t="s">
        <v>6772</v>
      </c>
      <c r="G2132" s="242"/>
      <c r="H2132" s="246">
        <v>3.665</v>
      </c>
      <c r="I2132" s="247"/>
      <c r="J2132" s="242"/>
      <c r="K2132" s="242"/>
      <c r="L2132" s="248"/>
      <c r="M2132" s="249"/>
      <c r="N2132" s="250"/>
      <c r="O2132" s="250"/>
      <c r="P2132" s="250"/>
      <c r="Q2132" s="250"/>
      <c r="R2132" s="250"/>
      <c r="S2132" s="250"/>
      <c r="T2132" s="251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T2132" s="252" t="s">
        <v>230</v>
      </c>
      <c r="AU2132" s="252" t="s">
        <v>88</v>
      </c>
      <c r="AV2132" s="13" t="s">
        <v>88</v>
      </c>
      <c r="AW2132" s="13" t="s">
        <v>34</v>
      </c>
      <c r="AX2132" s="13" t="s">
        <v>79</v>
      </c>
      <c r="AY2132" s="252" t="s">
        <v>216</v>
      </c>
    </row>
    <row r="2133" s="14" customFormat="1">
      <c r="A2133" s="14"/>
      <c r="B2133" s="253"/>
      <c r="C2133" s="254"/>
      <c r="D2133" s="243" t="s">
        <v>230</v>
      </c>
      <c r="E2133" s="255" t="s">
        <v>1</v>
      </c>
      <c r="F2133" s="256" t="s">
        <v>285</v>
      </c>
      <c r="G2133" s="254"/>
      <c r="H2133" s="257">
        <v>18.309000000000001</v>
      </c>
      <c r="I2133" s="258"/>
      <c r="J2133" s="254"/>
      <c r="K2133" s="254"/>
      <c r="L2133" s="259"/>
      <c r="M2133" s="260"/>
      <c r="N2133" s="261"/>
      <c r="O2133" s="261"/>
      <c r="P2133" s="261"/>
      <c r="Q2133" s="261"/>
      <c r="R2133" s="261"/>
      <c r="S2133" s="261"/>
      <c r="T2133" s="262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T2133" s="263" t="s">
        <v>230</v>
      </c>
      <c r="AU2133" s="263" t="s">
        <v>88</v>
      </c>
      <c r="AV2133" s="14" t="s">
        <v>121</v>
      </c>
      <c r="AW2133" s="14" t="s">
        <v>34</v>
      </c>
      <c r="AX2133" s="14" t="s">
        <v>86</v>
      </c>
      <c r="AY2133" s="263" t="s">
        <v>216</v>
      </c>
    </row>
    <row r="2134" s="2" customFormat="1" ht="24.15" customHeight="1">
      <c r="A2134" s="39"/>
      <c r="B2134" s="40"/>
      <c r="C2134" s="228" t="s">
        <v>3312</v>
      </c>
      <c r="D2134" s="228" t="s">
        <v>218</v>
      </c>
      <c r="E2134" s="229" t="s">
        <v>3278</v>
      </c>
      <c r="F2134" s="230" t="s">
        <v>3279</v>
      </c>
      <c r="G2134" s="231" t="s">
        <v>221</v>
      </c>
      <c r="H2134" s="232">
        <v>6</v>
      </c>
      <c r="I2134" s="233"/>
      <c r="J2134" s="234">
        <f>ROUND(I2134*H2134,2)</f>
        <v>0</v>
      </c>
      <c r="K2134" s="230" t="s">
        <v>222</v>
      </c>
      <c r="L2134" s="45"/>
      <c r="M2134" s="235" t="s">
        <v>1</v>
      </c>
      <c r="N2134" s="236" t="s">
        <v>44</v>
      </c>
      <c r="O2134" s="92"/>
      <c r="P2134" s="237">
        <f>O2134*H2134</f>
        <v>0</v>
      </c>
      <c r="Q2134" s="237">
        <v>0</v>
      </c>
      <c r="R2134" s="237">
        <f>Q2134*H2134</f>
        <v>0</v>
      </c>
      <c r="S2134" s="237">
        <v>0</v>
      </c>
      <c r="T2134" s="238">
        <f>S2134*H2134</f>
        <v>0</v>
      </c>
      <c r="U2134" s="39"/>
      <c r="V2134" s="39"/>
      <c r="W2134" s="39"/>
      <c r="X2134" s="39"/>
      <c r="Y2134" s="39"/>
      <c r="Z2134" s="39"/>
      <c r="AA2134" s="39"/>
      <c r="AB2134" s="39"/>
      <c r="AC2134" s="39"/>
      <c r="AD2134" s="39"/>
      <c r="AE2134" s="39"/>
      <c r="AR2134" s="239" t="s">
        <v>290</v>
      </c>
      <c r="AT2134" s="239" t="s">
        <v>218</v>
      </c>
      <c r="AU2134" s="239" t="s">
        <v>88</v>
      </c>
      <c r="AY2134" s="18" t="s">
        <v>216</v>
      </c>
      <c r="BE2134" s="240">
        <f>IF(N2134="základní",J2134,0)</f>
        <v>0</v>
      </c>
      <c r="BF2134" s="240">
        <f>IF(N2134="snížená",J2134,0)</f>
        <v>0</v>
      </c>
      <c r="BG2134" s="240">
        <f>IF(N2134="zákl. přenesená",J2134,0)</f>
        <v>0</v>
      </c>
      <c r="BH2134" s="240">
        <f>IF(N2134="sníž. přenesená",J2134,0)</f>
        <v>0</v>
      </c>
      <c r="BI2134" s="240">
        <f>IF(N2134="nulová",J2134,0)</f>
        <v>0</v>
      </c>
      <c r="BJ2134" s="18" t="s">
        <v>86</v>
      </c>
      <c r="BK2134" s="240">
        <f>ROUND(I2134*H2134,2)</f>
        <v>0</v>
      </c>
      <c r="BL2134" s="18" t="s">
        <v>290</v>
      </c>
      <c r="BM2134" s="239" t="s">
        <v>6773</v>
      </c>
    </row>
    <row r="2135" s="13" customFormat="1">
      <c r="A2135" s="13"/>
      <c r="B2135" s="241"/>
      <c r="C2135" s="242"/>
      <c r="D2135" s="243" t="s">
        <v>230</v>
      </c>
      <c r="E2135" s="244" t="s">
        <v>1</v>
      </c>
      <c r="F2135" s="245" t="s">
        <v>6774</v>
      </c>
      <c r="G2135" s="242"/>
      <c r="H2135" s="246">
        <v>4</v>
      </c>
      <c r="I2135" s="247"/>
      <c r="J2135" s="242"/>
      <c r="K2135" s="242"/>
      <c r="L2135" s="248"/>
      <c r="M2135" s="249"/>
      <c r="N2135" s="250"/>
      <c r="O2135" s="250"/>
      <c r="P2135" s="250"/>
      <c r="Q2135" s="250"/>
      <c r="R2135" s="250"/>
      <c r="S2135" s="250"/>
      <c r="T2135" s="251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T2135" s="252" t="s">
        <v>230</v>
      </c>
      <c r="AU2135" s="252" t="s">
        <v>88</v>
      </c>
      <c r="AV2135" s="13" t="s">
        <v>88</v>
      </c>
      <c r="AW2135" s="13" t="s">
        <v>34</v>
      </c>
      <c r="AX2135" s="13" t="s">
        <v>79</v>
      </c>
      <c r="AY2135" s="252" t="s">
        <v>216</v>
      </c>
    </row>
    <row r="2136" s="13" customFormat="1">
      <c r="A2136" s="13"/>
      <c r="B2136" s="241"/>
      <c r="C2136" s="242"/>
      <c r="D2136" s="243" t="s">
        <v>230</v>
      </c>
      <c r="E2136" s="244" t="s">
        <v>1</v>
      </c>
      <c r="F2136" s="245" t="s">
        <v>6775</v>
      </c>
      <c r="G2136" s="242"/>
      <c r="H2136" s="246">
        <v>2</v>
      </c>
      <c r="I2136" s="247"/>
      <c r="J2136" s="242"/>
      <c r="K2136" s="242"/>
      <c r="L2136" s="248"/>
      <c r="M2136" s="249"/>
      <c r="N2136" s="250"/>
      <c r="O2136" s="250"/>
      <c r="P2136" s="250"/>
      <c r="Q2136" s="250"/>
      <c r="R2136" s="250"/>
      <c r="S2136" s="250"/>
      <c r="T2136" s="251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52" t="s">
        <v>230</v>
      </c>
      <c r="AU2136" s="252" t="s">
        <v>88</v>
      </c>
      <c r="AV2136" s="13" t="s">
        <v>88</v>
      </c>
      <c r="AW2136" s="13" t="s">
        <v>34</v>
      </c>
      <c r="AX2136" s="13" t="s">
        <v>79</v>
      </c>
      <c r="AY2136" s="252" t="s">
        <v>216</v>
      </c>
    </row>
    <row r="2137" s="14" customFormat="1">
      <c r="A2137" s="14"/>
      <c r="B2137" s="253"/>
      <c r="C2137" s="254"/>
      <c r="D2137" s="243" t="s">
        <v>230</v>
      </c>
      <c r="E2137" s="255" t="s">
        <v>1</v>
      </c>
      <c r="F2137" s="256" t="s">
        <v>285</v>
      </c>
      <c r="G2137" s="254"/>
      <c r="H2137" s="257">
        <v>6</v>
      </c>
      <c r="I2137" s="258"/>
      <c r="J2137" s="254"/>
      <c r="K2137" s="254"/>
      <c r="L2137" s="259"/>
      <c r="M2137" s="260"/>
      <c r="N2137" s="261"/>
      <c r="O2137" s="261"/>
      <c r="P2137" s="261"/>
      <c r="Q2137" s="261"/>
      <c r="R2137" s="261"/>
      <c r="S2137" s="261"/>
      <c r="T2137" s="262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63" t="s">
        <v>230</v>
      </c>
      <c r="AU2137" s="263" t="s">
        <v>88</v>
      </c>
      <c r="AV2137" s="14" t="s">
        <v>121</v>
      </c>
      <c r="AW2137" s="14" t="s">
        <v>34</v>
      </c>
      <c r="AX2137" s="14" t="s">
        <v>86</v>
      </c>
      <c r="AY2137" s="263" t="s">
        <v>216</v>
      </c>
    </row>
    <row r="2138" s="2" customFormat="1" ht="16.5" customHeight="1">
      <c r="A2138" s="39"/>
      <c r="B2138" s="40"/>
      <c r="C2138" s="264" t="s">
        <v>3316</v>
      </c>
      <c r="D2138" s="264" t="s">
        <v>372</v>
      </c>
      <c r="E2138" s="265" t="s">
        <v>6776</v>
      </c>
      <c r="F2138" s="266" t="s">
        <v>6777</v>
      </c>
      <c r="G2138" s="267" t="s">
        <v>277</v>
      </c>
      <c r="H2138" s="268">
        <v>11.180999999999999</v>
      </c>
      <c r="I2138" s="269"/>
      <c r="J2138" s="270">
        <f>ROUND(I2138*H2138,2)</f>
        <v>0</v>
      </c>
      <c r="K2138" s="266" t="s">
        <v>222</v>
      </c>
      <c r="L2138" s="271"/>
      <c r="M2138" s="272" t="s">
        <v>1</v>
      </c>
      <c r="N2138" s="273" t="s">
        <v>44</v>
      </c>
      <c r="O2138" s="92"/>
      <c r="P2138" s="237">
        <f>O2138*H2138</f>
        <v>0</v>
      </c>
      <c r="Q2138" s="237">
        <v>0.001</v>
      </c>
      <c r="R2138" s="237">
        <f>Q2138*H2138</f>
        <v>0.011181</v>
      </c>
      <c r="S2138" s="237">
        <v>0</v>
      </c>
      <c r="T2138" s="238">
        <f>S2138*H2138</f>
        <v>0</v>
      </c>
      <c r="U2138" s="39"/>
      <c r="V2138" s="39"/>
      <c r="W2138" s="39"/>
      <c r="X2138" s="39"/>
      <c r="Y2138" s="39"/>
      <c r="Z2138" s="39"/>
      <c r="AA2138" s="39"/>
      <c r="AB2138" s="39"/>
      <c r="AC2138" s="39"/>
      <c r="AD2138" s="39"/>
      <c r="AE2138" s="39"/>
      <c r="AR2138" s="239" t="s">
        <v>371</v>
      </c>
      <c r="AT2138" s="239" t="s">
        <v>372</v>
      </c>
      <c r="AU2138" s="239" t="s">
        <v>88</v>
      </c>
      <c r="AY2138" s="18" t="s">
        <v>216</v>
      </c>
      <c r="BE2138" s="240">
        <f>IF(N2138="základní",J2138,0)</f>
        <v>0</v>
      </c>
      <c r="BF2138" s="240">
        <f>IF(N2138="snížená",J2138,0)</f>
        <v>0</v>
      </c>
      <c r="BG2138" s="240">
        <f>IF(N2138="zákl. přenesená",J2138,0)</f>
        <v>0</v>
      </c>
      <c r="BH2138" s="240">
        <f>IF(N2138="sníž. přenesená",J2138,0)</f>
        <v>0</v>
      </c>
      <c r="BI2138" s="240">
        <f>IF(N2138="nulová",J2138,0)</f>
        <v>0</v>
      </c>
      <c r="BJ2138" s="18" t="s">
        <v>86</v>
      </c>
      <c r="BK2138" s="240">
        <f>ROUND(I2138*H2138,2)</f>
        <v>0</v>
      </c>
      <c r="BL2138" s="18" t="s">
        <v>290</v>
      </c>
      <c r="BM2138" s="239" t="s">
        <v>6778</v>
      </c>
    </row>
    <row r="2139" s="2" customFormat="1">
      <c r="A2139" s="39"/>
      <c r="B2139" s="40"/>
      <c r="C2139" s="41"/>
      <c r="D2139" s="243" t="s">
        <v>1639</v>
      </c>
      <c r="E2139" s="41"/>
      <c r="F2139" s="291" t="s">
        <v>3262</v>
      </c>
      <c r="G2139" s="41"/>
      <c r="H2139" s="41"/>
      <c r="I2139" s="292"/>
      <c r="J2139" s="41"/>
      <c r="K2139" s="41"/>
      <c r="L2139" s="45"/>
      <c r="M2139" s="293"/>
      <c r="N2139" s="294"/>
      <c r="O2139" s="92"/>
      <c r="P2139" s="92"/>
      <c r="Q2139" s="92"/>
      <c r="R2139" s="92"/>
      <c r="S2139" s="92"/>
      <c r="T2139" s="93"/>
      <c r="U2139" s="39"/>
      <c r="V2139" s="39"/>
      <c r="W2139" s="39"/>
      <c r="X2139" s="39"/>
      <c r="Y2139" s="39"/>
      <c r="Z2139" s="39"/>
      <c r="AA2139" s="39"/>
      <c r="AB2139" s="39"/>
      <c r="AC2139" s="39"/>
      <c r="AD2139" s="39"/>
      <c r="AE2139" s="39"/>
      <c r="AT2139" s="18" t="s">
        <v>1639</v>
      </c>
      <c r="AU2139" s="18" t="s">
        <v>88</v>
      </c>
    </row>
    <row r="2140" s="13" customFormat="1">
      <c r="A2140" s="13"/>
      <c r="B2140" s="241"/>
      <c r="C2140" s="242"/>
      <c r="D2140" s="243" t="s">
        <v>230</v>
      </c>
      <c r="E2140" s="244" t="s">
        <v>1</v>
      </c>
      <c r="F2140" s="245" t="s">
        <v>6779</v>
      </c>
      <c r="G2140" s="242"/>
      <c r="H2140" s="246">
        <v>5.6230000000000002</v>
      </c>
      <c r="I2140" s="247"/>
      <c r="J2140" s="242"/>
      <c r="K2140" s="242"/>
      <c r="L2140" s="248"/>
      <c r="M2140" s="249"/>
      <c r="N2140" s="250"/>
      <c r="O2140" s="250"/>
      <c r="P2140" s="250"/>
      <c r="Q2140" s="250"/>
      <c r="R2140" s="250"/>
      <c r="S2140" s="250"/>
      <c r="T2140" s="251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T2140" s="252" t="s">
        <v>230</v>
      </c>
      <c r="AU2140" s="252" t="s">
        <v>88</v>
      </c>
      <c r="AV2140" s="13" t="s">
        <v>88</v>
      </c>
      <c r="AW2140" s="13" t="s">
        <v>34</v>
      </c>
      <c r="AX2140" s="13" t="s">
        <v>79</v>
      </c>
      <c r="AY2140" s="252" t="s">
        <v>216</v>
      </c>
    </row>
    <row r="2141" s="13" customFormat="1">
      <c r="A2141" s="13"/>
      <c r="B2141" s="241"/>
      <c r="C2141" s="242"/>
      <c r="D2141" s="243" t="s">
        <v>230</v>
      </c>
      <c r="E2141" s="244" t="s">
        <v>1</v>
      </c>
      <c r="F2141" s="245" t="s">
        <v>6780</v>
      </c>
      <c r="G2141" s="242"/>
      <c r="H2141" s="246">
        <v>5.5579999999999998</v>
      </c>
      <c r="I2141" s="247"/>
      <c r="J2141" s="242"/>
      <c r="K2141" s="242"/>
      <c r="L2141" s="248"/>
      <c r="M2141" s="249"/>
      <c r="N2141" s="250"/>
      <c r="O2141" s="250"/>
      <c r="P2141" s="250"/>
      <c r="Q2141" s="250"/>
      <c r="R2141" s="250"/>
      <c r="S2141" s="250"/>
      <c r="T2141" s="251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T2141" s="252" t="s">
        <v>230</v>
      </c>
      <c r="AU2141" s="252" t="s">
        <v>88</v>
      </c>
      <c r="AV2141" s="13" t="s">
        <v>88</v>
      </c>
      <c r="AW2141" s="13" t="s">
        <v>34</v>
      </c>
      <c r="AX2141" s="13" t="s">
        <v>79</v>
      </c>
      <c r="AY2141" s="252" t="s">
        <v>216</v>
      </c>
    </row>
    <row r="2142" s="14" customFormat="1">
      <c r="A2142" s="14"/>
      <c r="B2142" s="253"/>
      <c r="C2142" s="254"/>
      <c r="D2142" s="243" t="s">
        <v>230</v>
      </c>
      <c r="E2142" s="255" t="s">
        <v>1</v>
      </c>
      <c r="F2142" s="256" t="s">
        <v>285</v>
      </c>
      <c r="G2142" s="254"/>
      <c r="H2142" s="257">
        <v>11.180999999999999</v>
      </c>
      <c r="I2142" s="258"/>
      <c r="J2142" s="254"/>
      <c r="K2142" s="254"/>
      <c r="L2142" s="259"/>
      <c r="M2142" s="260"/>
      <c r="N2142" s="261"/>
      <c r="O2142" s="261"/>
      <c r="P2142" s="261"/>
      <c r="Q2142" s="261"/>
      <c r="R2142" s="261"/>
      <c r="S2142" s="261"/>
      <c r="T2142" s="262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T2142" s="263" t="s">
        <v>230</v>
      </c>
      <c r="AU2142" s="263" t="s">
        <v>88</v>
      </c>
      <c r="AV2142" s="14" t="s">
        <v>121</v>
      </c>
      <c r="AW2142" s="14" t="s">
        <v>34</v>
      </c>
      <c r="AX2142" s="14" t="s">
        <v>86</v>
      </c>
      <c r="AY2142" s="263" t="s">
        <v>216</v>
      </c>
    </row>
    <row r="2143" s="2" customFormat="1" ht="16.5" customHeight="1">
      <c r="A2143" s="39"/>
      <c r="B2143" s="40"/>
      <c r="C2143" s="264" t="s">
        <v>3321</v>
      </c>
      <c r="D2143" s="264" t="s">
        <v>372</v>
      </c>
      <c r="E2143" s="265" t="s">
        <v>6781</v>
      </c>
      <c r="F2143" s="266" t="s">
        <v>6782</v>
      </c>
      <c r="G2143" s="267" t="s">
        <v>2043</v>
      </c>
      <c r="H2143" s="268">
        <v>47</v>
      </c>
      <c r="I2143" s="269"/>
      <c r="J2143" s="270">
        <f>ROUND(I2143*H2143,2)</f>
        <v>0</v>
      </c>
      <c r="K2143" s="266" t="s">
        <v>1</v>
      </c>
      <c r="L2143" s="271"/>
      <c r="M2143" s="272" t="s">
        <v>1</v>
      </c>
      <c r="N2143" s="273" t="s">
        <v>44</v>
      </c>
      <c r="O2143" s="92"/>
      <c r="P2143" s="237">
        <f>O2143*H2143</f>
        <v>0</v>
      </c>
      <c r="Q2143" s="237">
        <v>0.001</v>
      </c>
      <c r="R2143" s="237">
        <f>Q2143*H2143</f>
        <v>0.047</v>
      </c>
      <c r="S2143" s="237">
        <v>0</v>
      </c>
      <c r="T2143" s="238">
        <f>S2143*H2143</f>
        <v>0</v>
      </c>
      <c r="U2143" s="39"/>
      <c r="V2143" s="39"/>
      <c r="W2143" s="39"/>
      <c r="X2143" s="39"/>
      <c r="Y2143" s="39"/>
      <c r="Z2143" s="39"/>
      <c r="AA2143" s="39"/>
      <c r="AB2143" s="39"/>
      <c r="AC2143" s="39"/>
      <c r="AD2143" s="39"/>
      <c r="AE2143" s="39"/>
      <c r="AR2143" s="239" t="s">
        <v>371</v>
      </c>
      <c r="AT2143" s="239" t="s">
        <v>372</v>
      </c>
      <c r="AU2143" s="239" t="s">
        <v>88</v>
      </c>
      <c r="AY2143" s="18" t="s">
        <v>216</v>
      </c>
      <c r="BE2143" s="240">
        <f>IF(N2143="základní",J2143,0)</f>
        <v>0</v>
      </c>
      <c r="BF2143" s="240">
        <f>IF(N2143="snížená",J2143,0)</f>
        <v>0</v>
      </c>
      <c r="BG2143" s="240">
        <f>IF(N2143="zákl. přenesená",J2143,0)</f>
        <v>0</v>
      </c>
      <c r="BH2143" s="240">
        <f>IF(N2143="sníž. přenesená",J2143,0)</f>
        <v>0</v>
      </c>
      <c r="BI2143" s="240">
        <f>IF(N2143="nulová",J2143,0)</f>
        <v>0</v>
      </c>
      <c r="BJ2143" s="18" t="s">
        <v>86</v>
      </c>
      <c r="BK2143" s="240">
        <f>ROUND(I2143*H2143,2)</f>
        <v>0</v>
      </c>
      <c r="BL2143" s="18" t="s">
        <v>290</v>
      </c>
      <c r="BM2143" s="239" t="s">
        <v>6783</v>
      </c>
    </row>
    <row r="2144" s="2" customFormat="1">
      <c r="A2144" s="39"/>
      <c r="B2144" s="40"/>
      <c r="C2144" s="41"/>
      <c r="D2144" s="243" t="s">
        <v>1639</v>
      </c>
      <c r="E2144" s="41"/>
      <c r="F2144" s="291" t="s">
        <v>3262</v>
      </c>
      <c r="G2144" s="41"/>
      <c r="H2144" s="41"/>
      <c r="I2144" s="292"/>
      <c r="J2144" s="41"/>
      <c r="K2144" s="41"/>
      <c r="L2144" s="45"/>
      <c r="M2144" s="293"/>
      <c r="N2144" s="294"/>
      <c r="O2144" s="92"/>
      <c r="P2144" s="92"/>
      <c r="Q2144" s="92"/>
      <c r="R2144" s="92"/>
      <c r="S2144" s="92"/>
      <c r="T2144" s="93"/>
      <c r="U2144" s="39"/>
      <c r="V2144" s="39"/>
      <c r="W2144" s="39"/>
      <c r="X2144" s="39"/>
      <c r="Y2144" s="39"/>
      <c r="Z2144" s="39"/>
      <c r="AA2144" s="39"/>
      <c r="AB2144" s="39"/>
      <c r="AC2144" s="39"/>
      <c r="AD2144" s="39"/>
      <c r="AE2144" s="39"/>
      <c r="AT2144" s="18" t="s">
        <v>1639</v>
      </c>
      <c r="AU2144" s="18" t="s">
        <v>88</v>
      </c>
    </row>
    <row r="2145" s="2" customFormat="1" ht="16.5" customHeight="1">
      <c r="A2145" s="39"/>
      <c r="B2145" s="40"/>
      <c r="C2145" s="228" t="s">
        <v>3323</v>
      </c>
      <c r="D2145" s="228" t="s">
        <v>218</v>
      </c>
      <c r="E2145" s="229" t="s">
        <v>6784</v>
      </c>
      <c r="F2145" s="230" t="s">
        <v>6785</v>
      </c>
      <c r="G2145" s="231" t="s">
        <v>221</v>
      </c>
      <c r="H2145" s="232">
        <v>47</v>
      </c>
      <c r="I2145" s="233"/>
      <c r="J2145" s="234">
        <f>ROUND(I2145*H2145,2)</f>
        <v>0</v>
      </c>
      <c r="K2145" s="230" t="s">
        <v>222</v>
      </c>
      <c r="L2145" s="45"/>
      <c r="M2145" s="235" t="s">
        <v>1</v>
      </c>
      <c r="N2145" s="236" t="s">
        <v>44</v>
      </c>
      <c r="O2145" s="92"/>
      <c r="P2145" s="237">
        <f>O2145*H2145</f>
        <v>0</v>
      </c>
      <c r="Q2145" s="237">
        <v>0</v>
      </c>
      <c r="R2145" s="237">
        <f>Q2145*H2145</f>
        <v>0</v>
      </c>
      <c r="S2145" s="237">
        <v>0</v>
      </c>
      <c r="T2145" s="238">
        <f>S2145*H2145</f>
        <v>0</v>
      </c>
      <c r="U2145" s="39"/>
      <c r="V2145" s="39"/>
      <c r="W2145" s="39"/>
      <c r="X2145" s="39"/>
      <c r="Y2145" s="39"/>
      <c r="Z2145" s="39"/>
      <c r="AA2145" s="39"/>
      <c r="AB2145" s="39"/>
      <c r="AC2145" s="39"/>
      <c r="AD2145" s="39"/>
      <c r="AE2145" s="39"/>
      <c r="AR2145" s="239" t="s">
        <v>290</v>
      </c>
      <c r="AT2145" s="239" t="s">
        <v>218</v>
      </c>
      <c r="AU2145" s="239" t="s">
        <v>88</v>
      </c>
      <c r="AY2145" s="18" t="s">
        <v>216</v>
      </c>
      <c r="BE2145" s="240">
        <f>IF(N2145="základní",J2145,0)</f>
        <v>0</v>
      </c>
      <c r="BF2145" s="240">
        <f>IF(N2145="snížená",J2145,0)</f>
        <v>0</v>
      </c>
      <c r="BG2145" s="240">
        <f>IF(N2145="zákl. přenesená",J2145,0)</f>
        <v>0</v>
      </c>
      <c r="BH2145" s="240">
        <f>IF(N2145="sníž. přenesená",J2145,0)</f>
        <v>0</v>
      </c>
      <c r="BI2145" s="240">
        <f>IF(N2145="nulová",J2145,0)</f>
        <v>0</v>
      </c>
      <c r="BJ2145" s="18" t="s">
        <v>86</v>
      </c>
      <c r="BK2145" s="240">
        <f>ROUND(I2145*H2145,2)</f>
        <v>0</v>
      </c>
      <c r="BL2145" s="18" t="s">
        <v>290</v>
      </c>
      <c r="BM2145" s="239" t="s">
        <v>6786</v>
      </c>
    </row>
    <row r="2146" s="13" customFormat="1">
      <c r="A2146" s="13"/>
      <c r="B2146" s="241"/>
      <c r="C2146" s="242"/>
      <c r="D2146" s="243" t="s">
        <v>230</v>
      </c>
      <c r="E2146" s="244" t="s">
        <v>1</v>
      </c>
      <c r="F2146" s="245" t="s">
        <v>6787</v>
      </c>
      <c r="G2146" s="242"/>
      <c r="H2146" s="246">
        <v>26</v>
      </c>
      <c r="I2146" s="247"/>
      <c r="J2146" s="242"/>
      <c r="K2146" s="242"/>
      <c r="L2146" s="248"/>
      <c r="M2146" s="249"/>
      <c r="N2146" s="250"/>
      <c r="O2146" s="250"/>
      <c r="P2146" s="250"/>
      <c r="Q2146" s="250"/>
      <c r="R2146" s="250"/>
      <c r="S2146" s="250"/>
      <c r="T2146" s="251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52" t="s">
        <v>230</v>
      </c>
      <c r="AU2146" s="252" t="s">
        <v>88</v>
      </c>
      <c r="AV2146" s="13" t="s">
        <v>88</v>
      </c>
      <c r="AW2146" s="13" t="s">
        <v>34</v>
      </c>
      <c r="AX2146" s="13" t="s">
        <v>79</v>
      </c>
      <c r="AY2146" s="252" t="s">
        <v>216</v>
      </c>
    </row>
    <row r="2147" s="13" customFormat="1">
      <c r="A2147" s="13"/>
      <c r="B2147" s="241"/>
      <c r="C2147" s="242"/>
      <c r="D2147" s="243" t="s">
        <v>230</v>
      </c>
      <c r="E2147" s="244" t="s">
        <v>1</v>
      </c>
      <c r="F2147" s="245" t="s">
        <v>6788</v>
      </c>
      <c r="G2147" s="242"/>
      <c r="H2147" s="246">
        <v>21</v>
      </c>
      <c r="I2147" s="247"/>
      <c r="J2147" s="242"/>
      <c r="K2147" s="242"/>
      <c r="L2147" s="248"/>
      <c r="M2147" s="249"/>
      <c r="N2147" s="250"/>
      <c r="O2147" s="250"/>
      <c r="P2147" s="250"/>
      <c r="Q2147" s="250"/>
      <c r="R2147" s="250"/>
      <c r="S2147" s="250"/>
      <c r="T2147" s="251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52" t="s">
        <v>230</v>
      </c>
      <c r="AU2147" s="252" t="s">
        <v>88</v>
      </c>
      <c r="AV2147" s="13" t="s">
        <v>88</v>
      </c>
      <c r="AW2147" s="13" t="s">
        <v>34</v>
      </c>
      <c r="AX2147" s="13" t="s">
        <v>79</v>
      </c>
      <c r="AY2147" s="252" t="s">
        <v>216</v>
      </c>
    </row>
    <row r="2148" s="14" customFormat="1">
      <c r="A2148" s="14"/>
      <c r="B2148" s="253"/>
      <c r="C2148" s="254"/>
      <c r="D2148" s="243" t="s">
        <v>230</v>
      </c>
      <c r="E2148" s="255" t="s">
        <v>1</v>
      </c>
      <c r="F2148" s="256" t="s">
        <v>285</v>
      </c>
      <c r="G2148" s="254"/>
      <c r="H2148" s="257">
        <v>47</v>
      </c>
      <c r="I2148" s="258"/>
      <c r="J2148" s="254"/>
      <c r="K2148" s="254"/>
      <c r="L2148" s="259"/>
      <c r="M2148" s="260"/>
      <c r="N2148" s="261"/>
      <c r="O2148" s="261"/>
      <c r="P2148" s="261"/>
      <c r="Q2148" s="261"/>
      <c r="R2148" s="261"/>
      <c r="S2148" s="261"/>
      <c r="T2148" s="262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63" t="s">
        <v>230</v>
      </c>
      <c r="AU2148" s="263" t="s">
        <v>88</v>
      </c>
      <c r="AV2148" s="14" t="s">
        <v>121</v>
      </c>
      <c r="AW2148" s="14" t="s">
        <v>34</v>
      </c>
      <c r="AX2148" s="14" t="s">
        <v>86</v>
      </c>
      <c r="AY2148" s="263" t="s">
        <v>216</v>
      </c>
    </row>
    <row r="2149" s="2" customFormat="1" ht="21.75" customHeight="1">
      <c r="A2149" s="39"/>
      <c r="B2149" s="40"/>
      <c r="C2149" s="264" t="s">
        <v>3327</v>
      </c>
      <c r="D2149" s="264" t="s">
        <v>372</v>
      </c>
      <c r="E2149" s="265" t="s">
        <v>6789</v>
      </c>
      <c r="F2149" s="266" t="s">
        <v>6790</v>
      </c>
      <c r="G2149" s="267" t="s">
        <v>221</v>
      </c>
      <c r="H2149" s="268">
        <v>26</v>
      </c>
      <c r="I2149" s="269"/>
      <c r="J2149" s="270">
        <f>ROUND(I2149*H2149,2)</f>
        <v>0</v>
      </c>
      <c r="K2149" s="266" t="s">
        <v>222</v>
      </c>
      <c r="L2149" s="271"/>
      <c r="M2149" s="272" t="s">
        <v>1</v>
      </c>
      <c r="N2149" s="273" t="s">
        <v>44</v>
      </c>
      <c r="O2149" s="92"/>
      <c r="P2149" s="237">
        <f>O2149*H2149</f>
        <v>0</v>
      </c>
      <c r="Q2149" s="237">
        <v>0.001</v>
      </c>
      <c r="R2149" s="237">
        <f>Q2149*H2149</f>
        <v>0.026000000000000002</v>
      </c>
      <c r="S2149" s="237">
        <v>0</v>
      </c>
      <c r="T2149" s="238">
        <f>S2149*H2149</f>
        <v>0</v>
      </c>
      <c r="U2149" s="39"/>
      <c r="V2149" s="39"/>
      <c r="W2149" s="39"/>
      <c r="X2149" s="39"/>
      <c r="Y2149" s="39"/>
      <c r="Z2149" s="39"/>
      <c r="AA2149" s="39"/>
      <c r="AB2149" s="39"/>
      <c r="AC2149" s="39"/>
      <c r="AD2149" s="39"/>
      <c r="AE2149" s="39"/>
      <c r="AR2149" s="239" t="s">
        <v>371</v>
      </c>
      <c r="AT2149" s="239" t="s">
        <v>372</v>
      </c>
      <c r="AU2149" s="239" t="s">
        <v>88</v>
      </c>
      <c r="AY2149" s="18" t="s">
        <v>216</v>
      </c>
      <c r="BE2149" s="240">
        <f>IF(N2149="základní",J2149,0)</f>
        <v>0</v>
      </c>
      <c r="BF2149" s="240">
        <f>IF(N2149="snížená",J2149,0)</f>
        <v>0</v>
      </c>
      <c r="BG2149" s="240">
        <f>IF(N2149="zákl. přenesená",J2149,0)</f>
        <v>0</v>
      </c>
      <c r="BH2149" s="240">
        <f>IF(N2149="sníž. přenesená",J2149,0)</f>
        <v>0</v>
      </c>
      <c r="BI2149" s="240">
        <f>IF(N2149="nulová",J2149,0)</f>
        <v>0</v>
      </c>
      <c r="BJ2149" s="18" t="s">
        <v>86</v>
      </c>
      <c r="BK2149" s="240">
        <f>ROUND(I2149*H2149,2)</f>
        <v>0</v>
      </c>
      <c r="BL2149" s="18" t="s">
        <v>290</v>
      </c>
      <c r="BM2149" s="239" t="s">
        <v>6791</v>
      </c>
    </row>
    <row r="2150" s="13" customFormat="1">
      <c r="A2150" s="13"/>
      <c r="B2150" s="241"/>
      <c r="C2150" s="242"/>
      <c r="D2150" s="243" t="s">
        <v>230</v>
      </c>
      <c r="E2150" s="244" t="s">
        <v>1</v>
      </c>
      <c r="F2150" s="245" t="s">
        <v>6787</v>
      </c>
      <c r="G2150" s="242"/>
      <c r="H2150" s="246">
        <v>26</v>
      </c>
      <c r="I2150" s="247"/>
      <c r="J2150" s="242"/>
      <c r="K2150" s="242"/>
      <c r="L2150" s="248"/>
      <c r="M2150" s="249"/>
      <c r="N2150" s="250"/>
      <c r="O2150" s="250"/>
      <c r="P2150" s="250"/>
      <c r="Q2150" s="250"/>
      <c r="R2150" s="250"/>
      <c r="S2150" s="250"/>
      <c r="T2150" s="251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T2150" s="252" t="s">
        <v>230</v>
      </c>
      <c r="AU2150" s="252" t="s">
        <v>88</v>
      </c>
      <c r="AV2150" s="13" t="s">
        <v>88</v>
      </c>
      <c r="AW2150" s="13" t="s">
        <v>34</v>
      </c>
      <c r="AX2150" s="13" t="s">
        <v>86</v>
      </c>
      <c r="AY2150" s="252" t="s">
        <v>216</v>
      </c>
    </row>
    <row r="2151" s="2" customFormat="1" ht="21.75" customHeight="1">
      <c r="A2151" s="39"/>
      <c r="B2151" s="40"/>
      <c r="C2151" s="264" t="s">
        <v>3329</v>
      </c>
      <c r="D2151" s="264" t="s">
        <v>372</v>
      </c>
      <c r="E2151" s="265" t="s">
        <v>6792</v>
      </c>
      <c r="F2151" s="266" t="s">
        <v>6793</v>
      </c>
      <c r="G2151" s="267" t="s">
        <v>221</v>
      </c>
      <c r="H2151" s="268">
        <v>10</v>
      </c>
      <c r="I2151" s="269"/>
      <c r="J2151" s="270">
        <f>ROUND(I2151*H2151,2)</f>
        <v>0</v>
      </c>
      <c r="K2151" s="266" t="s">
        <v>222</v>
      </c>
      <c r="L2151" s="271"/>
      <c r="M2151" s="272" t="s">
        <v>1</v>
      </c>
      <c r="N2151" s="273" t="s">
        <v>44</v>
      </c>
      <c r="O2151" s="92"/>
      <c r="P2151" s="237">
        <f>O2151*H2151</f>
        <v>0</v>
      </c>
      <c r="Q2151" s="237">
        <v>0.001</v>
      </c>
      <c r="R2151" s="237">
        <f>Q2151*H2151</f>
        <v>0.01</v>
      </c>
      <c r="S2151" s="237">
        <v>0</v>
      </c>
      <c r="T2151" s="238">
        <f>S2151*H2151</f>
        <v>0</v>
      </c>
      <c r="U2151" s="39"/>
      <c r="V2151" s="39"/>
      <c r="W2151" s="39"/>
      <c r="X2151" s="39"/>
      <c r="Y2151" s="39"/>
      <c r="Z2151" s="39"/>
      <c r="AA2151" s="39"/>
      <c r="AB2151" s="39"/>
      <c r="AC2151" s="39"/>
      <c r="AD2151" s="39"/>
      <c r="AE2151" s="39"/>
      <c r="AR2151" s="239" t="s">
        <v>371</v>
      </c>
      <c r="AT2151" s="239" t="s">
        <v>372</v>
      </c>
      <c r="AU2151" s="239" t="s">
        <v>88</v>
      </c>
      <c r="AY2151" s="18" t="s">
        <v>216</v>
      </c>
      <c r="BE2151" s="240">
        <f>IF(N2151="základní",J2151,0)</f>
        <v>0</v>
      </c>
      <c r="BF2151" s="240">
        <f>IF(N2151="snížená",J2151,0)</f>
        <v>0</v>
      </c>
      <c r="BG2151" s="240">
        <f>IF(N2151="zákl. přenesená",J2151,0)</f>
        <v>0</v>
      </c>
      <c r="BH2151" s="240">
        <f>IF(N2151="sníž. přenesená",J2151,0)</f>
        <v>0</v>
      </c>
      <c r="BI2151" s="240">
        <f>IF(N2151="nulová",J2151,0)</f>
        <v>0</v>
      </c>
      <c r="BJ2151" s="18" t="s">
        <v>86</v>
      </c>
      <c r="BK2151" s="240">
        <f>ROUND(I2151*H2151,2)</f>
        <v>0</v>
      </c>
      <c r="BL2151" s="18" t="s">
        <v>290</v>
      </c>
      <c r="BM2151" s="239" t="s">
        <v>6794</v>
      </c>
    </row>
    <row r="2152" s="13" customFormat="1">
      <c r="A2152" s="13"/>
      <c r="B2152" s="241"/>
      <c r="C2152" s="242"/>
      <c r="D2152" s="243" t="s">
        <v>230</v>
      </c>
      <c r="E2152" s="244" t="s">
        <v>1</v>
      </c>
      <c r="F2152" s="245" t="s">
        <v>6750</v>
      </c>
      <c r="G2152" s="242"/>
      <c r="H2152" s="246">
        <v>5</v>
      </c>
      <c r="I2152" s="247"/>
      <c r="J2152" s="242"/>
      <c r="K2152" s="242"/>
      <c r="L2152" s="248"/>
      <c r="M2152" s="249"/>
      <c r="N2152" s="250"/>
      <c r="O2152" s="250"/>
      <c r="P2152" s="250"/>
      <c r="Q2152" s="250"/>
      <c r="R2152" s="250"/>
      <c r="S2152" s="250"/>
      <c r="T2152" s="251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52" t="s">
        <v>230</v>
      </c>
      <c r="AU2152" s="252" t="s">
        <v>88</v>
      </c>
      <c r="AV2152" s="13" t="s">
        <v>88</v>
      </c>
      <c r="AW2152" s="13" t="s">
        <v>34</v>
      </c>
      <c r="AX2152" s="13" t="s">
        <v>79</v>
      </c>
      <c r="AY2152" s="252" t="s">
        <v>216</v>
      </c>
    </row>
    <row r="2153" s="13" customFormat="1">
      <c r="A2153" s="13"/>
      <c r="B2153" s="241"/>
      <c r="C2153" s="242"/>
      <c r="D2153" s="243" t="s">
        <v>230</v>
      </c>
      <c r="E2153" s="244" t="s">
        <v>1</v>
      </c>
      <c r="F2153" s="245" t="s">
        <v>6795</v>
      </c>
      <c r="G2153" s="242"/>
      <c r="H2153" s="246">
        <v>1</v>
      </c>
      <c r="I2153" s="247"/>
      <c r="J2153" s="242"/>
      <c r="K2153" s="242"/>
      <c r="L2153" s="248"/>
      <c r="M2153" s="249"/>
      <c r="N2153" s="250"/>
      <c r="O2153" s="250"/>
      <c r="P2153" s="250"/>
      <c r="Q2153" s="250"/>
      <c r="R2153" s="250"/>
      <c r="S2153" s="250"/>
      <c r="T2153" s="251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T2153" s="252" t="s">
        <v>230</v>
      </c>
      <c r="AU2153" s="252" t="s">
        <v>88</v>
      </c>
      <c r="AV2153" s="13" t="s">
        <v>88</v>
      </c>
      <c r="AW2153" s="13" t="s">
        <v>34</v>
      </c>
      <c r="AX2153" s="13" t="s">
        <v>79</v>
      </c>
      <c r="AY2153" s="252" t="s">
        <v>216</v>
      </c>
    </row>
    <row r="2154" s="13" customFormat="1">
      <c r="A2154" s="13"/>
      <c r="B2154" s="241"/>
      <c r="C2154" s="242"/>
      <c r="D2154" s="243" t="s">
        <v>230</v>
      </c>
      <c r="E2154" s="244" t="s">
        <v>1</v>
      </c>
      <c r="F2154" s="245" t="s">
        <v>6796</v>
      </c>
      <c r="G2154" s="242"/>
      <c r="H2154" s="246">
        <v>1</v>
      </c>
      <c r="I2154" s="247"/>
      <c r="J2154" s="242"/>
      <c r="K2154" s="242"/>
      <c r="L2154" s="248"/>
      <c r="M2154" s="249"/>
      <c r="N2154" s="250"/>
      <c r="O2154" s="250"/>
      <c r="P2154" s="250"/>
      <c r="Q2154" s="250"/>
      <c r="R2154" s="250"/>
      <c r="S2154" s="250"/>
      <c r="T2154" s="251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52" t="s">
        <v>230</v>
      </c>
      <c r="AU2154" s="252" t="s">
        <v>88</v>
      </c>
      <c r="AV2154" s="13" t="s">
        <v>88</v>
      </c>
      <c r="AW2154" s="13" t="s">
        <v>34</v>
      </c>
      <c r="AX2154" s="13" t="s">
        <v>79</v>
      </c>
      <c r="AY2154" s="252" t="s">
        <v>216</v>
      </c>
    </row>
    <row r="2155" s="13" customFormat="1">
      <c r="A2155" s="13"/>
      <c r="B2155" s="241"/>
      <c r="C2155" s="242"/>
      <c r="D2155" s="243" t="s">
        <v>230</v>
      </c>
      <c r="E2155" s="244" t="s">
        <v>1</v>
      </c>
      <c r="F2155" s="245" t="s">
        <v>6797</v>
      </c>
      <c r="G2155" s="242"/>
      <c r="H2155" s="246">
        <v>1</v>
      </c>
      <c r="I2155" s="247"/>
      <c r="J2155" s="242"/>
      <c r="K2155" s="242"/>
      <c r="L2155" s="248"/>
      <c r="M2155" s="249"/>
      <c r="N2155" s="250"/>
      <c r="O2155" s="250"/>
      <c r="P2155" s="250"/>
      <c r="Q2155" s="250"/>
      <c r="R2155" s="250"/>
      <c r="S2155" s="250"/>
      <c r="T2155" s="251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T2155" s="252" t="s">
        <v>230</v>
      </c>
      <c r="AU2155" s="252" t="s">
        <v>88</v>
      </c>
      <c r="AV2155" s="13" t="s">
        <v>88</v>
      </c>
      <c r="AW2155" s="13" t="s">
        <v>34</v>
      </c>
      <c r="AX2155" s="13" t="s">
        <v>79</v>
      </c>
      <c r="AY2155" s="252" t="s">
        <v>216</v>
      </c>
    </row>
    <row r="2156" s="13" customFormat="1">
      <c r="A2156" s="13"/>
      <c r="B2156" s="241"/>
      <c r="C2156" s="242"/>
      <c r="D2156" s="243" t="s">
        <v>230</v>
      </c>
      <c r="E2156" s="244" t="s">
        <v>1</v>
      </c>
      <c r="F2156" s="245" t="s">
        <v>6798</v>
      </c>
      <c r="G2156" s="242"/>
      <c r="H2156" s="246">
        <v>1</v>
      </c>
      <c r="I2156" s="247"/>
      <c r="J2156" s="242"/>
      <c r="K2156" s="242"/>
      <c r="L2156" s="248"/>
      <c r="M2156" s="249"/>
      <c r="N2156" s="250"/>
      <c r="O2156" s="250"/>
      <c r="P2156" s="250"/>
      <c r="Q2156" s="250"/>
      <c r="R2156" s="250"/>
      <c r="S2156" s="250"/>
      <c r="T2156" s="251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T2156" s="252" t="s">
        <v>230</v>
      </c>
      <c r="AU2156" s="252" t="s">
        <v>88</v>
      </c>
      <c r="AV2156" s="13" t="s">
        <v>88</v>
      </c>
      <c r="AW2156" s="13" t="s">
        <v>34</v>
      </c>
      <c r="AX2156" s="13" t="s">
        <v>79</v>
      </c>
      <c r="AY2156" s="252" t="s">
        <v>216</v>
      </c>
    </row>
    <row r="2157" s="13" customFormat="1">
      <c r="A2157" s="13"/>
      <c r="B2157" s="241"/>
      <c r="C2157" s="242"/>
      <c r="D2157" s="243" t="s">
        <v>230</v>
      </c>
      <c r="E2157" s="244" t="s">
        <v>1</v>
      </c>
      <c r="F2157" s="245" t="s">
        <v>6799</v>
      </c>
      <c r="G2157" s="242"/>
      <c r="H2157" s="246">
        <v>1</v>
      </c>
      <c r="I2157" s="247"/>
      <c r="J2157" s="242"/>
      <c r="K2157" s="242"/>
      <c r="L2157" s="248"/>
      <c r="M2157" s="249"/>
      <c r="N2157" s="250"/>
      <c r="O2157" s="250"/>
      <c r="P2157" s="250"/>
      <c r="Q2157" s="250"/>
      <c r="R2157" s="250"/>
      <c r="S2157" s="250"/>
      <c r="T2157" s="251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52" t="s">
        <v>230</v>
      </c>
      <c r="AU2157" s="252" t="s">
        <v>88</v>
      </c>
      <c r="AV2157" s="13" t="s">
        <v>88</v>
      </c>
      <c r="AW2157" s="13" t="s">
        <v>34</v>
      </c>
      <c r="AX2157" s="13" t="s">
        <v>79</v>
      </c>
      <c r="AY2157" s="252" t="s">
        <v>216</v>
      </c>
    </row>
    <row r="2158" s="14" customFormat="1">
      <c r="A2158" s="14"/>
      <c r="B2158" s="253"/>
      <c r="C2158" s="254"/>
      <c r="D2158" s="243" t="s">
        <v>230</v>
      </c>
      <c r="E2158" s="255" t="s">
        <v>1</v>
      </c>
      <c r="F2158" s="256" t="s">
        <v>285</v>
      </c>
      <c r="G2158" s="254"/>
      <c r="H2158" s="257">
        <v>10</v>
      </c>
      <c r="I2158" s="258"/>
      <c r="J2158" s="254"/>
      <c r="K2158" s="254"/>
      <c r="L2158" s="259"/>
      <c r="M2158" s="260"/>
      <c r="N2158" s="261"/>
      <c r="O2158" s="261"/>
      <c r="P2158" s="261"/>
      <c r="Q2158" s="261"/>
      <c r="R2158" s="261"/>
      <c r="S2158" s="261"/>
      <c r="T2158" s="262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T2158" s="263" t="s">
        <v>230</v>
      </c>
      <c r="AU2158" s="263" t="s">
        <v>88</v>
      </c>
      <c r="AV2158" s="14" t="s">
        <v>121</v>
      </c>
      <c r="AW2158" s="14" t="s">
        <v>34</v>
      </c>
      <c r="AX2158" s="14" t="s">
        <v>86</v>
      </c>
      <c r="AY2158" s="263" t="s">
        <v>216</v>
      </c>
    </row>
    <row r="2159" s="2" customFormat="1" ht="21.75" customHeight="1">
      <c r="A2159" s="39"/>
      <c r="B2159" s="40"/>
      <c r="C2159" s="264" t="s">
        <v>3334</v>
      </c>
      <c r="D2159" s="264" t="s">
        <v>372</v>
      </c>
      <c r="E2159" s="265" t="s">
        <v>6800</v>
      </c>
      <c r="F2159" s="266" t="s">
        <v>6801</v>
      </c>
      <c r="G2159" s="267" t="s">
        <v>221</v>
      </c>
      <c r="H2159" s="268">
        <v>5</v>
      </c>
      <c r="I2159" s="269"/>
      <c r="J2159" s="270">
        <f>ROUND(I2159*H2159,2)</f>
        <v>0</v>
      </c>
      <c r="K2159" s="266" t="s">
        <v>222</v>
      </c>
      <c r="L2159" s="271"/>
      <c r="M2159" s="272" t="s">
        <v>1</v>
      </c>
      <c r="N2159" s="273" t="s">
        <v>44</v>
      </c>
      <c r="O2159" s="92"/>
      <c r="P2159" s="237">
        <f>O2159*H2159</f>
        <v>0</v>
      </c>
      <c r="Q2159" s="237">
        <v>0.001</v>
      </c>
      <c r="R2159" s="237">
        <f>Q2159*H2159</f>
        <v>0.0050000000000000001</v>
      </c>
      <c r="S2159" s="237">
        <v>0</v>
      </c>
      <c r="T2159" s="238">
        <f>S2159*H2159</f>
        <v>0</v>
      </c>
      <c r="U2159" s="39"/>
      <c r="V2159" s="39"/>
      <c r="W2159" s="39"/>
      <c r="X2159" s="39"/>
      <c r="Y2159" s="39"/>
      <c r="Z2159" s="39"/>
      <c r="AA2159" s="39"/>
      <c r="AB2159" s="39"/>
      <c r="AC2159" s="39"/>
      <c r="AD2159" s="39"/>
      <c r="AE2159" s="39"/>
      <c r="AR2159" s="239" t="s">
        <v>371</v>
      </c>
      <c r="AT2159" s="239" t="s">
        <v>372</v>
      </c>
      <c r="AU2159" s="239" t="s">
        <v>88</v>
      </c>
      <c r="AY2159" s="18" t="s">
        <v>216</v>
      </c>
      <c r="BE2159" s="240">
        <f>IF(N2159="základní",J2159,0)</f>
        <v>0</v>
      </c>
      <c r="BF2159" s="240">
        <f>IF(N2159="snížená",J2159,0)</f>
        <v>0</v>
      </c>
      <c r="BG2159" s="240">
        <f>IF(N2159="zákl. přenesená",J2159,0)</f>
        <v>0</v>
      </c>
      <c r="BH2159" s="240">
        <f>IF(N2159="sníž. přenesená",J2159,0)</f>
        <v>0</v>
      </c>
      <c r="BI2159" s="240">
        <f>IF(N2159="nulová",J2159,0)</f>
        <v>0</v>
      </c>
      <c r="BJ2159" s="18" t="s">
        <v>86</v>
      </c>
      <c r="BK2159" s="240">
        <f>ROUND(I2159*H2159,2)</f>
        <v>0</v>
      </c>
      <c r="BL2159" s="18" t="s">
        <v>290</v>
      </c>
      <c r="BM2159" s="239" t="s">
        <v>6802</v>
      </c>
    </row>
    <row r="2160" s="13" customFormat="1">
      <c r="A2160" s="13"/>
      <c r="B2160" s="241"/>
      <c r="C2160" s="242"/>
      <c r="D2160" s="243" t="s">
        <v>230</v>
      </c>
      <c r="E2160" s="244" t="s">
        <v>1</v>
      </c>
      <c r="F2160" s="245" t="s">
        <v>6751</v>
      </c>
      <c r="G2160" s="242"/>
      <c r="H2160" s="246">
        <v>1</v>
      </c>
      <c r="I2160" s="247"/>
      <c r="J2160" s="242"/>
      <c r="K2160" s="242"/>
      <c r="L2160" s="248"/>
      <c r="M2160" s="249"/>
      <c r="N2160" s="250"/>
      <c r="O2160" s="250"/>
      <c r="P2160" s="250"/>
      <c r="Q2160" s="250"/>
      <c r="R2160" s="250"/>
      <c r="S2160" s="250"/>
      <c r="T2160" s="251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52" t="s">
        <v>230</v>
      </c>
      <c r="AU2160" s="252" t="s">
        <v>88</v>
      </c>
      <c r="AV2160" s="13" t="s">
        <v>88</v>
      </c>
      <c r="AW2160" s="13" t="s">
        <v>34</v>
      </c>
      <c r="AX2160" s="13" t="s">
        <v>79</v>
      </c>
      <c r="AY2160" s="252" t="s">
        <v>216</v>
      </c>
    </row>
    <row r="2161" s="13" customFormat="1">
      <c r="A2161" s="13"/>
      <c r="B2161" s="241"/>
      <c r="C2161" s="242"/>
      <c r="D2161" s="243" t="s">
        <v>230</v>
      </c>
      <c r="E2161" s="244" t="s">
        <v>1</v>
      </c>
      <c r="F2161" s="245" t="s">
        <v>6803</v>
      </c>
      <c r="G2161" s="242"/>
      <c r="H2161" s="246">
        <v>1</v>
      </c>
      <c r="I2161" s="247"/>
      <c r="J2161" s="242"/>
      <c r="K2161" s="242"/>
      <c r="L2161" s="248"/>
      <c r="M2161" s="249"/>
      <c r="N2161" s="250"/>
      <c r="O2161" s="250"/>
      <c r="P2161" s="250"/>
      <c r="Q2161" s="250"/>
      <c r="R2161" s="250"/>
      <c r="S2161" s="250"/>
      <c r="T2161" s="251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52" t="s">
        <v>230</v>
      </c>
      <c r="AU2161" s="252" t="s">
        <v>88</v>
      </c>
      <c r="AV2161" s="13" t="s">
        <v>88</v>
      </c>
      <c r="AW2161" s="13" t="s">
        <v>34</v>
      </c>
      <c r="AX2161" s="13" t="s">
        <v>79</v>
      </c>
      <c r="AY2161" s="252" t="s">
        <v>216</v>
      </c>
    </row>
    <row r="2162" s="13" customFormat="1">
      <c r="A2162" s="13"/>
      <c r="B2162" s="241"/>
      <c r="C2162" s="242"/>
      <c r="D2162" s="243" t="s">
        <v>230</v>
      </c>
      <c r="E2162" s="244" t="s">
        <v>1</v>
      </c>
      <c r="F2162" s="245" t="s">
        <v>6804</v>
      </c>
      <c r="G2162" s="242"/>
      <c r="H2162" s="246">
        <v>1</v>
      </c>
      <c r="I2162" s="247"/>
      <c r="J2162" s="242"/>
      <c r="K2162" s="242"/>
      <c r="L2162" s="248"/>
      <c r="M2162" s="249"/>
      <c r="N2162" s="250"/>
      <c r="O2162" s="250"/>
      <c r="P2162" s="250"/>
      <c r="Q2162" s="250"/>
      <c r="R2162" s="250"/>
      <c r="S2162" s="250"/>
      <c r="T2162" s="251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T2162" s="252" t="s">
        <v>230</v>
      </c>
      <c r="AU2162" s="252" t="s">
        <v>88</v>
      </c>
      <c r="AV2162" s="13" t="s">
        <v>88</v>
      </c>
      <c r="AW2162" s="13" t="s">
        <v>34</v>
      </c>
      <c r="AX2162" s="13" t="s">
        <v>79</v>
      </c>
      <c r="AY2162" s="252" t="s">
        <v>216</v>
      </c>
    </row>
    <row r="2163" s="13" customFormat="1">
      <c r="A2163" s="13"/>
      <c r="B2163" s="241"/>
      <c r="C2163" s="242"/>
      <c r="D2163" s="243" t="s">
        <v>230</v>
      </c>
      <c r="E2163" s="244" t="s">
        <v>1</v>
      </c>
      <c r="F2163" s="245" t="s">
        <v>6805</v>
      </c>
      <c r="G2163" s="242"/>
      <c r="H2163" s="246">
        <v>1</v>
      </c>
      <c r="I2163" s="247"/>
      <c r="J2163" s="242"/>
      <c r="K2163" s="242"/>
      <c r="L2163" s="248"/>
      <c r="M2163" s="249"/>
      <c r="N2163" s="250"/>
      <c r="O2163" s="250"/>
      <c r="P2163" s="250"/>
      <c r="Q2163" s="250"/>
      <c r="R2163" s="250"/>
      <c r="S2163" s="250"/>
      <c r="T2163" s="251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T2163" s="252" t="s">
        <v>230</v>
      </c>
      <c r="AU2163" s="252" t="s">
        <v>88</v>
      </c>
      <c r="AV2163" s="13" t="s">
        <v>88</v>
      </c>
      <c r="AW2163" s="13" t="s">
        <v>34</v>
      </c>
      <c r="AX2163" s="13" t="s">
        <v>79</v>
      </c>
      <c r="AY2163" s="252" t="s">
        <v>216</v>
      </c>
    </row>
    <row r="2164" s="13" customFormat="1">
      <c r="A2164" s="13"/>
      <c r="B2164" s="241"/>
      <c r="C2164" s="242"/>
      <c r="D2164" s="243" t="s">
        <v>230</v>
      </c>
      <c r="E2164" s="244" t="s">
        <v>1</v>
      </c>
      <c r="F2164" s="245" t="s">
        <v>6806</v>
      </c>
      <c r="G2164" s="242"/>
      <c r="H2164" s="246">
        <v>1</v>
      </c>
      <c r="I2164" s="247"/>
      <c r="J2164" s="242"/>
      <c r="K2164" s="242"/>
      <c r="L2164" s="248"/>
      <c r="M2164" s="249"/>
      <c r="N2164" s="250"/>
      <c r="O2164" s="250"/>
      <c r="P2164" s="250"/>
      <c r="Q2164" s="250"/>
      <c r="R2164" s="250"/>
      <c r="S2164" s="250"/>
      <c r="T2164" s="251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52" t="s">
        <v>230</v>
      </c>
      <c r="AU2164" s="252" t="s">
        <v>88</v>
      </c>
      <c r="AV2164" s="13" t="s">
        <v>88</v>
      </c>
      <c r="AW2164" s="13" t="s">
        <v>34</v>
      </c>
      <c r="AX2164" s="13" t="s">
        <v>79</v>
      </c>
      <c r="AY2164" s="252" t="s">
        <v>216</v>
      </c>
    </row>
    <row r="2165" s="14" customFormat="1">
      <c r="A2165" s="14"/>
      <c r="B2165" s="253"/>
      <c r="C2165" s="254"/>
      <c r="D2165" s="243" t="s">
        <v>230</v>
      </c>
      <c r="E2165" s="255" t="s">
        <v>1</v>
      </c>
      <c r="F2165" s="256" t="s">
        <v>285</v>
      </c>
      <c r="G2165" s="254"/>
      <c r="H2165" s="257">
        <v>5</v>
      </c>
      <c r="I2165" s="258"/>
      <c r="J2165" s="254"/>
      <c r="K2165" s="254"/>
      <c r="L2165" s="259"/>
      <c r="M2165" s="260"/>
      <c r="N2165" s="261"/>
      <c r="O2165" s="261"/>
      <c r="P2165" s="261"/>
      <c r="Q2165" s="261"/>
      <c r="R2165" s="261"/>
      <c r="S2165" s="261"/>
      <c r="T2165" s="262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63" t="s">
        <v>230</v>
      </c>
      <c r="AU2165" s="263" t="s">
        <v>88</v>
      </c>
      <c r="AV2165" s="14" t="s">
        <v>121</v>
      </c>
      <c r="AW2165" s="14" t="s">
        <v>34</v>
      </c>
      <c r="AX2165" s="14" t="s">
        <v>86</v>
      </c>
      <c r="AY2165" s="263" t="s">
        <v>216</v>
      </c>
    </row>
    <row r="2166" s="2" customFormat="1" ht="21.75" customHeight="1">
      <c r="A2166" s="39"/>
      <c r="B2166" s="40"/>
      <c r="C2166" s="264" t="s">
        <v>3338</v>
      </c>
      <c r="D2166" s="264" t="s">
        <v>372</v>
      </c>
      <c r="E2166" s="265" t="s">
        <v>6807</v>
      </c>
      <c r="F2166" s="266" t="s">
        <v>6808</v>
      </c>
      <c r="G2166" s="267" t="s">
        <v>221</v>
      </c>
      <c r="H2166" s="268">
        <v>6</v>
      </c>
      <c r="I2166" s="269"/>
      <c r="J2166" s="270">
        <f>ROUND(I2166*H2166,2)</f>
        <v>0</v>
      </c>
      <c r="K2166" s="266" t="s">
        <v>222</v>
      </c>
      <c r="L2166" s="271"/>
      <c r="M2166" s="272" t="s">
        <v>1</v>
      </c>
      <c r="N2166" s="273" t="s">
        <v>44</v>
      </c>
      <c r="O2166" s="92"/>
      <c r="P2166" s="237">
        <f>O2166*H2166</f>
        <v>0</v>
      </c>
      <c r="Q2166" s="237">
        <v>0.001</v>
      </c>
      <c r="R2166" s="237">
        <f>Q2166*H2166</f>
        <v>0.0060000000000000001</v>
      </c>
      <c r="S2166" s="237">
        <v>0</v>
      </c>
      <c r="T2166" s="238">
        <f>S2166*H2166</f>
        <v>0</v>
      </c>
      <c r="U2166" s="39"/>
      <c r="V2166" s="39"/>
      <c r="W2166" s="39"/>
      <c r="X2166" s="39"/>
      <c r="Y2166" s="39"/>
      <c r="Z2166" s="39"/>
      <c r="AA2166" s="39"/>
      <c r="AB2166" s="39"/>
      <c r="AC2166" s="39"/>
      <c r="AD2166" s="39"/>
      <c r="AE2166" s="39"/>
      <c r="AR2166" s="239" t="s">
        <v>371</v>
      </c>
      <c r="AT2166" s="239" t="s">
        <v>372</v>
      </c>
      <c r="AU2166" s="239" t="s">
        <v>88</v>
      </c>
      <c r="AY2166" s="18" t="s">
        <v>216</v>
      </c>
      <c r="BE2166" s="240">
        <f>IF(N2166="základní",J2166,0)</f>
        <v>0</v>
      </c>
      <c r="BF2166" s="240">
        <f>IF(N2166="snížená",J2166,0)</f>
        <v>0</v>
      </c>
      <c r="BG2166" s="240">
        <f>IF(N2166="zákl. přenesená",J2166,0)</f>
        <v>0</v>
      </c>
      <c r="BH2166" s="240">
        <f>IF(N2166="sníž. přenesená",J2166,0)</f>
        <v>0</v>
      </c>
      <c r="BI2166" s="240">
        <f>IF(N2166="nulová",J2166,0)</f>
        <v>0</v>
      </c>
      <c r="BJ2166" s="18" t="s">
        <v>86</v>
      </c>
      <c r="BK2166" s="240">
        <f>ROUND(I2166*H2166,2)</f>
        <v>0</v>
      </c>
      <c r="BL2166" s="18" t="s">
        <v>290</v>
      </c>
      <c r="BM2166" s="239" t="s">
        <v>6809</v>
      </c>
    </row>
    <row r="2167" s="13" customFormat="1">
      <c r="A2167" s="13"/>
      <c r="B2167" s="241"/>
      <c r="C2167" s="242"/>
      <c r="D2167" s="243" t="s">
        <v>230</v>
      </c>
      <c r="E2167" s="244" t="s">
        <v>1</v>
      </c>
      <c r="F2167" s="245" t="s">
        <v>6774</v>
      </c>
      <c r="G2167" s="242"/>
      <c r="H2167" s="246">
        <v>4</v>
      </c>
      <c r="I2167" s="247"/>
      <c r="J2167" s="242"/>
      <c r="K2167" s="242"/>
      <c r="L2167" s="248"/>
      <c r="M2167" s="249"/>
      <c r="N2167" s="250"/>
      <c r="O2167" s="250"/>
      <c r="P2167" s="250"/>
      <c r="Q2167" s="250"/>
      <c r="R2167" s="250"/>
      <c r="S2167" s="250"/>
      <c r="T2167" s="251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52" t="s">
        <v>230</v>
      </c>
      <c r="AU2167" s="252" t="s">
        <v>88</v>
      </c>
      <c r="AV2167" s="13" t="s">
        <v>88</v>
      </c>
      <c r="AW2167" s="13" t="s">
        <v>34</v>
      </c>
      <c r="AX2167" s="13" t="s">
        <v>79</v>
      </c>
      <c r="AY2167" s="252" t="s">
        <v>216</v>
      </c>
    </row>
    <row r="2168" s="13" customFormat="1">
      <c r="A2168" s="13"/>
      <c r="B2168" s="241"/>
      <c r="C2168" s="242"/>
      <c r="D2168" s="243" t="s">
        <v>230</v>
      </c>
      <c r="E2168" s="244" t="s">
        <v>1</v>
      </c>
      <c r="F2168" s="245" t="s">
        <v>6775</v>
      </c>
      <c r="G2168" s="242"/>
      <c r="H2168" s="246">
        <v>2</v>
      </c>
      <c r="I2168" s="247"/>
      <c r="J2168" s="242"/>
      <c r="K2168" s="242"/>
      <c r="L2168" s="248"/>
      <c r="M2168" s="249"/>
      <c r="N2168" s="250"/>
      <c r="O2168" s="250"/>
      <c r="P2168" s="250"/>
      <c r="Q2168" s="250"/>
      <c r="R2168" s="250"/>
      <c r="S2168" s="250"/>
      <c r="T2168" s="251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T2168" s="252" t="s">
        <v>230</v>
      </c>
      <c r="AU2168" s="252" t="s">
        <v>88</v>
      </c>
      <c r="AV2168" s="13" t="s">
        <v>88</v>
      </c>
      <c r="AW2168" s="13" t="s">
        <v>34</v>
      </c>
      <c r="AX2168" s="13" t="s">
        <v>79</v>
      </c>
      <c r="AY2168" s="252" t="s">
        <v>216</v>
      </c>
    </row>
    <row r="2169" s="14" customFormat="1">
      <c r="A2169" s="14"/>
      <c r="B2169" s="253"/>
      <c r="C2169" s="254"/>
      <c r="D2169" s="243" t="s">
        <v>230</v>
      </c>
      <c r="E2169" s="255" t="s">
        <v>1</v>
      </c>
      <c r="F2169" s="256" t="s">
        <v>285</v>
      </c>
      <c r="G2169" s="254"/>
      <c r="H2169" s="257">
        <v>6</v>
      </c>
      <c r="I2169" s="258"/>
      <c r="J2169" s="254"/>
      <c r="K2169" s="254"/>
      <c r="L2169" s="259"/>
      <c r="M2169" s="260"/>
      <c r="N2169" s="261"/>
      <c r="O2169" s="261"/>
      <c r="P2169" s="261"/>
      <c r="Q2169" s="261"/>
      <c r="R2169" s="261"/>
      <c r="S2169" s="261"/>
      <c r="T2169" s="262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63" t="s">
        <v>230</v>
      </c>
      <c r="AU2169" s="263" t="s">
        <v>88</v>
      </c>
      <c r="AV2169" s="14" t="s">
        <v>121</v>
      </c>
      <c r="AW2169" s="14" t="s">
        <v>34</v>
      </c>
      <c r="AX2169" s="14" t="s">
        <v>86</v>
      </c>
      <c r="AY2169" s="263" t="s">
        <v>216</v>
      </c>
    </row>
    <row r="2170" s="2" customFormat="1" ht="16.5" customHeight="1">
      <c r="A2170" s="39"/>
      <c r="B2170" s="40"/>
      <c r="C2170" s="228" t="s">
        <v>3343</v>
      </c>
      <c r="D2170" s="228" t="s">
        <v>218</v>
      </c>
      <c r="E2170" s="229" t="s">
        <v>3349</v>
      </c>
      <c r="F2170" s="230" t="s">
        <v>3350</v>
      </c>
      <c r="G2170" s="231" t="s">
        <v>221</v>
      </c>
      <c r="H2170" s="232">
        <v>68</v>
      </c>
      <c r="I2170" s="233"/>
      <c r="J2170" s="234">
        <f>ROUND(I2170*H2170,2)</f>
        <v>0</v>
      </c>
      <c r="K2170" s="230" t="s">
        <v>222</v>
      </c>
      <c r="L2170" s="45"/>
      <c r="M2170" s="235" t="s">
        <v>1</v>
      </c>
      <c r="N2170" s="236" t="s">
        <v>44</v>
      </c>
      <c r="O2170" s="92"/>
      <c r="P2170" s="237">
        <f>O2170*H2170</f>
        <v>0</v>
      </c>
      <c r="Q2170" s="237">
        <v>0</v>
      </c>
      <c r="R2170" s="237">
        <f>Q2170*H2170</f>
        <v>0</v>
      </c>
      <c r="S2170" s="237">
        <v>0</v>
      </c>
      <c r="T2170" s="238">
        <f>S2170*H2170</f>
        <v>0</v>
      </c>
      <c r="U2170" s="39"/>
      <c r="V2170" s="39"/>
      <c r="W2170" s="39"/>
      <c r="X2170" s="39"/>
      <c r="Y2170" s="39"/>
      <c r="Z2170" s="39"/>
      <c r="AA2170" s="39"/>
      <c r="AB2170" s="39"/>
      <c r="AC2170" s="39"/>
      <c r="AD2170" s="39"/>
      <c r="AE2170" s="39"/>
      <c r="AR2170" s="239" t="s">
        <v>290</v>
      </c>
      <c r="AT2170" s="239" t="s">
        <v>218</v>
      </c>
      <c r="AU2170" s="239" t="s">
        <v>88</v>
      </c>
      <c r="AY2170" s="18" t="s">
        <v>216</v>
      </c>
      <c r="BE2170" s="240">
        <f>IF(N2170="základní",J2170,0)</f>
        <v>0</v>
      </c>
      <c r="BF2170" s="240">
        <f>IF(N2170="snížená",J2170,0)</f>
        <v>0</v>
      </c>
      <c r="BG2170" s="240">
        <f>IF(N2170="zákl. přenesená",J2170,0)</f>
        <v>0</v>
      </c>
      <c r="BH2170" s="240">
        <f>IF(N2170="sníž. přenesená",J2170,0)</f>
        <v>0</v>
      </c>
      <c r="BI2170" s="240">
        <f>IF(N2170="nulová",J2170,0)</f>
        <v>0</v>
      </c>
      <c r="BJ2170" s="18" t="s">
        <v>86</v>
      </c>
      <c r="BK2170" s="240">
        <f>ROUND(I2170*H2170,2)</f>
        <v>0</v>
      </c>
      <c r="BL2170" s="18" t="s">
        <v>290</v>
      </c>
      <c r="BM2170" s="239" t="s">
        <v>6810</v>
      </c>
    </row>
    <row r="2171" s="13" customFormat="1">
      <c r="A2171" s="13"/>
      <c r="B2171" s="241"/>
      <c r="C2171" s="242"/>
      <c r="D2171" s="243" t="s">
        <v>230</v>
      </c>
      <c r="E2171" s="244" t="s">
        <v>1</v>
      </c>
      <c r="F2171" s="245" t="s">
        <v>6811</v>
      </c>
      <c r="G2171" s="242"/>
      <c r="H2171" s="246">
        <v>56</v>
      </c>
      <c r="I2171" s="247"/>
      <c r="J2171" s="242"/>
      <c r="K2171" s="242"/>
      <c r="L2171" s="248"/>
      <c r="M2171" s="249"/>
      <c r="N2171" s="250"/>
      <c r="O2171" s="250"/>
      <c r="P2171" s="250"/>
      <c r="Q2171" s="250"/>
      <c r="R2171" s="250"/>
      <c r="S2171" s="250"/>
      <c r="T2171" s="251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T2171" s="252" t="s">
        <v>230</v>
      </c>
      <c r="AU2171" s="252" t="s">
        <v>88</v>
      </c>
      <c r="AV2171" s="13" t="s">
        <v>88</v>
      </c>
      <c r="AW2171" s="13" t="s">
        <v>34</v>
      </c>
      <c r="AX2171" s="13" t="s">
        <v>79</v>
      </c>
      <c r="AY2171" s="252" t="s">
        <v>216</v>
      </c>
    </row>
    <row r="2172" s="13" customFormat="1">
      <c r="A2172" s="13"/>
      <c r="B2172" s="241"/>
      <c r="C2172" s="242"/>
      <c r="D2172" s="243" t="s">
        <v>230</v>
      </c>
      <c r="E2172" s="244" t="s">
        <v>1</v>
      </c>
      <c r="F2172" s="245" t="s">
        <v>6812</v>
      </c>
      <c r="G2172" s="242"/>
      <c r="H2172" s="246">
        <v>12</v>
      </c>
      <c r="I2172" s="247"/>
      <c r="J2172" s="242"/>
      <c r="K2172" s="242"/>
      <c r="L2172" s="248"/>
      <c r="M2172" s="249"/>
      <c r="N2172" s="250"/>
      <c r="O2172" s="250"/>
      <c r="P2172" s="250"/>
      <c r="Q2172" s="250"/>
      <c r="R2172" s="250"/>
      <c r="S2172" s="250"/>
      <c r="T2172" s="251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T2172" s="252" t="s">
        <v>230</v>
      </c>
      <c r="AU2172" s="252" t="s">
        <v>88</v>
      </c>
      <c r="AV2172" s="13" t="s">
        <v>88</v>
      </c>
      <c r="AW2172" s="13" t="s">
        <v>34</v>
      </c>
      <c r="AX2172" s="13" t="s">
        <v>79</v>
      </c>
      <c r="AY2172" s="252" t="s">
        <v>216</v>
      </c>
    </row>
    <row r="2173" s="14" customFormat="1">
      <c r="A2173" s="14"/>
      <c r="B2173" s="253"/>
      <c r="C2173" s="254"/>
      <c r="D2173" s="243" t="s">
        <v>230</v>
      </c>
      <c r="E2173" s="255" t="s">
        <v>1</v>
      </c>
      <c r="F2173" s="256" t="s">
        <v>285</v>
      </c>
      <c r="G2173" s="254"/>
      <c r="H2173" s="257">
        <v>68</v>
      </c>
      <c r="I2173" s="258"/>
      <c r="J2173" s="254"/>
      <c r="K2173" s="254"/>
      <c r="L2173" s="259"/>
      <c r="M2173" s="260"/>
      <c r="N2173" s="261"/>
      <c r="O2173" s="261"/>
      <c r="P2173" s="261"/>
      <c r="Q2173" s="261"/>
      <c r="R2173" s="261"/>
      <c r="S2173" s="261"/>
      <c r="T2173" s="262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T2173" s="263" t="s">
        <v>230</v>
      </c>
      <c r="AU2173" s="263" t="s">
        <v>88</v>
      </c>
      <c r="AV2173" s="14" t="s">
        <v>121</v>
      </c>
      <c r="AW2173" s="14" t="s">
        <v>34</v>
      </c>
      <c r="AX2173" s="14" t="s">
        <v>86</v>
      </c>
      <c r="AY2173" s="263" t="s">
        <v>216</v>
      </c>
    </row>
    <row r="2174" s="2" customFormat="1" ht="16.5" customHeight="1">
      <c r="A2174" s="39"/>
      <c r="B2174" s="40"/>
      <c r="C2174" s="264" t="s">
        <v>3348</v>
      </c>
      <c r="D2174" s="264" t="s">
        <v>372</v>
      </c>
      <c r="E2174" s="265" t="s">
        <v>3354</v>
      </c>
      <c r="F2174" s="266" t="s">
        <v>3355</v>
      </c>
      <c r="G2174" s="267" t="s">
        <v>277</v>
      </c>
      <c r="H2174" s="268">
        <v>24.050000000000001</v>
      </c>
      <c r="I2174" s="269"/>
      <c r="J2174" s="270">
        <f>ROUND(I2174*H2174,2)</f>
        <v>0</v>
      </c>
      <c r="K2174" s="266" t="s">
        <v>222</v>
      </c>
      <c r="L2174" s="271"/>
      <c r="M2174" s="272" t="s">
        <v>1</v>
      </c>
      <c r="N2174" s="273" t="s">
        <v>44</v>
      </c>
      <c r="O2174" s="92"/>
      <c r="P2174" s="237">
        <f>O2174*H2174</f>
        <v>0</v>
      </c>
      <c r="Q2174" s="237">
        <v>0.001</v>
      </c>
      <c r="R2174" s="237">
        <f>Q2174*H2174</f>
        <v>0.024050000000000002</v>
      </c>
      <c r="S2174" s="237">
        <v>0</v>
      </c>
      <c r="T2174" s="238">
        <f>S2174*H2174</f>
        <v>0</v>
      </c>
      <c r="U2174" s="39"/>
      <c r="V2174" s="39"/>
      <c r="W2174" s="39"/>
      <c r="X2174" s="39"/>
      <c r="Y2174" s="39"/>
      <c r="Z2174" s="39"/>
      <c r="AA2174" s="39"/>
      <c r="AB2174" s="39"/>
      <c r="AC2174" s="39"/>
      <c r="AD2174" s="39"/>
      <c r="AE2174" s="39"/>
      <c r="AR2174" s="239" t="s">
        <v>371</v>
      </c>
      <c r="AT2174" s="239" t="s">
        <v>372</v>
      </c>
      <c r="AU2174" s="239" t="s">
        <v>88</v>
      </c>
      <c r="AY2174" s="18" t="s">
        <v>216</v>
      </c>
      <c r="BE2174" s="240">
        <f>IF(N2174="základní",J2174,0)</f>
        <v>0</v>
      </c>
      <c r="BF2174" s="240">
        <f>IF(N2174="snížená",J2174,0)</f>
        <v>0</v>
      </c>
      <c r="BG2174" s="240">
        <f>IF(N2174="zákl. přenesená",J2174,0)</f>
        <v>0</v>
      </c>
      <c r="BH2174" s="240">
        <f>IF(N2174="sníž. přenesená",J2174,0)</f>
        <v>0</v>
      </c>
      <c r="BI2174" s="240">
        <f>IF(N2174="nulová",J2174,0)</f>
        <v>0</v>
      </c>
      <c r="BJ2174" s="18" t="s">
        <v>86</v>
      </c>
      <c r="BK2174" s="240">
        <f>ROUND(I2174*H2174,2)</f>
        <v>0</v>
      </c>
      <c r="BL2174" s="18" t="s">
        <v>290</v>
      </c>
      <c r="BM2174" s="239" t="s">
        <v>6813</v>
      </c>
    </row>
    <row r="2175" s="13" customFormat="1">
      <c r="A2175" s="13"/>
      <c r="B2175" s="241"/>
      <c r="C2175" s="242"/>
      <c r="D2175" s="243" t="s">
        <v>230</v>
      </c>
      <c r="E2175" s="244" t="s">
        <v>1</v>
      </c>
      <c r="F2175" s="245" t="s">
        <v>6814</v>
      </c>
      <c r="G2175" s="242"/>
      <c r="H2175" s="246">
        <v>16.128</v>
      </c>
      <c r="I2175" s="247"/>
      <c r="J2175" s="242"/>
      <c r="K2175" s="242"/>
      <c r="L2175" s="248"/>
      <c r="M2175" s="249"/>
      <c r="N2175" s="250"/>
      <c r="O2175" s="250"/>
      <c r="P2175" s="250"/>
      <c r="Q2175" s="250"/>
      <c r="R2175" s="250"/>
      <c r="S2175" s="250"/>
      <c r="T2175" s="251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T2175" s="252" t="s">
        <v>230</v>
      </c>
      <c r="AU2175" s="252" t="s">
        <v>88</v>
      </c>
      <c r="AV2175" s="13" t="s">
        <v>88</v>
      </c>
      <c r="AW2175" s="13" t="s">
        <v>34</v>
      </c>
      <c r="AX2175" s="13" t="s">
        <v>79</v>
      </c>
      <c r="AY2175" s="252" t="s">
        <v>216</v>
      </c>
    </row>
    <row r="2176" s="13" customFormat="1">
      <c r="A2176" s="13"/>
      <c r="B2176" s="241"/>
      <c r="C2176" s="242"/>
      <c r="D2176" s="243" t="s">
        <v>230</v>
      </c>
      <c r="E2176" s="244" t="s">
        <v>1</v>
      </c>
      <c r="F2176" s="245" t="s">
        <v>6815</v>
      </c>
      <c r="G2176" s="242"/>
      <c r="H2176" s="246">
        <v>5.7359999999999998</v>
      </c>
      <c r="I2176" s="247"/>
      <c r="J2176" s="242"/>
      <c r="K2176" s="242"/>
      <c r="L2176" s="248"/>
      <c r="M2176" s="249"/>
      <c r="N2176" s="250"/>
      <c r="O2176" s="250"/>
      <c r="P2176" s="250"/>
      <c r="Q2176" s="250"/>
      <c r="R2176" s="250"/>
      <c r="S2176" s="250"/>
      <c r="T2176" s="251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52" t="s">
        <v>230</v>
      </c>
      <c r="AU2176" s="252" t="s">
        <v>88</v>
      </c>
      <c r="AV2176" s="13" t="s">
        <v>88</v>
      </c>
      <c r="AW2176" s="13" t="s">
        <v>34</v>
      </c>
      <c r="AX2176" s="13" t="s">
        <v>79</v>
      </c>
      <c r="AY2176" s="252" t="s">
        <v>216</v>
      </c>
    </row>
    <row r="2177" s="14" customFormat="1">
      <c r="A2177" s="14"/>
      <c r="B2177" s="253"/>
      <c r="C2177" s="254"/>
      <c r="D2177" s="243" t="s">
        <v>230</v>
      </c>
      <c r="E2177" s="255" t="s">
        <v>1</v>
      </c>
      <c r="F2177" s="256" t="s">
        <v>285</v>
      </c>
      <c r="G2177" s="254"/>
      <c r="H2177" s="257">
        <v>21.864000000000001</v>
      </c>
      <c r="I2177" s="258"/>
      <c r="J2177" s="254"/>
      <c r="K2177" s="254"/>
      <c r="L2177" s="259"/>
      <c r="M2177" s="260"/>
      <c r="N2177" s="261"/>
      <c r="O2177" s="261"/>
      <c r="P2177" s="261"/>
      <c r="Q2177" s="261"/>
      <c r="R2177" s="261"/>
      <c r="S2177" s="261"/>
      <c r="T2177" s="262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63" t="s">
        <v>230</v>
      </c>
      <c r="AU2177" s="263" t="s">
        <v>88</v>
      </c>
      <c r="AV2177" s="14" t="s">
        <v>121</v>
      </c>
      <c r="AW2177" s="14" t="s">
        <v>34</v>
      </c>
      <c r="AX2177" s="14" t="s">
        <v>86</v>
      </c>
      <c r="AY2177" s="263" t="s">
        <v>216</v>
      </c>
    </row>
    <row r="2178" s="13" customFormat="1">
      <c r="A2178" s="13"/>
      <c r="B2178" s="241"/>
      <c r="C2178" s="242"/>
      <c r="D2178" s="243" t="s">
        <v>230</v>
      </c>
      <c r="E2178" s="242"/>
      <c r="F2178" s="245" t="s">
        <v>6816</v>
      </c>
      <c r="G2178" s="242"/>
      <c r="H2178" s="246">
        <v>24.050000000000001</v>
      </c>
      <c r="I2178" s="247"/>
      <c r="J2178" s="242"/>
      <c r="K2178" s="242"/>
      <c r="L2178" s="248"/>
      <c r="M2178" s="249"/>
      <c r="N2178" s="250"/>
      <c r="O2178" s="250"/>
      <c r="P2178" s="250"/>
      <c r="Q2178" s="250"/>
      <c r="R2178" s="250"/>
      <c r="S2178" s="250"/>
      <c r="T2178" s="251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52" t="s">
        <v>230</v>
      </c>
      <c r="AU2178" s="252" t="s">
        <v>88</v>
      </c>
      <c r="AV2178" s="13" t="s">
        <v>88</v>
      </c>
      <c r="AW2178" s="13" t="s">
        <v>4</v>
      </c>
      <c r="AX2178" s="13" t="s">
        <v>86</v>
      </c>
      <c r="AY2178" s="252" t="s">
        <v>216</v>
      </c>
    </row>
    <row r="2179" s="2" customFormat="1" ht="16.5" customHeight="1">
      <c r="A2179" s="39"/>
      <c r="B2179" s="40"/>
      <c r="C2179" s="228" t="s">
        <v>3353</v>
      </c>
      <c r="D2179" s="228" t="s">
        <v>218</v>
      </c>
      <c r="E2179" s="229" t="s">
        <v>6817</v>
      </c>
      <c r="F2179" s="230" t="s">
        <v>3360</v>
      </c>
      <c r="G2179" s="231" t="s">
        <v>277</v>
      </c>
      <c r="H2179" s="232">
        <v>147.64400000000001</v>
      </c>
      <c r="I2179" s="233"/>
      <c r="J2179" s="234">
        <f>ROUND(I2179*H2179,2)</f>
        <v>0</v>
      </c>
      <c r="K2179" s="230" t="s">
        <v>222</v>
      </c>
      <c r="L2179" s="45"/>
      <c r="M2179" s="235" t="s">
        <v>1</v>
      </c>
      <c r="N2179" s="236" t="s">
        <v>44</v>
      </c>
      <c r="O2179" s="92"/>
      <c r="P2179" s="237">
        <f>O2179*H2179</f>
        <v>0</v>
      </c>
      <c r="Q2179" s="237">
        <v>0</v>
      </c>
      <c r="R2179" s="237">
        <f>Q2179*H2179</f>
        <v>0</v>
      </c>
      <c r="S2179" s="237">
        <v>0</v>
      </c>
      <c r="T2179" s="238">
        <f>S2179*H2179</f>
        <v>0</v>
      </c>
      <c r="U2179" s="39"/>
      <c r="V2179" s="39"/>
      <c r="W2179" s="39"/>
      <c r="X2179" s="39"/>
      <c r="Y2179" s="39"/>
      <c r="Z2179" s="39"/>
      <c r="AA2179" s="39"/>
      <c r="AB2179" s="39"/>
      <c r="AC2179" s="39"/>
      <c r="AD2179" s="39"/>
      <c r="AE2179" s="39"/>
      <c r="AR2179" s="239" t="s">
        <v>290</v>
      </c>
      <c r="AT2179" s="239" t="s">
        <v>218</v>
      </c>
      <c r="AU2179" s="239" t="s">
        <v>88</v>
      </c>
      <c r="AY2179" s="18" t="s">
        <v>216</v>
      </c>
      <c r="BE2179" s="240">
        <f>IF(N2179="základní",J2179,0)</f>
        <v>0</v>
      </c>
      <c r="BF2179" s="240">
        <f>IF(N2179="snížená",J2179,0)</f>
        <v>0</v>
      </c>
      <c r="BG2179" s="240">
        <f>IF(N2179="zákl. přenesená",J2179,0)</f>
        <v>0</v>
      </c>
      <c r="BH2179" s="240">
        <f>IF(N2179="sníž. přenesená",J2179,0)</f>
        <v>0</v>
      </c>
      <c r="BI2179" s="240">
        <f>IF(N2179="nulová",J2179,0)</f>
        <v>0</v>
      </c>
      <c r="BJ2179" s="18" t="s">
        <v>86</v>
      </c>
      <c r="BK2179" s="240">
        <f>ROUND(I2179*H2179,2)</f>
        <v>0</v>
      </c>
      <c r="BL2179" s="18" t="s">
        <v>290</v>
      </c>
      <c r="BM2179" s="239" t="s">
        <v>6818</v>
      </c>
    </row>
    <row r="2180" s="13" customFormat="1">
      <c r="A2180" s="13"/>
      <c r="B2180" s="241"/>
      <c r="C2180" s="242"/>
      <c r="D2180" s="243" t="s">
        <v>230</v>
      </c>
      <c r="E2180" s="244" t="s">
        <v>1</v>
      </c>
      <c r="F2180" s="245" t="s">
        <v>6819</v>
      </c>
      <c r="G2180" s="242"/>
      <c r="H2180" s="246">
        <v>147.64400000000001</v>
      </c>
      <c r="I2180" s="247"/>
      <c r="J2180" s="242"/>
      <c r="K2180" s="242"/>
      <c r="L2180" s="248"/>
      <c r="M2180" s="249"/>
      <c r="N2180" s="250"/>
      <c r="O2180" s="250"/>
      <c r="P2180" s="250"/>
      <c r="Q2180" s="250"/>
      <c r="R2180" s="250"/>
      <c r="S2180" s="250"/>
      <c r="T2180" s="251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52" t="s">
        <v>230</v>
      </c>
      <c r="AU2180" s="252" t="s">
        <v>88</v>
      </c>
      <c r="AV2180" s="13" t="s">
        <v>88</v>
      </c>
      <c r="AW2180" s="13" t="s">
        <v>34</v>
      </c>
      <c r="AX2180" s="13" t="s">
        <v>86</v>
      </c>
      <c r="AY2180" s="252" t="s">
        <v>216</v>
      </c>
    </row>
    <row r="2181" s="2" customFormat="1" ht="16.5" customHeight="1">
      <c r="A2181" s="39"/>
      <c r="B2181" s="40"/>
      <c r="C2181" s="264" t="s">
        <v>3358</v>
      </c>
      <c r="D2181" s="264" t="s">
        <v>372</v>
      </c>
      <c r="E2181" s="265" t="s">
        <v>3364</v>
      </c>
      <c r="F2181" s="266" t="s">
        <v>6820</v>
      </c>
      <c r="G2181" s="267" t="s">
        <v>277</v>
      </c>
      <c r="H2181" s="268">
        <v>162.40799999999999</v>
      </c>
      <c r="I2181" s="269"/>
      <c r="J2181" s="270">
        <f>ROUND(I2181*H2181,2)</f>
        <v>0</v>
      </c>
      <c r="K2181" s="266" t="s">
        <v>222</v>
      </c>
      <c r="L2181" s="271"/>
      <c r="M2181" s="272" t="s">
        <v>1</v>
      </c>
      <c r="N2181" s="273" t="s">
        <v>44</v>
      </c>
      <c r="O2181" s="92"/>
      <c r="P2181" s="237">
        <f>O2181*H2181</f>
        <v>0</v>
      </c>
      <c r="Q2181" s="237">
        <v>0.0012999999999999999</v>
      </c>
      <c r="R2181" s="237">
        <f>Q2181*H2181</f>
        <v>0.21113039999999997</v>
      </c>
      <c r="S2181" s="237">
        <v>0</v>
      </c>
      <c r="T2181" s="238">
        <f>S2181*H2181</f>
        <v>0</v>
      </c>
      <c r="U2181" s="39"/>
      <c r="V2181" s="39"/>
      <c r="W2181" s="39"/>
      <c r="X2181" s="39"/>
      <c r="Y2181" s="39"/>
      <c r="Z2181" s="39"/>
      <c r="AA2181" s="39"/>
      <c r="AB2181" s="39"/>
      <c r="AC2181" s="39"/>
      <c r="AD2181" s="39"/>
      <c r="AE2181" s="39"/>
      <c r="AR2181" s="239" t="s">
        <v>371</v>
      </c>
      <c r="AT2181" s="239" t="s">
        <v>372</v>
      </c>
      <c r="AU2181" s="239" t="s">
        <v>88</v>
      </c>
      <c r="AY2181" s="18" t="s">
        <v>216</v>
      </c>
      <c r="BE2181" s="240">
        <f>IF(N2181="základní",J2181,0)</f>
        <v>0</v>
      </c>
      <c r="BF2181" s="240">
        <f>IF(N2181="snížená",J2181,0)</f>
        <v>0</v>
      </c>
      <c r="BG2181" s="240">
        <f>IF(N2181="zákl. přenesená",J2181,0)</f>
        <v>0</v>
      </c>
      <c r="BH2181" s="240">
        <f>IF(N2181="sníž. přenesená",J2181,0)</f>
        <v>0</v>
      </c>
      <c r="BI2181" s="240">
        <f>IF(N2181="nulová",J2181,0)</f>
        <v>0</v>
      </c>
      <c r="BJ2181" s="18" t="s">
        <v>86</v>
      </c>
      <c r="BK2181" s="240">
        <f>ROUND(I2181*H2181,2)</f>
        <v>0</v>
      </c>
      <c r="BL2181" s="18" t="s">
        <v>290</v>
      </c>
      <c r="BM2181" s="239" t="s">
        <v>6821</v>
      </c>
    </row>
    <row r="2182" s="13" customFormat="1">
      <c r="A2182" s="13"/>
      <c r="B2182" s="241"/>
      <c r="C2182" s="242"/>
      <c r="D2182" s="243" t="s">
        <v>230</v>
      </c>
      <c r="E2182" s="242"/>
      <c r="F2182" s="245" t="s">
        <v>6822</v>
      </c>
      <c r="G2182" s="242"/>
      <c r="H2182" s="246">
        <v>162.40799999999999</v>
      </c>
      <c r="I2182" s="247"/>
      <c r="J2182" s="242"/>
      <c r="K2182" s="242"/>
      <c r="L2182" s="248"/>
      <c r="M2182" s="249"/>
      <c r="N2182" s="250"/>
      <c r="O2182" s="250"/>
      <c r="P2182" s="250"/>
      <c r="Q2182" s="250"/>
      <c r="R2182" s="250"/>
      <c r="S2182" s="250"/>
      <c r="T2182" s="251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T2182" s="252" t="s">
        <v>230</v>
      </c>
      <c r="AU2182" s="252" t="s">
        <v>88</v>
      </c>
      <c r="AV2182" s="13" t="s">
        <v>88</v>
      </c>
      <c r="AW2182" s="13" t="s">
        <v>4</v>
      </c>
      <c r="AX2182" s="13" t="s">
        <v>86</v>
      </c>
      <c r="AY2182" s="252" t="s">
        <v>216</v>
      </c>
    </row>
    <row r="2183" s="2" customFormat="1" ht="16.5" customHeight="1">
      <c r="A2183" s="39"/>
      <c r="B2183" s="40"/>
      <c r="C2183" s="228" t="s">
        <v>3363</v>
      </c>
      <c r="D2183" s="228" t="s">
        <v>218</v>
      </c>
      <c r="E2183" s="229" t="s">
        <v>3369</v>
      </c>
      <c r="F2183" s="230" t="s">
        <v>6823</v>
      </c>
      <c r="G2183" s="231" t="s">
        <v>359</v>
      </c>
      <c r="H2183" s="232">
        <v>0.436</v>
      </c>
      <c r="I2183" s="233"/>
      <c r="J2183" s="234">
        <f>ROUND(I2183*H2183,2)</f>
        <v>0</v>
      </c>
      <c r="K2183" s="230" t="s">
        <v>222</v>
      </c>
      <c r="L2183" s="45"/>
      <c r="M2183" s="235" t="s">
        <v>1</v>
      </c>
      <c r="N2183" s="236" t="s">
        <v>44</v>
      </c>
      <c r="O2183" s="92"/>
      <c r="P2183" s="237">
        <f>O2183*H2183</f>
        <v>0</v>
      </c>
      <c r="Q2183" s="237">
        <v>0</v>
      </c>
      <c r="R2183" s="237">
        <f>Q2183*H2183</f>
        <v>0</v>
      </c>
      <c r="S2183" s="237">
        <v>0</v>
      </c>
      <c r="T2183" s="238">
        <f>S2183*H2183</f>
        <v>0</v>
      </c>
      <c r="U2183" s="39"/>
      <c r="V2183" s="39"/>
      <c r="W2183" s="39"/>
      <c r="X2183" s="39"/>
      <c r="Y2183" s="39"/>
      <c r="Z2183" s="39"/>
      <c r="AA2183" s="39"/>
      <c r="AB2183" s="39"/>
      <c r="AC2183" s="39"/>
      <c r="AD2183" s="39"/>
      <c r="AE2183" s="39"/>
      <c r="AR2183" s="239" t="s">
        <v>290</v>
      </c>
      <c r="AT2183" s="239" t="s">
        <v>218</v>
      </c>
      <c r="AU2183" s="239" t="s">
        <v>88</v>
      </c>
      <c r="AY2183" s="18" t="s">
        <v>216</v>
      </c>
      <c r="BE2183" s="240">
        <f>IF(N2183="základní",J2183,0)</f>
        <v>0</v>
      </c>
      <c r="BF2183" s="240">
        <f>IF(N2183="snížená",J2183,0)</f>
        <v>0</v>
      </c>
      <c r="BG2183" s="240">
        <f>IF(N2183="zákl. přenesená",J2183,0)</f>
        <v>0</v>
      </c>
      <c r="BH2183" s="240">
        <f>IF(N2183="sníž. přenesená",J2183,0)</f>
        <v>0</v>
      </c>
      <c r="BI2183" s="240">
        <f>IF(N2183="nulová",J2183,0)</f>
        <v>0</v>
      </c>
      <c r="BJ2183" s="18" t="s">
        <v>86</v>
      </c>
      <c r="BK2183" s="240">
        <f>ROUND(I2183*H2183,2)</f>
        <v>0</v>
      </c>
      <c r="BL2183" s="18" t="s">
        <v>290</v>
      </c>
      <c r="BM2183" s="239" t="s">
        <v>6824</v>
      </c>
    </row>
    <row r="2184" s="2" customFormat="1" ht="16.5" customHeight="1">
      <c r="A2184" s="39"/>
      <c r="B2184" s="40"/>
      <c r="C2184" s="228" t="s">
        <v>3368</v>
      </c>
      <c r="D2184" s="228" t="s">
        <v>218</v>
      </c>
      <c r="E2184" s="229" t="s">
        <v>3373</v>
      </c>
      <c r="F2184" s="230" t="s">
        <v>3374</v>
      </c>
      <c r="G2184" s="231" t="s">
        <v>359</v>
      </c>
      <c r="H2184" s="232">
        <v>0.436</v>
      </c>
      <c r="I2184" s="233"/>
      <c r="J2184" s="234">
        <f>ROUND(I2184*H2184,2)</f>
        <v>0</v>
      </c>
      <c r="K2184" s="230" t="s">
        <v>222</v>
      </c>
      <c r="L2184" s="45"/>
      <c r="M2184" s="235" t="s">
        <v>1</v>
      </c>
      <c r="N2184" s="236" t="s">
        <v>44</v>
      </c>
      <c r="O2184" s="92"/>
      <c r="P2184" s="237">
        <f>O2184*H2184</f>
        <v>0</v>
      </c>
      <c r="Q2184" s="237">
        <v>0</v>
      </c>
      <c r="R2184" s="237">
        <f>Q2184*H2184</f>
        <v>0</v>
      </c>
      <c r="S2184" s="237">
        <v>0</v>
      </c>
      <c r="T2184" s="238">
        <f>S2184*H2184</f>
        <v>0</v>
      </c>
      <c r="U2184" s="39"/>
      <c r="V2184" s="39"/>
      <c r="W2184" s="39"/>
      <c r="X2184" s="39"/>
      <c r="Y2184" s="39"/>
      <c r="Z2184" s="39"/>
      <c r="AA2184" s="39"/>
      <c r="AB2184" s="39"/>
      <c r="AC2184" s="39"/>
      <c r="AD2184" s="39"/>
      <c r="AE2184" s="39"/>
      <c r="AR2184" s="239" t="s">
        <v>290</v>
      </c>
      <c r="AT2184" s="239" t="s">
        <v>218</v>
      </c>
      <c r="AU2184" s="239" t="s">
        <v>88</v>
      </c>
      <c r="AY2184" s="18" t="s">
        <v>216</v>
      </c>
      <c r="BE2184" s="240">
        <f>IF(N2184="základní",J2184,0)</f>
        <v>0</v>
      </c>
      <c r="BF2184" s="240">
        <f>IF(N2184="snížená",J2184,0)</f>
        <v>0</v>
      </c>
      <c r="BG2184" s="240">
        <f>IF(N2184="zákl. přenesená",J2184,0)</f>
        <v>0</v>
      </c>
      <c r="BH2184" s="240">
        <f>IF(N2184="sníž. přenesená",J2184,0)</f>
        <v>0</v>
      </c>
      <c r="BI2184" s="240">
        <f>IF(N2184="nulová",J2184,0)</f>
        <v>0</v>
      </c>
      <c r="BJ2184" s="18" t="s">
        <v>86</v>
      </c>
      <c r="BK2184" s="240">
        <f>ROUND(I2184*H2184,2)</f>
        <v>0</v>
      </c>
      <c r="BL2184" s="18" t="s">
        <v>290</v>
      </c>
      <c r="BM2184" s="239" t="s">
        <v>6825</v>
      </c>
    </row>
    <row r="2185" s="12" customFormat="1" ht="25.92" customHeight="1">
      <c r="A2185" s="12"/>
      <c r="B2185" s="212"/>
      <c r="C2185" s="213"/>
      <c r="D2185" s="214" t="s">
        <v>78</v>
      </c>
      <c r="E2185" s="215" t="s">
        <v>372</v>
      </c>
      <c r="F2185" s="215" t="s">
        <v>3376</v>
      </c>
      <c r="G2185" s="213"/>
      <c r="H2185" s="213"/>
      <c r="I2185" s="216"/>
      <c r="J2185" s="217">
        <f>BK2185</f>
        <v>0</v>
      </c>
      <c r="K2185" s="213"/>
      <c r="L2185" s="218"/>
      <c r="M2185" s="219"/>
      <c r="N2185" s="220"/>
      <c r="O2185" s="220"/>
      <c r="P2185" s="221">
        <f>P2186</f>
        <v>0</v>
      </c>
      <c r="Q2185" s="220"/>
      <c r="R2185" s="221">
        <f>R2186</f>
        <v>0</v>
      </c>
      <c r="S2185" s="220"/>
      <c r="T2185" s="222">
        <f>T2186</f>
        <v>0</v>
      </c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R2185" s="223" t="s">
        <v>99</v>
      </c>
      <c r="AT2185" s="224" t="s">
        <v>78</v>
      </c>
      <c r="AU2185" s="224" t="s">
        <v>79</v>
      </c>
      <c r="AY2185" s="223" t="s">
        <v>216</v>
      </c>
      <c r="BK2185" s="225">
        <f>BK2186</f>
        <v>0</v>
      </c>
    </row>
    <row r="2186" s="12" customFormat="1" ht="22.8" customHeight="1">
      <c r="A2186" s="12"/>
      <c r="B2186" s="212"/>
      <c r="C2186" s="213"/>
      <c r="D2186" s="214" t="s">
        <v>78</v>
      </c>
      <c r="E2186" s="226" t="s">
        <v>3377</v>
      </c>
      <c r="F2186" s="226" t="s">
        <v>3378</v>
      </c>
      <c r="G2186" s="213"/>
      <c r="H2186" s="213"/>
      <c r="I2186" s="216"/>
      <c r="J2186" s="227">
        <f>BK2186</f>
        <v>0</v>
      </c>
      <c r="K2186" s="213"/>
      <c r="L2186" s="218"/>
      <c r="M2186" s="219"/>
      <c r="N2186" s="220"/>
      <c r="O2186" s="220"/>
      <c r="P2186" s="221">
        <f>SUM(P2187:P2188)</f>
        <v>0</v>
      </c>
      <c r="Q2186" s="220"/>
      <c r="R2186" s="221">
        <f>SUM(R2187:R2188)</f>
        <v>0</v>
      </c>
      <c r="S2186" s="220"/>
      <c r="T2186" s="222">
        <f>SUM(T2187:T2188)</f>
        <v>0</v>
      </c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R2186" s="223" t="s">
        <v>99</v>
      </c>
      <c r="AT2186" s="224" t="s">
        <v>78</v>
      </c>
      <c r="AU2186" s="224" t="s">
        <v>86</v>
      </c>
      <c r="AY2186" s="223" t="s">
        <v>216</v>
      </c>
      <c r="BK2186" s="225">
        <f>SUM(BK2187:BK2188)</f>
        <v>0</v>
      </c>
    </row>
    <row r="2187" s="2" customFormat="1" ht="16.5" customHeight="1">
      <c r="A2187" s="39"/>
      <c r="B2187" s="40"/>
      <c r="C2187" s="228" t="s">
        <v>3372</v>
      </c>
      <c r="D2187" s="228" t="s">
        <v>218</v>
      </c>
      <c r="E2187" s="229" t="s">
        <v>6826</v>
      </c>
      <c r="F2187" s="230" t="s">
        <v>6827</v>
      </c>
      <c r="G2187" s="231" t="s">
        <v>2043</v>
      </c>
      <c r="H2187" s="232">
        <v>1</v>
      </c>
      <c r="I2187" s="233"/>
      <c r="J2187" s="234">
        <f>ROUND(I2187*H2187,2)</f>
        <v>0</v>
      </c>
      <c r="K2187" s="230" t="s">
        <v>1</v>
      </c>
      <c r="L2187" s="45"/>
      <c r="M2187" s="235" t="s">
        <v>1</v>
      </c>
      <c r="N2187" s="236" t="s">
        <v>44</v>
      </c>
      <c r="O2187" s="92"/>
      <c r="P2187" s="237">
        <f>O2187*H2187</f>
        <v>0</v>
      </c>
      <c r="Q2187" s="237">
        <v>0</v>
      </c>
      <c r="R2187" s="237">
        <f>Q2187*H2187</f>
        <v>0</v>
      </c>
      <c r="S2187" s="237">
        <v>0</v>
      </c>
      <c r="T2187" s="238">
        <f>S2187*H2187</f>
        <v>0</v>
      </c>
      <c r="U2187" s="39"/>
      <c r="V2187" s="39"/>
      <c r="W2187" s="39"/>
      <c r="X2187" s="39"/>
      <c r="Y2187" s="39"/>
      <c r="Z2187" s="39"/>
      <c r="AA2187" s="39"/>
      <c r="AB2187" s="39"/>
      <c r="AC2187" s="39"/>
      <c r="AD2187" s="39"/>
      <c r="AE2187" s="39"/>
      <c r="AR2187" s="239" t="s">
        <v>528</v>
      </c>
      <c r="AT2187" s="239" t="s">
        <v>218</v>
      </c>
      <c r="AU2187" s="239" t="s">
        <v>88</v>
      </c>
      <c r="AY2187" s="18" t="s">
        <v>216</v>
      </c>
      <c r="BE2187" s="240">
        <f>IF(N2187="základní",J2187,0)</f>
        <v>0</v>
      </c>
      <c r="BF2187" s="240">
        <f>IF(N2187="snížená",J2187,0)</f>
        <v>0</v>
      </c>
      <c r="BG2187" s="240">
        <f>IF(N2187="zákl. přenesená",J2187,0)</f>
        <v>0</v>
      </c>
      <c r="BH2187" s="240">
        <f>IF(N2187="sníž. přenesená",J2187,0)</f>
        <v>0</v>
      </c>
      <c r="BI2187" s="240">
        <f>IF(N2187="nulová",J2187,0)</f>
        <v>0</v>
      </c>
      <c r="BJ2187" s="18" t="s">
        <v>86</v>
      </c>
      <c r="BK2187" s="240">
        <f>ROUND(I2187*H2187,2)</f>
        <v>0</v>
      </c>
      <c r="BL2187" s="18" t="s">
        <v>528</v>
      </c>
      <c r="BM2187" s="239" t="s">
        <v>6828</v>
      </c>
    </row>
    <row r="2188" s="2" customFormat="1" ht="16.5" customHeight="1">
      <c r="A2188" s="39"/>
      <c r="B2188" s="40"/>
      <c r="C2188" s="228" t="s">
        <v>3379</v>
      </c>
      <c r="D2188" s="228" t="s">
        <v>218</v>
      </c>
      <c r="E2188" s="229" t="s">
        <v>6829</v>
      </c>
      <c r="F2188" s="230" t="s">
        <v>6830</v>
      </c>
      <c r="G2188" s="231" t="s">
        <v>2043</v>
      </c>
      <c r="H2188" s="232">
        <v>1</v>
      </c>
      <c r="I2188" s="233"/>
      <c r="J2188" s="234">
        <f>ROUND(I2188*H2188,2)</f>
        <v>0</v>
      </c>
      <c r="K2188" s="230" t="s">
        <v>1</v>
      </c>
      <c r="L2188" s="45"/>
      <c r="M2188" s="274" t="s">
        <v>1</v>
      </c>
      <c r="N2188" s="275" t="s">
        <v>44</v>
      </c>
      <c r="O2188" s="276"/>
      <c r="P2188" s="277">
        <f>O2188*H2188</f>
        <v>0</v>
      </c>
      <c r="Q2188" s="277">
        <v>0</v>
      </c>
      <c r="R2188" s="277">
        <f>Q2188*H2188</f>
        <v>0</v>
      </c>
      <c r="S2188" s="277">
        <v>0</v>
      </c>
      <c r="T2188" s="278">
        <f>S2188*H2188</f>
        <v>0</v>
      </c>
      <c r="U2188" s="39"/>
      <c r="V2188" s="39"/>
      <c r="W2188" s="39"/>
      <c r="X2188" s="39"/>
      <c r="Y2188" s="39"/>
      <c r="Z2188" s="39"/>
      <c r="AA2188" s="39"/>
      <c r="AB2188" s="39"/>
      <c r="AC2188" s="39"/>
      <c r="AD2188" s="39"/>
      <c r="AE2188" s="39"/>
      <c r="AR2188" s="239" t="s">
        <v>528</v>
      </c>
      <c r="AT2188" s="239" t="s">
        <v>218</v>
      </c>
      <c r="AU2188" s="239" t="s">
        <v>88</v>
      </c>
      <c r="AY2188" s="18" t="s">
        <v>216</v>
      </c>
      <c r="BE2188" s="240">
        <f>IF(N2188="základní",J2188,0)</f>
        <v>0</v>
      </c>
      <c r="BF2188" s="240">
        <f>IF(N2188="snížená",J2188,0)</f>
        <v>0</v>
      </c>
      <c r="BG2188" s="240">
        <f>IF(N2188="zákl. přenesená",J2188,0)</f>
        <v>0</v>
      </c>
      <c r="BH2188" s="240">
        <f>IF(N2188="sníž. přenesená",J2188,0)</f>
        <v>0</v>
      </c>
      <c r="BI2188" s="240">
        <f>IF(N2188="nulová",J2188,0)</f>
        <v>0</v>
      </c>
      <c r="BJ2188" s="18" t="s">
        <v>86</v>
      </c>
      <c r="BK2188" s="240">
        <f>ROUND(I2188*H2188,2)</f>
        <v>0</v>
      </c>
      <c r="BL2188" s="18" t="s">
        <v>528</v>
      </c>
      <c r="BM2188" s="239" t="s">
        <v>6831</v>
      </c>
    </row>
    <row r="2189" s="2" customFormat="1" ht="6.96" customHeight="1">
      <c r="A2189" s="39"/>
      <c r="B2189" s="67"/>
      <c r="C2189" s="68"/>
      <c r="D2189" s="68"/>
      <c r="E2189" s="68"/>
      <c r="F2189" s="68"/>
      <c r="G2189" s="68"/>
      <c r="H2189" s="68"/>
      <c r="I2189" s="68"/>
      <c r="J2189" s="68"/>
      <c r="K2189" s="68"/>
      <c r="L2189" s="45"/>
      <c r="M2189" s="39"/>
      <c r="O2189" s="39"/>
      <c r="P2189" s="39"/>
      <c r="Q2189" s="39"/>
      <c r="R2189" s="39"/>
      <c r="S2189" s="39"/>
      <c r="T2189" s="39"/>
      <c r="U2189" s="39"/>
      <c r="V2189" s="39"/>
      <c r="W2189" s="39"/>
      <c r="X2189" s="39"/>
      <c r="Y2189" s="39"/>
      <c r="Z2189" s="39"/>
      <c r="AA2189" s="39"/>
      <c r="AB2189" s="39"/>
      <c r="AC2189" s="39"/>
      <c r="AD2189" s="39"/>
      <c r="AE2189" s="39"/>
    </row>
  </sheetData>
  <sheetProtection sheet="1" autoFilter="0" formatColumns="0" formatRows="0" objects="1" scenarios="1" spinCount="100000" saltValue="brX588A7tHHKdWFm42rGn0ToWSzxPbOLWTjNJi8Rc+/R4TA/k3/USyVFfz9jpQ3LWwYnJS35rPadx4zmjBj2hg==" hashValue="g1sn9CQIPferAtxuvMXZr+s+l/Jk26aADb0jVBgNIi0EDkighSdsEL8X7rslvw5+6s7J4WdwAvfy2li1mlVy6g==" algorithmName="SHA-512" password="EA0A"/>
  <autoFilter ref="C154:K2188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6832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ROUND((SUM(BE129:BE265)),  2)</f>
        <v>0</v>
      </c>
      <c r="G37" s="39"/>
      <c r="H37" s="39"/>
      <c r="I37" s="166">
        <v>0.20999999999999999</v>
      </c>
      <c r="J37" s="165">
        <f>ROUND(((SUM(BE129:BE265))*I37),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ROUND((SUM(BF129:BF265)),  2)</f>
        <v>0</v>
      </c>
      <c r="G38" s="39"/>
      <c r="H38" s="39"/>
      <c r="I38" s="166">
        <v>0.14999999999999999</v>
      </c>
      <c r="J38" s="165">
        <f>ROUND(((SUM(BF129:BF265))*I38),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ROUND((SUM(BG129:BG265)),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ROUND((SUM(BH129:BH265)),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ROUND((SUM(BI129:BI265)),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EI - Silnoproud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3386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3387</v>
      </c>
      <c r="E102" s="193"/>
      <c r="F102" s="193"/>
      <c r="G102" s="193"/>
      <c r="H102" s="193"/>
      <c r="I102" s="193"/>
      <c r="J102" s="194">
        <f>J144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3388</v>
      </c>
      <c r="E103" s="193"/>
      <c r="F103" s="193"/>
      <c r="G103" s="193"/>
      <c r="H103" s="193"/>
      <c r="I103" s="193"/>
      <c r="J103" s="194">
        <f>J168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3389</v>
      </c>
      <c r="E104" s="193"/>
      <c r="F104" s="193"/>
      <c r="G104" s="193"/>
      <c r="H104" s="193"/>
      <c r="I104" s="193"/>
      <c r="J104" s="194">
        <f>J212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3390</v>
      </c>
      <c r="E105" s="193"/>
      <c r="F105" s="193"/>
      <c r="G105" s="193"/>
      <c r="H105" s="193"/>
      <c r="I105" s="193"/>
      <c r="J105" s="194">
        <f>J259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4853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EI - Silnoproud - SO 02 Stávající budova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P130+P144+P168+P212+P259</f>
        <v>0</v>
      </c>
      <c r="Q129" s="105"/>
      <c r="R129" s="209">
        <f>R130+R144+R168+R212+R259</f>
        <v>0</v>
      </c>
      <c r="S129" s="105"/>
      <c r="T129" s="210">
        <f>T130+T144+T168+T212+T259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BK130+BK144+BK168+BK212+BK259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3391</v>
      </c>
      <c r="F130" s="215" t="s">
        <v>3392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SUM(P131:P143)</f>
        <v>0</v>
      </c>
      <c r="Q130" s="220"/>
      <c r="R130" s="221">
        <f>SUM(R131:R143)</f>
        <v>0</v>
      </c>
      <c r="S130" s="220"/>
      <c r="T130" s="222">
        <f>SUM(T131:T143)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SUM(BK131:BK143)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6833</v>
      </c>
      <c r="F131" s="266" t="s">
        <v>6834</v>
      </c>
      <c r="G131" s="267" t="s">
        <v>2043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6835</v>
      </c>
      <c r="F132" s="230" t="s">
        <v>6836</v>
      </c>
      <c r="G132" s="231" t="s">
        <v>2043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6837</v>
      </c>
      <c r="F133" s="266" t="s">
        <v>6838</v>
      </c>
      <c r="G133" s="267" t="s">
        <v>2043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6839</v>
      </c>
      <c r="F134" s="230" t="s">
        <v>6840</v>
      </c>
      <c r="G134" s="231" t="s">
        <v>2043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6841</v>
      </c>
      <c r="F135" s="266" t="s">
        <v>6842</v>
      </c>
      <c r="G135" s="267" t="s">
        <v>2043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6843</v>
      </c>
      <c r="F136" s="230" t="s">
        <v>6844</v>
      </c>
      <c r="G136" s="231" t="s">
        <v>2043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6845</v>
      </c>
      <c r="F137" s="266" t="s">
        <v>6846</v>
      </c>
      <c r="G137" s="267" t="s">
        <v>2043</v>
      </c>
      <c r="H137" s="268">
        <v>1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6847</v>
      </c>
      <c r="F138" s="230" t="s">
        <v>6848</v>
      </c>
      <c r="G138" s="231" t="s">
        <v>2043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6849</v>
      </c>
      <c r="F139" s="266" t="s">
        <v>6850</v>
      </c>
      <c r="G139" s="267" t="s">
        <v>2043</v>
      </c>
      <c r="H139" s="268">
        <v>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6851</v>
      </c>
      <c r="F140" s="230" t="s">
        <v>6852</v>
      </c>
      <c r="G140" s="231" t="s">
        <v>2043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6853</v>
      </c>
      <c r="F141" s="266" t="s">
        <v>6854</v>
      </c>
      <c r="G141" s="267" t="s">
        <v>2043</v>
      </c>
      <c r="H141" s="268">
        <v>4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6855</v>
      </c>
      <c r="F142" s="230" t="s">
        <v>3406</v>
      </c>
      <c r="G142" s="231" t="s">
        <v>2043</v>
      </c>
      <c r="H142" s="232">
        <v>4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28" t="s">
        <v>274</v>
      </c>
      <c r="D143" s="228" t="s">
        <v>218</v>
      </c>
      <c r="E143" s="229" t="s">
        <v>6856</v>
      </c>
      <c r="F143" s="230" t="s">
        <v>6857</v>
      </c>
      <c r="G143" s="231" t="s">
        <v>2043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12" customFormat="1" ht="25.92" customHeight="1">
      <c r="A144" s="12"/>
      <c r="B144" s="212"/>
      <c r="C144" s="213"/>
      <c r="D144" s="214" t="s">
        <v>78</v>
      </c>
      <c r="E144" s="215" t="s">
        <v>3407</v>
      </c>
      <c r="F144" s="215" t="s">
        <v>3408</v>
      </c>
      <c r="G144" s="213"/>
      <c r="H144" s="213"/>
      <c r="I144" s="216"/>
      <c r="J144" s="217">
        <f>BK144</f>
        <v>0</v>
      </c>
      <c r="K144" s="213"/>
      <c r="L144" s="218"/>
      <c r="M144" s="219"/>
      <c r="N144" s="220"/>
      <c r="O144" s="220"/>
      <c r="P144" s="221">
        <f>SUM(P145:P167)</f>
        <v>0</v>
      </c>
      <c r="Q144" s="220"/>
      <c r="R144" s="221">
        <f>SUM(R145:R167)</f>
        <v>0</v>
      </c>
      <c r="S144" s="220"/>
      <c r="T144" s="222">
        <f>SUM(T145:T167)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79</v>
      </c>
      <c r="AY144" s="223" t="s">
        <v>216</v>
      </c>
      <c r="BK144" s="225">
        <f>SUM(BK145:BK167)</f>
        <v>0</v>
      </c>
    </row>
    <row r="145" s="2" customFormat="1" ht="16.5" customHeight="1">
      <c r="A145" s="39"/>
      <c r="B145" s="40"/>
      <c r="C145" s="264" t="s">
        <v>280</v>
      </c>
      <c r="D145" s="264" t="s">
        <v>372</v>
      </c>
      <c r="E145" s="265" t="s">
        <v>6858</v>
      </c>
      <c r="F145" s="266" t="s">
        <v>6859</v>
      </c>
      <c r="G145" s="267" t="s">
        <v>2043</v>
      </c>
      <c r="H145" s="268">
        <v>66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351</v>
      </c>
    </row>
    <row r="146" s="2" customFormat="1" ht="16.5" customHeight="1">
      <c r="A146" s="39"/>
      <c r="B146" s="40"/>
      <c r="C146" s="228" t="s">
        <v>8</v>
      </c>
      <c r="D146" s="228" t="s">
        <v>218</v>
      </c>
      <c r="E146" s="229" t="s">
        <v>6860</v>
      </c>
      <c r="F146" s="230" t="s">
        <v>3412</v>
      </c>
      <c r="G146" s="231" t="s">
        <v>2043</v>
      </c>
      <c r="H146" s="232">
        <v>66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362</v>
      </c>
    </row>
    <row r="147" s="2" customFormat="1" ht="16.5" customHeight="1">
      <c r="A147" s="39"/>
      <c r="B147" s="40"/>
      <c r="C147" s="264" t="s">
        <v>290</v>
      </c>
      <c r="D147" s="264" t="s">
        <v>372</v>
      </c>
      <c r="E147" s="265" t="s">
        <v>6861</v>
      </c>
      <c r="F147" s="266" t="s">
        <v>6862</v>
      </c>
      <c r="G147" s="267" t="s">
        <v>2043</v>
      </c>
      <c r="H147" s="268">
        <v>24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371</v>
      </c>
    </row>
    <row r="148" s="2" customFormat="1" ht="16.5" customHeight="1">
      <c r="A148" s="39"/>
      <c r="B148" s="40"/>
      <c r="C148" s="228" t="s">
        <v>297</v>
      </c>
      <c r="D148" s="228" t="s">
        <v>218</v>
      </c>
      <c r="E148" s="229" t="s">
        <v>6863</v>
      </c>
      <c r="F148" s="230" t="s">
        <v>3416</v>
      </c>
      <c r="G148" s="231" t="s">
        <v>2043</v>
      </c>
      <c r="H148" s="232">
        <v>24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380</v>
      </c>
    </row>
    <row r="149" s="2" customFormat="1" ht="16.5" customHeight="1">
      <c r="A149" s="39"/>
      <c r="B149" s="40"/>
      <c r="C149" s="264" t="s">
        <v>302</v>
      </c>
      <c r="D149" s="264" t="s">
        <v>372</v>
      </c>
      <c r="E149" s="265" t="s">
        <v>6864</v>
      </c>
      <c r="F149" s="266" t="s">
        <v>6865</v>
      </c>
      <c r="G149" s="267" t="s">
        <v>2043</v>
      </c>
      <c r="H149" s="268">
        <v>72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389</v>
      </c>
    </row>
    <row r="150" s="2" customFormat="1" ht="16.5" customHeight="1">
      <c r="A150" s="39"/>
      <c r="B150" s="40"/>
      <c r="C150" s="228" t="s">
        <v>309</v>
      </c>
      <c r="D150" s="228" t="s">
        <v>218</v>
      </c>
      <c r="E150" s="229" t="s">
        <v>6866</v>
      </c>
      <c r="F150" s="230" t="s">
        <v>6867</v>
      </c>
      <c r="G150" s="231" t="s">
        <v>2043</v>
      </c>
      <c r="H150" s="232">
        <v>72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398</v>
      </c>
    </row>
    <row r="151" s="2" customFormat="1" ht="16.5" customHeight="1">
      <c r="A151" s="39"/>
      <c r="B151" s="40"/>
      <c r="C151" s="264" t="s">
        <v>313</v>
      </c>
      <c r="D151" s="264" t="s">
        <v>372</v>
      </c>
      <c r="E151" s="265" t="s">
        <v>6868</v>
      </c>
      <c r="F151" s="266" t="s">
        <v>6869</v>
      </c>
      <c r="G151" s="267" t="s">
        <v>2043</v>
      </c>
      <c r="H151" s="268">
        <v>16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408</v>
      </c>
    </row>
    <row r="152" s="2" customFormat="1" ht="16.5" customHeight="1">
      <c r="A152" s="39"/>
      <c r="B152" s="40"/>
      <c r="C152" s="228" t="s">
        <v>7</v>
      </c>
      <c r="D152" s="228" t="s">
        <v>218</v>
      </c>
      <c r="E152" s="229" t="s">
        <v>6870</v>
      </c>
      <c r="F152" s="230" t="s">
        <v>3424</v>
      </c>
      <c r="G152" s="231" t="s">
        <v>2043</v>
      </c>
      <c r="H152" s="232">
        <v>16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420</v>
      </c>
    </row>
    <row r="153" s="2" customFormat="1" ht="16.5" customHeight="1">
      <c r="A153" s="39"/>
      <c r="B153" s="40"/>
      <c r="C153" s="264" t="s">
        <v>320</v>
      </c>
      <c r="D153" s="264" t="s">
        <v>372</v>
      </c>
      <c r="E153" s="265" t="s">
        <v>6871</v>
      </c>
      <c r="F153" s="266" t="s">
        <v>6872</v>
      </c>
      <c r="G153" s="267" t="s">
        <v>2043</v>
      </c>
      <c r="H153" s="268">
        <v>11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428</v>
      </c>
    </row>
    <row r="154" s="2" customFormat="1" ht="16.5" customHeight="1">
      <c r="A154" s="39"/>
      <c r="B154" s="40"/>
      <c r="C154" s="228" t="s">
        <v>325</v>
      </c>
      <c r="D154" s="228" t="s">
        <v>218</v>
      </c>
      <c r="E154" s="229" t="s">
        <v>6873</v>
      </c>
      <c r="F154" s="230" t="s">
        <v>6874</v>
      </c>
      <c r="G154" s="231" t="s">
        <v>2043</v>
      </c>
      <c r="H154" s="232">
        <v>11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436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6875</v>
      </c>
      <c r="F155" s="266" t="s">
        <v>6876</v>
      </c>
      <c r="G155" s="267" t="s">
        <v>2043</v>
      </c>
      <c r="H155" s="268">
        <v>38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28" t="s">
        <v>336</v>
      </c>
      <c r="D156" s="228" t="s">
        <v>218</v>
      </c>
      <c r="E156" s="229" t="s">
        <v>6877</v>
      </c>
      <c r="F156" s="230" t="s">
        <v>3432</v>
      </c>
      <c r="G156" s="231" t="s">
        <v>2043</v>
      </c>
      <c r="H156" s="232">
        <v>38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6878</v>
      </c>
      <c r="F157" s="266" t="s">
        <v>6879</v>
      </c>
      <c r="G157" s="267" t="s">
        <v>2043</v>
      </c>
      <c r="H157" s="268">
        <v>2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6880</v>
      </c>
      <c r="F158" s="230" t="s">
        <v>3436</v>
      </c>
      <c r="G158" s="231" t="s">
        <v>2043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6881</v>
      </c>
      <c r="F159" s="266" t="s">
        <v>6882</v>
      </c>
      <c r="G159" s="267" t="s">
        <v>2043</v>
      </c>
      <c r="H159" s="268">
        <v>8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6883</v>
      </c>
      <c r="F160" s="230" t="s">
        <v>3440</v>
      </c>
      <c r="G160" s="231" t="s">
        <v>2043</v>
      </c>
      <c r="H160" s="232">
        <v>8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6884</v>
      </c>
      <c r="F161" s="266" t="s">
        <v>6885</v>
      </c>
      <c r="G161" s="267" t="s">
        <v>2043</v>
      </c>
      <c r="H161" s="268">
        <v>12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6886</v>
      </c>
      <c r="F162" s="230" t="s">
        <v>3444</v>
      </c>
      <c r="G162" s="231" t="s">
        <v>2043</v>
      </c>
      <c r="H162" s="232">
        <v>12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6887</v>
      </c>
      <c r="F163" s="266" t="s">
        <v>6888</v>
      </c>
      <c r="G163" s="267" t="s">
        <v>2043</v>
      </c>
      <c r="H163" s="268">
        <v>30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6889</v>
      </c>
      <c r="F164" s="230" t="s">
        <v>3452</v>
      </c>
      <c r="G164" s="231" t="s">
        <v>2043</v>
      </c>
      <c r="H164" s="232">
        <v>30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6890</v>
      </c>
      <c r="F165" s="266" t="s">
        <v>6891</v>
      </c>
      <c r="G165" s="267" t="s">
        <v>2043</v>
      </c>
      <c r="H165" s="268">
        <v>13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6892</v>
      </c>
      <c r="F166" s="230" t="s">
        <v>6893</v>
      </c>
      <c r="G166" s="231" t="s">
        <v>2043</v>
      </c>
      <c r="H166" s="232">
        <v>13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28" t="s">
        <v>389</v>
      </c>
      <c r="D167" s="228" t="s">
        <v>218</v>
      </c>
      <c r="E167" s="229" t="s">
        <v>6894</v>
      </c>
      <c r="F167" s="230" t="s">
        <v>3460</v>
      </c>
      <c r="G167" s="231" t="s">
        <v>2043</v>
      </c>
      <c r="H167" s="232">
        <v>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12" customFormat="1" ht="25.92" customHeight="1">
      <c r="A168" s="12"/>
      <c r="B168" s="212"/>
      <c r="C168" s="213"/>
      <c r="D168" s="214" t="s">
        <v>78</v>
      </c>
      <c r="E168" s="215" t="s">
        <v>3461</v>
      </c>
      <c r="F168" s="215" t="s">
        <v>3462</v>
      </c>
      <c r="G168" s="213"/>
      <c r="H168" s="213"/>
      <c r="I168" s="216"/>
      <c r="J168" s="217">
        <f>BK168</f>
        <v>0</v>
      </c>
      <c r="K168" s="213"/>
      <c r="L168" s="218"/>
      <c r="M168" s="219"/>
      <c r="N168" s="220"/>
      <c r="O168" s="220"/>
      <c r="P168" s="221">
        <f>SUM(P169:P211)</f>
        <v>0</v>
      </c>
      <c r="Q168" s="220"/>
      <c r="R168" s="221">
        <f>SUM(R169:R211)</f>
        <v>0</v>
      </c>
      <c r="S168" s="220"/>
      <c r="T168" s="222">
        <f>SUM(T169:T211)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86</v>
      </c>
      <c r="AT168" s="224" t="s">
        <v>78</v>
      </c>
      <c r="AU168" s="224" t="s">
        <v>79</v>
      </c>
      <c r="AY168" s="223" t="s">
        <v>216</v>
      </c>
      <c r="BK168" s="225">
        <f>SUM(BK169:BK211)</f>
        <v>0</v>
      </c>
    </row>
    <row r="169" s="2" customFormat="1" ht="16.5" customHeight="1">
      <c r="A169" s="39"/>
      <c r="B169" s="40"/>
      <c r="C169" s="264" t="s">
        <v>394</v>
      </c>
      <c r="D169" s="264" t="s">
        <v>372</v>
      </c>
      <c r="E169" s="265" t="s">
        <v>6895</v>
      </c>
      <c r="F169" s="266" t="s">
        <v>6896</v>
      </c>
      <c r="G169" s="267" t="s">
        <v>2043</v>
      </c>
      <c r="H169" s="268">
        <v>37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909</v>
      </c>
    </row>
    <row r="170" s="2" customFormat="1" ht="16.5" customHeight="1">
      <c r="A170" s="39"/>
      <c r="B170" s="40"/>
      <c r="C170" s="228" t="s">
        <v>398</v>
      </c>
      <c r="D170" s="228" t="s">
        <v>218</v>
      </c>
      <c r="E170" s="229" t="s">
        <v>6897</v>
      </c>
      <c r="F170" s="230" t="s">
        <v>3466</v>
      </c>
      <c r="G170" s="231" t="s">
        <v>2043</v>
      </c>
      <c r="H170" s="232">
        <v>37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16.5" customHeight="1">
      <c r="A171" s="39"/>
      <c r="B171" s="40"/>
      <c r="C171" s="264" t="s">
        <v>403</v>
      </c>
      <c r="D171" s="264" t="s">
        <v>372</v>
      </c>
      <c r="E171" s="265" t="s">
        <v>6898</v>
      </c>
      <c r="F171" s="266" t="s">
        <v>6899</v>
      </c>
      <c r="G171" s="267" t="s">
        <v>2043</v>
      </c>
      <c r="H171" s="268">
        <v>11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6900</v>
      </c>
      <c r="F172" s="230" t="s">
        <v>3470</v>
      </c>
      <c r="G172" s="231" t="s">
        <v>2043</v>
      </c>
      <c r="H172" s="232">
        <v>11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6901</v>
      </c>
      <c r="F173" s="266" t="s">
        <v>6902</v>
      </c>
      <c r="G173" s="267" t="s">
        <v>2043</v>
      </c>
      <c r="H173" s="268">
        <v>12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6903</v>
      </c>
      <c r="F174" s="230" t="s">
        <v>6904</v>
      </c>
      <c r="G174" s="231" t="s">
        <v>2043</v>
      </c>
      <c r="H174" s="232">
        <v>12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6905</v>
      </c>
      <c r="F175" s="266" t="s">
        <v>6906</v>
      </c>
      <c r="G175" s="267" t="s">
        <v>2043</v>
      </c>
      <c r="H175" s="268">
        <v>61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6907</v>
      </c>
      <c r="F176" s="230" t="s">
        <v>3474</v>
      </c>
      <c r="G176" s="231" t="s">
        <v>2043</v>
      </c>
      <c r="H176" s="232">
        <v>61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6908</v>
      </c>
      <c r="F177" s="266" t="s">
        <v>6909</v>
      </c>
      <c r="G177" s="267" t="s">
        <v>2043</v>
      </c>
      <c r="H177" s="268">
        <v>7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6910</v>
      </c>
      <c r="F178" s="230" t="s">
        <v>3478</v>
      </c>
      <c r="G178" s="231" t="s">
        <v>2043</v>
      </c>
      <c r="H178" s="232">
        <v>7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6911</v>
      </c>
      <c r="F179" s="266" t="s">
        <v>6912</v>
      </c>
      <c r="G179" s="267" t="s">
        <v>2043</v>
      </c>
      <c r="H179" s="268">
        <v>64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6913</v>
      </c>
      <c r="F180" s="230" t="s">
        <v>6914</v>
      </c>
      <c r="G180" s="231" t="s">
        <v>2043</v>
      </c>
      <c r="H180" s="232">
        <v>64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6915</v>
      </c>
      <c r="F181" s="266" t="s">
        <v>6916</v>
      </c>
      <c r="G181" s="267" t="s">
        <v>2043</v>
      </c>
      <c r="H181" s="268">
        <v>6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6917</v>
      </c>
      <c r="F182" s="230" t="s">
        <v>6918</v>
      </c>
      <c r="G182" s="231" t="s">
        <v>2043</v>
      </c>
      <c r="H182" s="232">
        <v>6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64" t="s">
        <v>459</v>
      </c>
      <c r="D183" s="264" t="s">
        <v>372</v>
      </c>
      <c r="E183" s="265" t="s">
        <v>6919</v>
      </c>
      <c r="F183" s="266" t="s">
        <v>6920</v>
      </c>
      <c r="G183" s="267" t="s">
        <v>2043</v>
      </c>
      <c r="H183" s="268">
        <v>6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6921</v>
      </c>
      <c r="F184" s="230" t="s">
        <v>6922</v>
      </c>
      <c r="G184" s="231" t="s">
        <v>2043</v>
      </c>
      <c r="H184" s="232">
        <v>6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6923</v>
      </c>
      <c r="F185" s="266" t="s">
        <v>6924</v>
      </c>
      <c r="G185" s="267" t="s">
        <v>2043</v>
      </c>
      <c r="H185" s="268">
        <v>3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6925</v>
      </c>
      <c r="F186" s="230" t="s">
        <v>3684</v>
      </c>
      <c r="G186" s="231" t="s">
        <v>2043</v>
      </c>
      <c r="H186" s="232">
        <v>3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6926</v>
      </c>
      <c r="F187" s="266" t="s">
        <v>6927</v>
      </c>
      <c r="G187" s="267" t="s">
        <v>2043</v>
      </c>
      <c r="H187" s="268">
        <v>9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6928</v>
      </c>
      <c r="F188" s="230" t="s">
        <v>6929</v>
      </c>
      <c r="G188" s="231" t="s">
        <v>2043</v>
      </c>
      <c r="H188" s="232">
        <v>9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6930</v>
      </c>
      <c r="F189" s="266" t="s">
        <v>6931</v>
      </c>
      <c r="G189" s="267" t="s">
        <v>2043</v>
      </c>
      <c r="H189" s="268">
        <v>171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6932</v>
      </c>
      <c r="F190" s="230" t="s">
        <v>3501</v>
      </c>
      <c r="G190" s="231" t="s">
        <v>2043</v>
      </c>
      <c r="H190" s="232">
        <v>171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6933</v>
      </c>
      <c r="F191" s="266" t="s">
        <v>6934</v>
      </c>
      <c r="G191" s="267" t="s">
        <v>2043</v>
      </c>
      <c r="H191" s="268">
        <v>29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2" customFormat="1" ht="16.5" customHeight="1">
      <c r="A192" s="39"/>
      <c r="B192" s="40"/>
      <c r="C192" s="228" t="s">
        <v>504</v>
      </c>
      <c r="D192" s="228" t="s">
        <v>218</v>
      </c>
      <c r="E192" s="229" t="s">
        <v>6935</v>
      </c>
      <c r="F192" s="230" t="s">
        <v>6936</v>
      </c>
      <c r="G192" s="231" t="s">
        <v>2043</v>
      </c>
      <c r="H192" s="232">
        <v>29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1277</v>
      </c>
    </row>
    <row r="193" s="2" customFormat="1" ht="16.5" customHeight="1">
      <c r="A193" s="39"/>
      <c r="B193" s="40"/>
      <c r="C193" s="264" t="s">
        <v>510</v>
      </c>
      <c r="D193" s="264" t="s">
        <v>372</v>
      </c>
      <c r="E193" s="265" t="s">
        <v>6937</v>
      </c>
      <c r="F193" s="266" t="s">
        <v>6938</v>
      </c>
      <c r="G193" s="267" t="s">
        <v>2043</v>
      </c>
      <c r="H193" s="268">
        <v>4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1294</v>
      </c>
    </row>
    <row r="194" s="2" customFormat="1" ht="16.5" customHeight="1">
      <c r="A194" s="39"/>
      <c r="B194" s="40"/>
      <c r="C194" s="228" t="s">
        <v>515</v>
      </c>
      <c r="D194" s="228" t="s">
        <v>218</v>
      </c>
      <c r="E194" s="229" t="s">
        <v>6939</v>
      </c>
      <c r="F194" s="230" t="s">
        <v>6940</v>
      </c>
      <c r="G194" s="231" t="s">
        <v>2043</v>
      </c>
      <c r="H194" s="232">
        <v>4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1322</v>
      </c>
    </row>
    <row r="195" s="2" customFormat="1" ht="16.5" customHeight="1">
      <c r="A195" s="39"/>
      <c r="B195" s="40"/>
      <c r="C195" s="264" t="s">
        <v>521</v>
      </c>
      <c r="D195" s="264" t="s">
        <v>372</v>
      </c>
      <c r="E195" s="265" t="s">
        <v>6941</v>
      </c>
      <c r="F195" s="266" t="s">
        <v>3507</v>
      </c>
      <c r="G195" s="267" t="s">
        <v>2043</v>
      </c>
      <c r="H195" s="268">
        <v>4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1332</v>
      </c>
    </row>
    <row r="196" s="2" customFormat="1" ht="16.5" customHeight="1">
      <c r="A196" s="39"/>
      <c r="B196" s="40"/>
      <c r="C196" s="228" t="s">
        <v>528</v>
      </c>
      <c r="D196" s="228" t="s">
        <v>218</v>
      </c>
      <c r="E196" s="229" t="s">
        <v>6942</v>
      </c>
      <c r="F196" s="230" t="s">
        <v>3509</v>
      </c>
      <c r="G196" s="231" t="s">
        <v>2043</v>
      </c>
      <c r="H196" s="232">
        <v>4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1344</v>
      </c>
    </row>
    <row r="197" s="2" customFormat="1" ht="16.5" customHeight="1">
      <c r="A197" s="39"/>
      <c r="B197" s="40"/>
      <c r="C197" s="264" t="s">
        <v>856</v>
      </c>
      <c r="D197" s="264" t="s">
        <v>372</v>
      </c>
      <c r="E197" s="265" t="s">
        <v>6943</v>
      </c>
      <c r="F197" s="266" t="s">
        <v>6944</v>
      </c>
      <c r="G197" s="267" t="s">
        <v>2043</v>
      </c>
      <c r="H197" s="268">
        <v>63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1361</v>
      </c>
    </row>
    <row r="198" s="2" customFormat="1" ht="16.5" customHeight="1">
      <c r="A198" s="39"/>
      <c r="B198" s="40"/>
      <c r="C198" s="228" t="s">
        <v>863</v>
      </c>
      <c r="D198" s="228" t="s">
        <v>218</v>
      </c>
      <c r="E198" s="229" t="s">
        <v>6945</v>
      </c>
      <c r="F198" s="230" t="s">
        <v>3521</v>
      </c>
      <c r="G198" s="231" t="s">
        <v>2043</v>
      </c>
      <c r="H198" s="232">
        <v>63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1371</v>
      </c>
    </row>
    <row r="199" s="2" customFormat="1" ht="16.5" customHeight="1">
      <c r="A199" s="39"/>
      <c r="B199" s="40"/>
      <c r="C199" s="264" t="s">
        <v>869</v>
      </c>
      <c r="D199" s="264" t="s">
        <v>372</v>
      </c>
      <c r="E199" s="265" t="s">
        <v>6946</v>
      </c>
      <c r="F199" s="266" t="s">
        <v>6947</v>
      </c>
      <c r="G199" s="267" t="s">
        <v>2043</v>
      </c>
      <c r="H199" s="268">
        <v>3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1396</v>
      </c>
    </row>
    <row r="200" s="2" customFormat="1" ht="16.5" customHeight="1">
      <c r="A200" s="39"/>
      <c r="B200" s="40"/>
      <c r="C200" s="228" t="s">
        <v>875</v>
      </c>
      <c r="D200" s="228" t="s">
        <v>218</v>
      </c>
      <c r="E200" s="229" t="s">
        <v>6948</v>
      </c>
      <c r="F200" s="230" t="s">
        <v>3525</v>
      </c>
      <c r="G200" s="231" t="s">
        <v>2043</v>
      </c>
      <c r="H200" s="232">
        <v>3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1406</v>
      </c>
    </row>
    <row r="201" s="2" customFormat="1" ht="16.5" customHeight="1">
      <c r="A201" s="39"/>
      <c r="B201" s="40"/>
      <c r="C201" s="264" t="s">
        <v>880</v>
      </c>
      <c r="D201" s="264" t="s">
        <v>372</v>
      </c>
      <c r="E201" s="265" t="s">
        <v>6949</v>
      </c>
      <c r="F201" s="266" t="s">
        <v>6950</v>
      </c>
      <c r="G201" s="267" t="s">
        <v>2043</v>
      </c>
      <c r="H201" s="268">
        <v>1</v>
      </c>
      <c r="I201" s="269"/>
      <c r="J201" s="270">
        <f>ROUND(I201*H201,2)</f>
        <v>0</v>
      </c>
      <c r="K201" s="266" t="s">
        <v>1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1417</v>
      </c>
    </row>
    <row r="202" s="2" customFormat="1" ht="16.5" customHeight="1">
      <c r="A202" s="39"/>
      <c r="B202" s="40"/>
      <c r="C202" s="228" t="s">
        <v>885</v>
      </c>
      <c r="D202" s="228" t="s">
        <v>218</v>
      </c>
      <c r="E202" s="229" t="s">
        <v>6951</v>
      </c>
      <c r="F202" s="230" t="s">
        <v>3529</v>
      </c>
      <c r="G202" s="231" t="s">
        <v>2043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1430</v>
      </c>
    </row>
    <row r="203" s="2" customFormat="1" ht="16.5" customHeight="1">
      <c r="A203" s="39"/>
      <c r="B203" s="40"/>
      <c r="C203" s="264" t="s">
        <v>891</v>
      </c>
      <c r="D203" s="264" t="s">
        <v>372</v>
      </c>
      <c r="E203" s="265" t="s">
        <v>6952</v>
      </c>
      <c r="F203" s="266" t="s">
        <v>6953</v>
      </c>
      <c r="G203" s="267" t="s">
        <v>2043</v>
      </c>
      <c r="H203" s="268">
        <v>1</v>
      </c>
      <c r="I203" s="269"/>
      <c r="J203" s="270">
        <f>ROUND(I203*H203,2)</f>
        <v>0</v>
      </c>
      <c r="K203" s="266" t="s">
        <v>1</v>
      </c>
      <c r="L203" s="271"/>
      <c r="M203" s="272" t="s">
        <v>1</v>
      </c>
      <c r="N203" s="273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250</v>
      </c>
      <c r="AT203" s="239" t="s">
        <v>372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1442</v>
      </c>
    </row>
    <row r="204" s="2" customFormat="1" ht="16.5" customHeight="1">
      <c r="A204" s="39"/>
      <c r="B204" s="40"/>
      <c r="C204" s="228" t="s">
        <v>898</v>
      </c>
      <c r="D204" s="228" t="s">
        <v>218</v>
      </c>
      <c r="E204" s="229" t="s">
        <v>6954</v>
      </c>
      <c r="F204" s="230" t="s">
        <v>3505</v>
      </c>
      <c r="G204" s="231" t="s">
        <v>2043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1454</v>
      </c>
    </row>
    <row r="205" s="2" customFormat="1" ht="16.5" customHeight="1">
      <c r="A205" s="39"/>
      <c r="B205" s="40"/>
      <c r="C205" s="264" t="s">
        <v>903</v>
      </c>
      <c r="D205" s="264" t="s">
        <v>372</v>
      </c>
      <c r="E205" s="265" t="s">
        <v>6955</v>
      </c>
      <c r="F205" s="266" t="s">
        <v>3531</v>
      </c>
      <c r="G205" s="267" t="s">
        <v>2043</v>
      </c>
      <c r="H205" s="268">
        <v>60</v>
      </c>
      <c r="I205" s="269"/>
      <c r="J205" s="270">
        <f>ROUND(I205*H205,2)</f>
        <v>0</v>
      </c>
      <c r="K205" s="266" t="s">
        <v>1</v>
      </c>
      <c r="L205" s="271"/>
      <c r="M205" s="272" t="s">
        <v>1</v>
      </c>
      <c r="N205" s="273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250</v>
      </c>
      <c r="AT205" s="239" t="s">
        <v>372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1463</v>
      </c>
    </row>
    <row r="206" s="2" customFormat="1" ht="16.5" customHeight="1">
      <c r="A206" s="39"/>
      <c r="B206" s="40"/>
      <c r="C206" s="228" t="s">
        <v>909</v>
      </c>
      <c r="D206" s="228" t="s">
        <v>218</v>
      </c>
      <c r="E206" s="229" t="s">
        <v>6956</v>
      </c>
      <c r="F206" s="230" t="s">
        <v>3533</v>
      </c>
      <c r="G206" s="231" t="s">
        <v>2043</v>
      </c>
      <c r="H206" s="232">
        <v>60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1472</v>
      </c>
    </row>
    <row r="207" s="2" customFormat="1" ht="16.5" customHeight="1">
      <c r="A207" s="39"/>
      <c r="B207" s="40"/>
      <c r="C207" s="264" t="s">
        <v>914</v>
      </c>
      <c r="D207" s="264" t="s">
        <v>372</v>
      </c>
      <c r="E207" s="265" t="s">
        <v>6957</v>
      </c>
      <c r="F207" s="266" t="s">
        <v>6958</v>
      </c>
      <c r="G207" s="267" t="s">
        <v>2043</v>
      </c>
      <c r="H207" s="268">
        <v>430</v>
      </c>
      <c r="I207" s="269"/>
      <c r="J207" s="270">
        <f>ROUND(I207*H207,2)</f>
        <v>0</v>
      </c>
      <c r="K207" s="266" t="s">
        <v>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250</v>
      </c>
      <c r="AT207" s="239" t="s">
        <v>372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1486</v>
      </c>
    </row>
    <row r="208" s="2" customFormat="1" ht="16.5" customHeight="1">
      <c r="A208" s="39"/>
      <c r="B208" s="40"/>
      <c r="C208" s="228" t="s">
        <v>920</v>
      </c>
      <c r="D208" s="228" t="s">
        <v>218</v>
      </c>
      <c r="E208" s="229" t="s">
        <v>6959</v>
      </c>
      <c r="F208" s="230" t="s">
        <v>3541</v>
      </c>
      <c r="G208" s="231" t="s">
        <v>2043</v>
      </c>
      <c r="H208" s="232">
        <v>430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1497</v>
      </c>
    </row>
    <row r="209" s="2" customFormat="1" ht="16.5" customHeight="1">
      <c r="A209" s="39"/>
      <c r="B209" s="40"/>
      <c r="C209" s="228" t="s">
        <v>925</v>
      </c>
      <c r="D209" s="228" t="s">
        <v>218</v>
      </c>
      <c r="E209" s="229" t="s">
        <v>6960</v>
      </c>
      <c r="F209" s="230" t="s">
        <v>6961</v>
      </c>
      <c r="G209" s="231" t="s">
        <v>2043</v>
      </c>
      <c r="H209" s="232">
        <v>24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1508</v>
      </c>
    </row>
    <row r="210" s="2" customFormat="1" ht="16.5" customHeight="1">
      <c r="A210" s="39"/>
      <c r="B210" s="40"/>
      <c r="C210" s="228" t="s">
        <v>930</v>
      </c>
      <c r="D210" s="228" t="s">
        <v>218</v>
      </c>
      <c r="E210" s="229" t="s">
        <v>6962</v>
      </c>
      <c r="F210" s="230" t="s">
        <v>6963</v>
      </c>
      <c r="G210" s="231" t="s">
        <v>2043</v>
      </c>
      <c r="H210" s="232">
        <v>13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1518</v>
      </c>
    </row>
    <row r="211" s="2" customFormat="1" ht="16.5" customHeight="1">
      <c r="A211" s="39"/>
      <c r="B211" s="40"/>
      <c r="C211" s="228" t="s">
        <v>941</v>
      </c>
      <c r="D211" s="228" t="s">
        <v>218</v>
      </c>
      <c r="E211" s="229" t="s">
        <v>6964</v>
      </c>
      <c r="F211" s="230" t="s">
        <v>3547</v>
      </c>
      <c r="G211" s="231" t="s">
        <v>2043</v>
      </c>
      <c r="H211" s="232">
        <v>60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1531</v>
      </c>
    </row>
    <row r="212" s="12" customFormat="1" ht="25.92" customHeight="1">
      <c r="A212" s="12"/>
      <c r="B212" s="212"/>
      <c r="C212" s="213"/>
      <c r="D212" s="214" t="s">
        <v>78</v>
      </c>
      <c r="E212" s="215" t="s">
        <v>3548</v>
      </c>
      <c r="F212" s="215" t="s">
        <v>3549</v>
      </c>
      <c r="G212" s="213"/>
      <c r="H212" s="213"/>
      <c r="I212" s="216"/>
      <c r="J212" s="217">
        <f>BK212</f>
        <v>0</v>
      </c>
      <c r="K212" s="213"/>
      <c r="L212" s="218"/>
      <c r="M212" s="219"/>
      <c r="N212" s="220"/>
      <c r="O212" s="220"/>
      <c r="P212" s="221">
        <f>SUM(P213:P258)</f>
        <v>0</v>
      </c>
      <c r="Q212" s="220"/>
      <c r="R212" s="221">
        <f>SUM(R213:R258)</f>
        <v>0</v>
      </c>
      <c r="S212" s="220"/>
      <c r="T212" s="222">
        <f>SUM(T213:T258)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23" t="s">
        <v>86</v>
      </c>
      <c r="AT212" s="224" t="s">
        <v>78</v>
      </c>
      <c r="AU212" s="224" t="s">
        <v>79</v>
      </c>
      <c r="AY212" s="223" t="s">
        <v>216</v>
      </c>
      <c r="BK212" s="225">
        <f>SUM(BK213:BK258)</f>
        <v>0</v>
      </c>
    </row>
    <row r="213" s="2" customFormat="1" ht="16.5" customHeight="1">
      <c r="A213" s="39"/>
      <c r="B213" s="40"/>
      <c r="C213" s="264" t="s">
        <v>945</v>
      </c>
      <c r="D213" s="264" t="s">
        <v>372</v>
      </c>
      <c r="E213" s="265" t="s">
        <v>6965</v>
      </c>
      <c r="F213" s="266" t="s">
        <v>6966</v>
      </c>
      <c r="G213" s="267" t="s">
        <v>293</v>
      </c>
      <c r="H213" s="268">
        <v>40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1540</v>
      </c>
    </row>
    <row r="214" s="2" customFormat="1" ht="16.5" customHeight="1">
      <c r="A214" s="39"/>
      <c r="B214" s="40"/>
      <c r="C214" s="228" t="s">
        <v>949</v>
      </c>
      <c r="D214" s="228" t="s">
        <v>218</v>
      </c>
      <c r="E214" s="229" t="s">
        <v>6967</v>
      </c>
      <c r="F214" s="230" t="s">
        <v>6968</v>
      </c>
      <c r="G214" s="231" t="s">
        <v>293</v>
      </c>
      <c r="H214" s="232">
        <v>40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 ht="16.5" customHeight="1">
      <c r="A215" s="39"/>
      <c r="B215" s="40"/>
      <c r="C215" s="264" t="s">
        <v>953</v>
      </c>
      <c r="D215" s="264" t="s">
        <v>372</v>
      </c>
      <c r="E215" s="265" t="s">
        <v>6969</v>
      </c>
      <c r="F215" s="266" t="s">
        <v>6970</v>
      </c>
      <c r="G215" s="267" t="s">
        <v>293</v>
      </c>
      <c r="H215" s="268">
        <v>150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250</v>
      </c>
      <c r="AT215" s="239" t="s">
        <v>372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1563</v>
      </c>
    </row>
    <row r="216" s="2" customFormat="1" ht="16.5" customHeight="1">
      <c r="A216" s="39"/>
      <c r="B216" s="40"/>
      <c r="C216" s="228" t="s">
        <v>959</v>
      </c>
      <c r="D216" s="228" t="s">
        <v>218</v>
      </c>
      <c r="E216" s="229" t="s">
        <v>6971</v>
      </c>
      <c r="F216" s="230" t="s">
        <v>6972</v>
      </c>
      <c r="G216" s="231" t="s">
        <v>293</v>
      </c>
      <c r="H216" s="232">
        <v>150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1572</v>
      </c>
    </row>
    <row r="217" s="2" customFormat="1" ht="16.5" customHeight="1">
      <c r="A217" s="39"/>
      <c r="B217" s="40"/>
      <c r="C217" s="264" t="s">
        <v>963</v>
      </c>
      <c r="D217" s="264" t="s">
        <v>372</v>
      </c>
      <c r="E217" s="265" t="s">
        <v>6973</v>
      </c>
      <c r="F217" s="266" t="s">
        <v>6974</v>
      </c>
      <c r="G217" s="267" t="s">
        <v>293</v>
      </c>
      <c r="H217" s="268">
        <v>15</v>
      </c>
      <c r="I217" s="269"/>
      <c r="J217" s="270">
        <f>ROUND(I217*H217,2)</f>
        <v>0</v>
      </c>
      <c r="K217" s="266" t="s">
        <v>1</v>
      </c>
      <c r="L217" s="271"/>
      <c r="M217" s="272" t="s">
        <v>1</v>
      </c>
      <c r="N217" s="273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250</v>
      </c>
      <c r="AT217" s="239" t="s">
        <v>372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1594</v>
      </c>
    </row>
    <row r="218" s="2" customFormat="1" ht="16.5" customHeight="1">
      <c r="A218" s="39"/>
      <c r="B218" s="40"/>
      <c r="C218" s="228" t="s">
        <v>967</v>
      </c>
      <c r="D218" s="228" t="s">
        <v>218</v>
      </c>
      <c r="E218" s="229" t="s">
        <v>6975</v>
      </c>
      <c r="F218" s="230" t="s">
        <v>6976</v>
      </c>
      <c r="G218" s="231" t="s">
        <v>293</v>
      </c>
      <c r="H218" s="232">
        <v>15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1610</v>
      </c>
    </row>
    <row r="219" s="2" customFormat="1" ht="16.5" customHeight="1">
      <c r="A219" s="39"/>
      <c r="B219" s="40"/>
      <c r="C219" s="264" t="s">
        <v>971</v>
      </c>
      <c r="D219" s="264" t="s">
        <v>372</v>
      </c>
      <c r="E219" s="265" t="s">
        <v>6977</v>
      </c>
      <c r="F219" s="266" t="s">
        <v>3563</v>
      </c>
      <c r="G219" s="267" t="s">
        <v>293</v>
      </c>
      <c r="H219" s="268">
        <v>35</v>
      </c>
      <c r="I219" s="269"/>
      <c r="J219" s="270">
        <f>ROUND(I219*H219,2)</f>
        <v>0</v>
      </c>
      <c r="K219" s="266" t="s">
        <v>1</v>
      </c>
      <c r="L219" s="271"/>
      <c r="M219" s="272" t="s">
        <v>1</v>
      </c>
      <c r="N219" s="273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250</v>
      </c>
      <c r="AT219" s="239" t="s">
        <v>372</v>
      </c>
      <c r="AU219" s="239" t="s">
        <v>86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1621</v>
      </c>
    </row>
    <row r="220" s="2" customFormat="1" ht="16.5" customHeight="1">
      <c r="A220" s="39"/>
      <c r="B220" s="40"/>
      <c r="C220" s="228" t="s">
        <v>976</v>
      </c>
      <c r="D220" s="228" t="s">
        <v>218</v>
      </c>
      <c r="E220" s="229" t="s">
        <v>6978</v>
      </c>
      <c r="F220" s="230" t="s">
        <v>3565</v>
      </c>
      <c r="G220" s="231" t="s">
        <v>293</v>
      </c>
      <c r="H220" s="232">
        <v>35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1631</v>
      </c>
    </row>
    <row r="221" s="2" customFormat="1" ht="16.5" customHeight="1">
      <c r="A221" s="39"/>
      <c r="B221" s="40"/>
      <c r="C221" s="264" t="s">
        <v>991</v>
      </c>
      <c r="D221" s="264" t="s">
        <v>372</v>
      </c>
      <c r="E221" s="265" t="s">
        <v>6979</v>
      </c>
      <c r="F221" s="266" t="s">
        <v>3567</v>
      </c>
      <c r="G221" s="267" t="s">
        <v>293</v>
      </c>
      <c r="H221" s="268">
        <v>300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1641</v>
      </c>
    </row>
    <row r="222" s="2" customFormat="1" ht="16.5" customHeight="1">
      <c r="A222" s="39"/>
      <c r="B222" s="40"/>
      <c r="C222" s="228" t="s">
        <v>995</v>
      </c>
      <c r="D222" s="228" t="s">
        <v>218</v>
      </c>
      <c r="E222" s="229" t="s">
        <v>6980</v>
      </c>
      <c r="F222" s="230" t="s">
        <v>3569</v>
      </c>
      <c r="G222" s="231" t="s">
        <v>293</v>
      </c>
      <c r="H222" s="232">
        <v>300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1649</v>
      </c>
    </row>
    <row r="223" s="2" customFormat="1" ht="16.5" customHeight="1">
      <c r="A223" s="39"/>
      <c r="B223" s="40"/>
      <c r="C223" s="264" t="s">
        <v>1010</v>
      </c>
      <c r="D223" s="264" t="s">
        <v>372</v>
      </c>
      <c r="E223" s="265" t="s">
        <v>6981</v>
      </c>
      <c r="F223" s="266" t="s">
        <v>3571</v>
      </c>
      <c r="G223" s="267" t="s">
        <v>293</v>
      </c>
      <c r="H223" s="268">
        <v>2500</v>
      </c>
      <c r="I223" s="269"/>
      <c r="J223" s="270">
        <f>ROUND(I223*H223,2)</f>
        <v>0</v>
      </c>
      <c r="K223" s="266" t="s">
        <v>1</v>
      </c>
      <c r="L223" s="271"/>
      <c r="M223" s="272" t="s">
        <v>1</v>
      </c>
      <c r="N223" s="273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250</v>
      </c>
      <c r="AT223" s="239" t="s">
        <v>372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1658</v>
      </c>
    </row>
    <row r="224" s="2" customFormat="1" ht="16.5" customHeight="1">
      <c r="A224" s="39"/>
      <c r="B224" s="40"/>
      <c r="C224" s="228" t="s">
        <v>1014</v>
      </c>
      <c r="D224" s="228" t="s">
        <v>218</v>
      </c>
      <c r="E224" s="229" t="s">
        <v>6982</v>
      </c>
      <c r="F224" s="230" t="s">
        <v>3573</v>
      </c>
      <c r="G224" s="231" t="s">
        <v>293</v>
      </c>
      <c r="H224" s="232">
        <v>2500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1666</v>
      </c>
    </row>
    <row r="225" s="2" customFormat="1" ht="16.5" customHeight="1">
      <c r="A225" s="39"/>
      <c r="B225" s="40"/>
      <c r="C225" s="264" t="s">
        <v>1020</v>
      </c>
      <c r="D225" s="264" t="s">
        <v>372</v>
      </c>
      <c r="E225" s="265" t="s">
        <v>6983</v>
      </c>
      <c r="F225" s="266" t="s">
        <v>6984</v>
      </c>
      <c r="G225" s="267" t="s">
        <v>293</v>
      </c>
      <c r="H225" s="268">
        <v>60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1676</v>
      </c>
    </row>
    <row r="226" s="2" customFormat="1" ht="16.5" customHeight="1">
      <c r="A226" s="39"/>
      <c r="B226" s="40"/>
      <c r="C226" s="228" t="s">
        <v>1025</v>
      </c>
      <c r="D226" s="228" t="s">
        <v>218</v>
      </c>
      <c r="E226" s="229" t="s">
        <v>6985</v>
      </c>
      <c r="F226" s="230" t="s">
        <v>6986</v>
      </c>
      <c r="G226" s="231" t="s">
        <v>293</v>
      </c>
      <c r="H226" s="232">
        <v>60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1685</v>
      </c>
    </row>
    <row r="227" s="2" customFormat="1" ht="16.5" customHeight="1">
      <c r="A227" s="39"/>
      <c r="B227" s="40"/>
      <c r="C227" s="264" t="s">
        <v>1030</v>
      </c>
      <c r="D227" s="264" t="s">
        <v>372</v>
      </c>
      <c r="E227" s="265" t="s">
        <v>6987</v>
      </c>
      <c r="F227" s="266" t="s">
        <v>3575</v>
      </c>
      <c r="G227" s="267" t="s">
        <v>293</v>
      </c>
      <c r="H227" s="268">
        <v>1150</v>
      </c>
      <c r="I227" s="269"/>
      <c r="J227" s="270">
        <f>ROUND(I227*H227,2)</f>
        <v>0</v>
      </c>
      <c r="K227" s="266" t="s">
        <v>1</v>
      </c>
      <c r="L227" s="271"/>
      <c r="M227" s="272" t="s">
        <v>1</v>
      </c>
      <c r="N227" s="273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250</v>
      </c>
      <c r="AT227" s="239" t="s">
        <v>372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1699</v>
      </c>
    </row>
    <row r="228" s="2" customFormat="1" ht="16.5" customHeight="1">
      <c r="A228" s="39"/>
      <c r="B228" s="40"/>
      <c r="C228" s="228" t="s">
        <v>1061</v>
      </c>
      <c r="D228" s="228" t="s">
        <v>218</v>
      </c>
      <c r="E228" s="229" t="s">
        <v>6988</v>
      </c>
      <c r="F228" s="230" t="s">
        <v>3577</v>
      </c>
      <c r="G228" s="231" t="s">
        <v>293</v>
      </c>
      <c r="H228" s="232">
        <v>1150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1709</v>
      </c>
    </row>
    <row r="229" s="2" customFormat="1" ht="16.5" customHeight="1">
      <c r="A229" s="39"/>
      <c r="B229" s="40"/>
      <c r="C229" s="264" t="s">
        <v>1078</v>
      </c>
      <c r="D229" s="264" t="s">
        <v>372</v>
      </c>
      <c r="E229" s="265" t="s">
        <v>6989</v>
      </c>
      <c r="F229" s="266" t="s">
        <v>3579</v>
      </c>
      <c r="G229" s="267" t="s">
        <v>293</v>
      </c>
      <c r="H229" s="268">
        <v>2400</v>
      </c>
      <c r="I229" s="269"/>
      <c r="J229" s="270">
        <f>ROUND(I229*H229,2)</f>
        <v>0</v>
      </c>
      <c r="K229" s="266" t="s">
        <v>1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250</v>
      </c>
      <c r="AT229" s="239" t="s">
        <v>372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1720</v>
      </c>
    </row>
    <row r="230" s="2" customFormat="1" ht="16.5" customHeight="1">
      <c r="A230" s="39"/>
      <c r="B230" s="40"/>
      <c r="C230" s="228" t="s">
        <v>1082</v>
      </c>
      <c r="D230" s="228" t="s">
        <v>218</v>
      </c>
      <c r="E230" s="229" t="s">
        <v>6990</v>
      </c>
      <c r="F230" s="230" t="s">
        <v>3581</v>
      </c>
      <c r="G230" s="231" t="s">
        <v>293</v>
      </c>
      <c r="H230" s="232">
        <v>2400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1730</v>
      </c>
    </row>
    <row r="231" s="2" customFormat="1" ht="16.5" customHeight="1">
      <c r="A231" s="39"/>
      <c r="B231" s="40"/>
      <c r="C231" s="264" t="s">
        <v>1091</v>
      </c>
      <c r="D231" s="264" t="s">
        <v>372</v>
      </c>
      <c r="E231" s="265" t="s">
        <v>6991</v>
      </c>
      <c r="F231" s="266" t="s">
        <v>6992</v>
      </c>
      <c r="G231" s="267" t="s">
        <v>293</v>
      </c>
      <c r="H231" s="268">
        <v>15</v>
      </c>
      <c r="I231" s="269"/>
      <c r="J231" s="270">
        <f>ROUND(I231*H231,2)</f>
        <v>0</v>
      </c>
      <c r="K231" s="266" t="s">
        <v>1</v>
      </c>
      <c r="L231" s="271"/>
      <c r="M231" s="272" t="s">
        <v>1</v>
      </c>
      <c r="N231" s="273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250</v>
      </c>
      <c r="AT231" s="239" t="s">
        <v>372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1741</v>
      </c>
    </row>
    <row r="232" s="2" customFormat="1" ht="16.5" customHeight="1">
      <c r="A232" s="39"/>
      <c r="B232" s="40"/>
      <c r="C232" s="228" t="s">
        <v>1097</v>
      </c>
      <c r="D232" s="228" t="s">
        <v>218</v>
      </c>
      <c r="E232" s="229" t="s">
        <v>6993</v>
      </c>
      <c r="F232" s="230" t="s">
        <v>6994</v>
      </c>
      <c r="G232" s="231" t="s">
        <v>293</v>
      </c>
      <c r="H232" s="232">
        <v>15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1752</v>
      </c>
    </row>
    <row r="233" s="2" customFormat="1" ht="16.5" customHeight="1">
      <c r="A233" s="39"/>
      <c r="B233" s="40"/>
      <c r="C233" s="264" t="s">
        <v>1103</v>
      </c>
      <c r="D233" s="264" t="s">
        <v>372</v>
      </c>
      <c r="E233" s="265" t="s">
        <v>6995</v>
      </c>
      <c r="F233" s="266" t="s">
        <v>6996</v>
      </c>
      <c r="G233" s="267" t="s">
        <v>293</v>
      </c>
      <c r="H233" s="268">
        <v>15</v>
      </c>
      <c r="I233" s="269"/>
      <c r="J233" s="270">
        <f>ROUND(I233*H233,2)</f>
        <v>0</v>
      </c>
      <c r="K233" s="266" t="s">
        <v>1</v>
      </c>
      <c r="L233" s="271"/>
      <c r="M233" s="272" t="s">
        <v>1</v>
      </c>
      <c r="N233" s="273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250</v>
      </c>
      <c r="AT233" s="239" t="s">
        <v>372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1760</v>
      </c>
    </row>
    <row r="234" s="2" customFormat="1" ht="16.5" customHeight="1">
      <c r="A234" s="39"/>
      <c r="B234" s="40"/>
      <c r="C234" s="228" t="s">
        <v>1109</v>
      </c>
      <c r="D234" s="228" t="s">
        <v>218</v>
      </c>
      <c r="E234" s="229" t="s">
        <v>6997</v>
      </c>
      <c r="F234" s="230" t="s">
        <v>6998</v>
      </c>
      <c r="G234" s="231" t="s">
        <v>293</v>
      </c>
      <c r="H234" s="232">
        <v>15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86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1772</v>
      </c>
    </row>
    <row r="235" s="2" customFormat="1" ht="16.5" customHeight="1">
      <c r="A235" s="39"/>
      <c r="B235" s="40"/>
      <c r="C235" s="264" t="s">
        <v>1113</v>
      </c>
      <c r="D235" s="264" t="s">
        <v>372</v>
      </c>
      <c r="E235" s="265" t="s">
        <v>6999</v>
      </c>
      <c r="F235" s="266" t="s">
        <v>7000</v>
      </c>
      <c r="G235" s="267" t="s">
        <v>293</v>
      </c>
      <c r="H235" s="268">
        <v>10</v>
      </c>
      <c r="I235" s="269"/>
      <c r="J235" s="270">
        <f>ROUND(I235*H235,2)</f>
        <v>0</v>
      </c>
      <c r="K235" s="266" t="s">
        <v>1</v>
      </c>
      <c r="L235" s="271"/>
      <c r="M235" s="272" t="s">
        <v>1</v>
      </c>
      <c r="N235" s="273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250</v>
      </c>
      <c r="AT235" s="239" t="s">
        <v>372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1781</v>
      </c>
    </row>
    <row r="236" s="2" customFormat="1" ht="16.5" customHeight="1">
      <c r="A236" s="39"/>
      <c r="B236" s="40"/>
      <c r="C236" s="228" t="s">
        <v>1117</v>
      </c>
      <c r="D236" s="228" t="s">
        <v>218</v>
      </c>
      <c r="E236" s="229" t="s">
        <v>7001</v>
      </c>
      <c r="F236" s="230" t="s">
        <v>7002</v>
      </c>
      <c r="G236" s="231" t="s">
        <v>293</v>
      </c>
      <c r="H236" s="232">
        <v>10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1791</v>
      </c>
    </row>
    <row r="237" s="2" customFormat="1" ht="16.5" customHeight="1">
      <c r="A237" s="39"/>
      <c r="B237" s="40"/>
      <c r="C237" s="264" t="s">
        <v>1123</v>
      </c>
      <c r="D237" s="264" t="s">
        <v>372</v>
      </c>
      <c r="E237" s="265" t="s">
        <v>7003</v>
      </c>
      <c r="F237" s="266" t="s">
        <v>3583</v>
      </c>
      <c r="G237" s="267" t="s">
        <v>293</v>
      </c>
      <c r="H237" s="268">
        <v>200</v>
      </c>
      <c r="I237" s="269"/>
      <c r="J237" s="270">
        <f>ROUND(I237*H237,2)</f>
        <v>0</v>
      </c>
      <c r="K237" s="266" t="s">
        <v>1</v>
      </c>
      <c r="L237" s="271"/>
      <c r="M237" s="272" t="s">
        <v>1</v>
      </c>
      <c r="N237" s="273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250</v>
      </c>
      <c r="AT237" s="239" t="s">
        <v>372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1801</v>
      </c>
    </row>
    <row r="238" s="2" customFormat="1" ht="16.5" customHeight="1">
      <c r="A238" s="39"/>
      <c r="B238" s="40"/>
      <c r="C238" s="228" t="s">
        <v>1128</v>
      </c>
      <c r="D238" s="228" t="s">
        <v>218</v>
      </c>
      <c r="E238" s="229" t="s">
        <v>7004</v>
      </c>
      <c r="F238" s="230" t="s">
        <v>7005</v>
      </c>
      <c r="G238" s="231" t="s">
        <v>293</v>
      </c>
      <c r="H238" s="232">
        <v>200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1814</v>
      </c>
    </row>
    <row r="239" s="2" customFormat="1" ht="16.5" customHeight="1">
      <c r="A239" s="39"/>
      <c r="B239" s="40"/>
      <c r="C239" s="264" t="s">
        <v>1132</v>
      </c>
      <c r="D239" s="264" t="s">
        <v>372</v>
      </c>
      <c r="E239" s="265" t="s">
        <v>7006</v>
      </c>
      <c r="F239" s="266" t="s">
        <v>7007</v>
      </c>
      <c r="G239" s="267" t="s">
        <v>293</v>
      </c>
      <c r="H239" s="268">
        <v>300</v>
      </c>
      <c r="I239" s="269"/>
      <c r="J239" s="270">
        <f>ROUND(I239*H239,2)</f>
        <v>0</v>
      </c>
      <c r="K239" s="266" t="s">
        <v>1</v>
      </c>
      <c r="L239" s="271"/>
      <c r="M239" s="272" t="s">
        <v>1</v>
      </c>
      <c r="N239" s="273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250</v>
      </c>
      <c r="AT239" s="239" t="s">
        <v>372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1820</v>
      </c>
    </row>
    <row r="240" s="2" customFormat="1" ht="16.5" customHeight="1">
      <c r="A240" s="39"/>
      <c r="B240" s="40"/>
      <c r="C240" s="228" t="s">
        <v>1136</v>
      </c>
      <c r="D240" s="228" t="s">
        <v>218</v>
      </c>
      <c r="E240" s="229" t="s">
        <v>7008</v>
      </c>
      <c r="F240" s="230" t="s">
        <v>7009</v>
      </c>
      <c r="G240" s="231" t="s">
        <v>293</v>
      </c>
      <c r="H240" s="232">
        <v>300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1827</v>
      </c>
    </row>
    <row r="241" s="2" customFormat="1" ht="16.5" customHeight="1">
      <c r="A241" s="39"/>
      <c r="B241" s="40"/>
      <c r="C241" s="264" t="s">
        <v>1140</v>
      </c>
      <c r="D241" s="264" t="s">
        <v>372</v>
      </c>
      <c r="E241" s="265" t="s">
        <v>7010</v>
      </c>
      <c r="F241" s="266" t="s">
        <v>3591</v>
      </c>
      <c r="G241" s="267" t="s">
        <v>293</v>
      </c>
      <c r="H241" s="268">
        <v>150</v>
      </c>
      <c r="I241" s="269"/>
      <c r="J241" s="270">
        <f>ROUND(I241*H241,2)</f>
        <v>0</v>
      </c>
      <c r="K241" s="266" t="s">
        <v>1</v>
      </c>
      <c r="L241" s="271"/>
      <c r="M241" s="272" t="s">
        <v>1</v>
      </c>
      <c r="N241" s="273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250</v>
      </c>
      <c r="AT241" s="239" t="s">
        <v>372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1834</v>
      </c>
    </row>
    <row r="242" s="2" customFormat="1" ht="16.5" customHeight="1">
      <c r="A242" s="39"/>
      <c r="B242" s="40"/>
      <c r="C242" s="228" t="s">
        <v>1144</v>
      </c>
      <c r="D242" s="228" t="s">
        <v>218</v>
      </c>
      <c r="E242" s="229" t="s">
        <v>7011</v>
      </c>
      <c r="F242" s="230" t="s">
        <v>3593</v>
      </c>
      <c r="G242" s="231" t="s">
        <v>293</v>
      </c>
      <c r="H242" s="232">
        <v>150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1846</v>
      </c>
    </row>
    <row r="243" s="2" customFormat="1" ht="16.5" customHeight="1">
      <c r="A243" s="39"/>
      <c r="B243" s="40"/>
      <c r="C243" s="264" t="s">
        <v>1149</v>
      </c>
      <c r="D243" s="264" t="s">
        <v>372</v>
      </c>
      <c r="E243" s="265" t="s">
        <v>7012</v>
      </c>
      <c r="F243" s="266" t="s">
        <v>3595</v>
      </c>
      <c r="G243" s="267" t="s">
        <v>293</v>
      </c>
      <c r="H243" s="268">
        <v>350</v>
      </c>
      <c r="I243" s="269"/>
      <c r="J243" s="270">
        <f>ROUND(I243*H243,2)</f>
        <v>0</v>
      </c>
      <c r="K243" s="266" t="s">
        <v>1</v>
      </c>
      <c r="L243" s="271"/>
      <c r="M243" s="272" t="s">
        <v>1</v>
      </c>
      <c r="N243" s="273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250</v>
      </c>
      <c r="AT243" s="239" t="s">
        <v>372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1857</v>
      </c>
    </row>
    <row r="244" s="2" customFormat="1" ht="16.5" customHeight="1">
      <c r="A244" s="39"/>
      <c r="B244" s="40"/>
      <c r="C244" s="228" t="s">
        <v>1206</v>
      </c>
      <c r="D244" s="228" t="s">
        <v>218</v>
      </c>
      <c r="E244" s="229" t="s">
        <v>7013</v>
      </c>
      <c r="F244" s="230" t="s">
        <v>3597</v>
      </c>
      <c r="G244" s="231" t="s">
        <v>293</v>
      </c>
      <c r="H244" s="232">
        <v>350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1867</v>
      </c>
    </row>
    <row r="245" s="2" customFormat="1" ht="16.5" customHeight="1">
      <c r="A245" s="39"/>
      <c r="B245" s="40"/>
      <c r="C245" s="264" t="s">
        <v>1210</v>
      </c>
      <c r="D245" s="264" t="s">
        <v>372</v>
      </c>
      <c r="E245" s="265" t="s">
        <v>7014</v>
      </c>
      <c r="F245" s="266" t="s">
        <v>3599</v>
      </c>
      <c r="G245" s="267" t="s">
        <v>293</v>
      </c>
      <c r="H245" s="268">
        <v>100</v>
      </c>
      <c r="I245" s="269"/>
      <c r="J245" s="270">
        <f>ROUND(I245*H245,2)</f>
        <v>0</v>
      </c>
      <c r="K245" s="266" t="s">
        <v>1</v>
      </c>
      <c r="L245" s="271"/>
      <c r="M245" s="272" t="s">
        <v>1</v>
      </c>
      <c r="N245" s="273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250</v>
      </c>
      <c r="AT245" s="239" t="s">
        <v>372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1877</v>
      </c>
    </row>
    <row r="246" s="2" customFormat="1" ht="16.5" customHeight="1">
      <c r="A246" s="39"/>
      <c r="B246" s="40"/>
      <c r="C246" s="228" t="s">
        <v>1225</v>
      </c>
      <c r="D246" s="228" t="s">
        <v>218</v>
      </c>
      <c r="E246" s="229" t="s">
        <v>7015</v>
      </c>
      <c r="F246" s="230" t="s">
        <v>7016</v>
      </c>
      <c r="G246" s="231" t="s">
        <v>293</v>
      </c>
      <c r="H246" s="232">
        <v>100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1886</v>
      </c>
    </row>
    <row r="247" s="2" customFormat="1" ht="16.5" customHeight="1">
      <c r="A247" s="39"/>
      <c r="B247" s="40"/>
      <c r="C247" s="264" t="s">
        <v>1230</v>
      </c>
      <c r="D247" s="264" t="s">
        <v>372</v>
      </c>
      <c r="E247" s="265" t="s">
        <v>7017</v>
      </c>
      <c r="F247" s="266" t="s">
        <v>7018</v>
      </c>
      <c r="G247" s="267" t="s">
        <v>293</v>
      </c>
      <c r="H247" s="268">
        <v>25</v>
      </c>
      <c r="I247" s="269"/>
      <c r="J247" s="270">
        <f>ROUND(I247*H247,2)</f>
        <v>0</v>
      </c>
      <c r="K247" s="266" t="s">
        <v>1</v>
      </c>
      <c r="L247" s="271"/>
      <c r="M247" s="272" t="s">
        <v>1</v>
      </c>
      <c r="N247" s="273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250</v>
      </c>
      <c r="AT247" s="239" t="s">
        <v>372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1893</v>
      </c>
    </row>
    <row r="248" s="2" customFormat="1" ht="16.5" customHeight="1">
      <c r="A248" s="39"/>
      <c r="B248" s="40"/>
      <c r="C248" s="228" t="s">
        <v>1235</v>
      </c>
      <c r="D248" s="228" t="s">
        <v>218</v>
      </c>
      <c r="E248" s="229" t="s">
        <v>7019</v>
      </c>
      <c r="F248" s="230" t="s">
        <v>7020</v>
      </c>
      <c r="G248" s="231" t="s">
        <v>293</v>
      </c>
      <c r="H248" s="232">
        <v>25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1909</v>
      </c>
    </row>
    <row r="249" s="2" customFormat="1" ht="16.5" customHeight="1">
      <c r="A249" s="39"/>
      <c r="B249" s="40"/>
      <c r="C249" s="264" t="s">
        <v>1243</v>
      </c>
      <c r="D249" s="264" t="s">
        <v>372</v>
      </c>
      <c r="E249" s="265" t="s">
        <v>7021</v>
      </c>
      <c r="F249" s="266" t="s">
        <v>7022</v>
      </c>
      <c r="G249" s="267" t="s">
        <v>293</v>
      </c>
      <c r="H249" s="268">
        <v>10</v>
      </c>
      <c r="I249" s="269"/>
      <c r="J249" s="270">
        <f>ROUND(I249*H249,2)</f>
        <v>0</v>
      </c>
      <c r="K249" s="266" t="s">
        <v>1</v>
      </c>
      <c r="L249" s="271"/>
      <c r="M249" s="272" t="s">
        <v>1</v>
      </c>
      <c r="N249" s="273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250</v>
      </c>
      <c r="AT249" s="239" t="s">
        <v>372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1919</v>
      </c>
    </row>
    <row r="250" s="2" customFormat="1" ht="16.5" customHeight="1">
      <c r="A250" s="39"/>
      <c r="B250" s="40"/>
      <c r="C250" s="228" t="s">
        <v>1248</v>
      </c>
      <c r="D250" s="228" t="s">
        <v>218</v>
      </c>
      <c r="E250" s="229" t="s">
        <v>7023</v>
      </c>
      <c r="F250" s="230" t="s">
        <v>7024</v>
      </c>
      <c r="G250" s="231" t="s">
        <v>293</v>
      </c>
      <c r="H250" s="232">
        <v>10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1937</v>
      </c>
    </row>
    <row r="251" s="2" customFormat="1" ht="16.5" customHeight="1">
      <c r="A251" s="39"/>
      <c r="B251" s="40"/>
      <c r="C251" s="264" t="s">
        <v>1256</v>
      </c>
      <c r="D251" s="264" t="s">
        <v>372</v>
      </c>
      <c r="E251" s="265" t="s">
        <v>7025</v>
      </c>
      <c r="F251" s="266" t="s">
        <v>3607</v>
      </c>
      <c r="G251" s="267" t="s">
        <v>2043</v>
      </c>
      <c r="H251" s="268">
        <v>400</v>
      </c>
      <c r="I251" s="269"/>
      <c r="J251" s="270">
        <f>ROUND(I251*H251,2)</f>
        <v>0</v>
      </c>
      <c r="K251" s="266" t="s">
        <v>1</v>
      </c>
      <c r="L251" s="271"/>
      <c r="M251" s="272" t="s">
        <v>1</v>
      </c>
      <c r="N251" s="273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250</v>
      </c>
      <c r="AT251" s="239" t="s">
        <v>372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1944</v>
      </c>
    </row>
    <row r="252" s="2" customFormat="1" ht="16.5" customHeight="1">
      <c r="A252" s="39"/>
      <c r="B252" s="40"/>
      <c r="C252" s="228" t="s">
        <v>1272</v>
      </c>
      <c r="D252" s="228" t="s">
        <v>218</v>
      </c>
      <c r="E252" s="229" t="s">
        <v>7026</v>
      </c>
      <c r="F252" s="230" t="s">
        <v>3609</v>
      </c>
      <c r="G252" s="231" t="s">
        <v>2043</v>
      </c>
      <c r="H252" s="232">
        <v>400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1957</v>
      </c>
    </row>
    <row r="253" s="2" customFormat="1" ht="16.5" customHeight="1">
      <c r="A253" s="39"/>
      <c r="B253" s="40"/>
      <c r="C253" s="264" t="s">
        <v>1277</v>
      </c>
      <c r="D253" s="264" t="s">
        <v>372</v>
      </c>
      <c r="E253" s="265" t="s">
        <v>7027</v>
      </c>
      <c r="F253" s="266" t="s">
        <v>3611</v>
      </c>
      <c r="G253" s="267" t="s">
        <v>293</v>
      </c>
      <c r="H253" s="268">
        <v>100</v>
      </c>
      <c r="I253" s="269"/>
      <c r="J253" s="270">
        <f>ROUND(I253*H253,2)</f>
        <v>0</v>
      </c>
      <c r="K253" s="266" t="s">
        <v>1</v>
      </c>
      <c r="L253" s="271"/>
      <c r="M253" s="272" t="s">
        <v>1</v>
      </c>
      <c r="N253" s="273" t="s">
        <v>44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250</v>
      </c>
      <c r="AT253" s="239" t="s">
        <v>372</v>
      </c>
      <c r="AU253" s="239" t="s">
        <v>86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1967</v>
      </c>
    </row>
    <row r="254" s="2" customFormat="1" ht="16.5" customHeight="1">
      <c r="A254" s="39"/>
      <c r="B254" s="40"/>
      <c r="C254" s="228" t="s">
        <v>1289</v>
      </c>
      <c r="D254" s="228" t="s">
        <v>218</v>
      </c>
      <c r="E254" s="229" t="s">
        <v>7028</v>
      </c>
      <c r="F254" s="230" t="s">
        <v>3613</v>
      </c>
      <c r="G254" s="231" t="s">
        <v>293</v>
      </c>
      <c r="H254" s="232">
        <v>100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1978</v>
      </c>
    </row>
    <row r="255" s="2" customFormat="1" ht="16.5" customHeight="1">
      <c r="A255" s="39"/>
      <c r="B255" s="40"/>
      <c r="C255" s="264" t="s">
        <v>1294</v>
      </c>
      <c r="D255" s="264" t="s">
        <v>372</v>
      </c>
      <c r="E255" s="265" t="s">
        <v>7029</v>
      </c>
      <c r="F255" s="266" t="s">
        <v>7030</v>
      </c>
      <c r="G255" s="267" t="s">
        <v>293</v>
      </c>
      <c r="H255" s="268">
        <v>30</v>
      </c>
      <c r="I255" s="269"/>
      <c r="J255" s="270">
        <f>ROUND(I255*H255,2)</f>
        <v>0</v>
      </c>
      <c r="K255" s="266" t="s">
        <v>1</v>
      </c>
      <c r="L255" s="271"/>
      <c r="M255" s="272" t="s">
        <v>1</v>
      </c>
      <c r="N255" s="273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250</v>
      </c>
      <c r="AT255" s="239" t="s">
        <v>372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1988</v>
      </c>
    </row>
    <row r="256" s="2" customFormat="1" ht="16.5" customHeight="1">
      <c r="A256" s="39"/>
      <c r="B256" s="40"/>
      <c r="C256" s="228" t="s">
        <v>1312</v>
      </c>
      <c r="D256" s="228" t="s">
        <v>218</v>
      </c>
      <c r="E256" s="229" t="s">
        <v>7031</v>
      </c>
      <c r="F256" s="230" t="s">
        <v>7032</v>
      </c>
      <c r="G256" s="231" t="s">
        <v>293</v>
      </c>
      <c r="H256" s="232">
        <v>30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1999</v>
      </c>
    </row>
    <row r="257" s="2" customFormat="1" ht="16.5" customHeight="1">
      <c r="A257" s="39"/>
      <c r="B257" s="40"/>
      <c r="C257" s="264" t="s">
        <v>1322</v>
      </c>
      <c r="D257" s="264" t="s">
        <v>372</v>
      </c>
      <c r="E257" s="265" t="s">
        <v>7033</v>
      </c>
      <c r="F257" s="266" t="s">
        <v>3615</v>
      </c>
      <c r="G257" s="267" t="s">
        <v>2043</v>
      </c>
      <c r="H257" s="268">
        <v>70</v>
      </c>
      <c r="I257" s="269"/>
      <c r="J257" s="270">
        <f>ROUND(I257*H257,2)</f>
        <v>0</v>
      </c>
      <c r="K257" s="266" t="s">
        <v>1</v>
      </c>
      <c r="L257" s="271"/>
      <c r="M257" s="272" t="s">
        <v>1</v>
      </c>
      <c r="N257" s="273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250</v>
      </c>
      <c r="AT257" s="239" t="s">
        <v>372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2009</v>
      </c>
    </row>
    <row r="258" s="2" customFormat="1" ht="16.5" customHeight="1">
      <c r="A258" s="39"/>
      <c r="B258" s="40"/>
      <c r="C258" s="228" t="s">
        <v>1327</v>
      </c>
      <c r="D258" s="228" t="s">
        <v>218</v>
      </c>
      <c r="E258" s="229" t="s">
        <v>7034</v>
      </c>
      <c r="F258" s="230" t="s">
        <v>3617</v>
      </c>
      <c r="G258" s="231" t="s">
        <v>2043</v>
      </c>
      <c r="H258" s="232">
        <v>70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2021</v>
      </c>
    </row>
    <row r="259" s="12" customFormat="1" ht="25.92" customHeight="1">
      <c r="A259" s="12"/>
      <c r="B259" s="212"/>
      <c r="C259" s="213"/>
      <c r="D259" s="214" t="s">
        <v>78</v>
      </c>
      <c r="E259" s="215" t="s">
        <v>3634</v>
      </c>
      <c r="F259" s="215" t="s">
        <v>3635</v>
      </c>
      <c r="G259" s="213"/>
      <c r="H259" s="213"/>
      <c r="I259" s="216"/>
      <c r="J259" s="217">
        <f>BK259</f>
        <v>0</v>
      </c>
      <c r="K259" s="213"/>
      <c r="L259" s="218"/>
      <c r="M259" s="219"/>
      <c r="N259" s="220"/>
      <c r="O259" s="220"/>
      <c r="P259" s="221">
        <f>SUM(P260:P265)</f>
        <v>0</v>
      </c>
      <c r="Q259" s="220"/>
      <c r="R259" s="221">
        <f>SUM(R260:R265)</f>
        <v>0</v>
      </c>
      <c r="S259" s="220"/>
      <c r="T259" s="222">
        <f>SUM(T260:T265)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3" t="s">
        <v>86</v>
      </c>
      <c r="AT259" s="224" t="s">
        <v>78</v>
      </c>
      <c r="AU259" s="224" t="s">
        <v>79</v>
      </c>
      <c r="AY259" s="223" t="s">
        <v>216</v>
      </c>
      <c r="BK259" s="225">
        <f>SUM(BK260:BK265)</f>
        <v>0</v>
      </c>
    </row>
    <row r="260" s="2" customFormat="1" ht="16.5" customHeight="1">
      <c r="A260" s="39"/>
      <c r="B260" s="40"/>
      <c r="C260" s="228" t="s">
        <v>1332</v>
      </c>
      <c r="D260" s="228" t="s">
        <v>218</v>
      </c>
      <c r="E260" s="229" t="s">
        <v>7035</v>
      </c>
      <c r="F260" s="230" t="s">
        <v>3640</v>
      </c>
      <c r="G260" s="231" t="s">
        <v>2043</v>
      </c>
      <c r="H260" s="232">
        <v>1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2033</v>
      </c>
    </row>
    <row r="261" s="2" customFormat="1" ht="16.5" customHeight="1">
      <c r="A261" s="39"/>
      <c r="B261" s="40"/>
      <c r="C261" s="228" t="s">
        <v>1338</v>
      </c>
      <c r="D261" s="228" t="s">
        <v>218</v>
      </c>
      <c r="E261" s="229" t="s">
        <v>7036</v>
      </c>
      <c r="F261" s="230" t="s">
        <v>3642</v>
      </c>
      <c r="G261" s="231" t="s">
        <v>2043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2045</v>
      </c>
    </row>
    <row r="262" s="2" customFormat="1" ht="16.5" customHeight="1">
      <c r="A262" s="39"/>
      <c r="B262" s="40"/>
      <c r="C262" s="228" t="s">
        <v>1344</v>
      </c>
      <c r="D262" s="228" t="s">
        <v>218</v>
      </c>
      <c r="E262" s="229" t="s">
        <v>7037</v>
      </c>
      <c r="F262" s="230" t="s">
        <v>7038</v>
      </c>
      <c r="G262" s="231" t="s">
        <v>3645</v>
      </c>
      <c r="H262" s="232">
        <v>150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2062</v>
      </c>
    </row>
    <row r="263" s="2" customFormat="1" ht="16.5" customHeight="1">
      <c r="A263" s="39"/>
      <c r="B263" s="40"/>
      <c r="C263" s="228" t="s">
        <v>1356</v>
      </c>
      <c r="D263" s="228" t="s">
        <v>218</v>
      </c>
      <c r="E263" s="229" t="s">
        <v>7039</v>
      </c>
      <c r="F263" s="230" t="s">
        <v>3653</v>
      </c>
      <c r="G263" s="231" t="s">
        <v>2043</v>
      </c>
      <c r="H263" s="232">
        <v>1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2072</v>
      </c>
    </row>
    <row r="264" s="2" customFormat="1" ht="24.15" customHeight="1">
      <c r="A264" s="39"/>
      <c r="B264" s="40"/>
      <c r="C264" s="228" t="s">
        <v>1361</v>
      </c>
      <c r="D264" s="228" t="s">
        <v>218</v>
      </c>
      <c r="E264" s="229" t="s">
        <v>7040</v>
      </c>
      <c r="F264" s="230" t="s">
        <v>3655</v>
      </c>
      <c r="G264" s="231" t="s">
        <v>2043</v>
      </c>
      <c r="H264" s="232">
        <v>1</v>
      </c>
      <c r="I264" s="233"/>
      <c r="J264" s="234">
        <f>ROUND(I264*H264,2)</f>
        <v>0</v>
      </c>
      <c r="K264" s="230" t="s">
        <v>1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0</v>
      </c>
      <c r="R264" s="237">
        <f>Q264*H264</f>
        <v>0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121</v>
      </c>
      <c r="AT264" s="239" t="s">
        <v>218</v>
      </c>
      <c r="AU264" s="239" t="s">
        <v>86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121</v>
      </c>
      <c r="BM264" s="239" t="s">
        <v>2082</v>
      </c>
    </row>
    <row r="265" s="2" customFormat="1" ht="16.5" customHeight="1">
      <c r="A265" s="39"/>
      <c r="B265" s="40"/>
      <c r="C265" s="228" t="s">
        <v>1366</v>
      </c>
      <c r="D265" s="228" t="s">
        <v>218</v>
      </c>
      <c r="E265" s="229" t="s">
        <v>7041</v>
      </c>
      <c r="F265" s="230" t="s">
        <v>3657</v>
      </c>
      <c r="G265" s="231" t="s">
        <v>2043</v>
      </c>
      <c r="H265" s="232">
        <v>1</v>
      </c>
      <c r="I265" s="233"/>
      <c r="J265" s="234">
        <f>ROUND(I265*H265,2)</f>
        <v>0</v>
      </c>
      <c r="K265" s="230" t="s">
        <v>1</v>
      </c>
      <c r="L265" s="45"/>
      <c r="M265" s="274" t="s">
        <v>1</v>
      </c>
      <c r="N265" s="275" t="s">
        <v>44</v>
      </c>
      <c r="O265" s="276"/>
      <c r="P265" s="277">
        <f>O265*H265</f>
        <v>0</v>
      </c>
      <c r="Q265" s="277">
        <v>0</v>
      </c>
      <c r="R265" s="277">
        <f>Q265*H265</f>
        <v>0</v>
      </c>
      <c r="S265" s="277">
        <v>0</v>
      </c>
      <c r="T265" s="27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121</v>
      </c>
      <c r="AT265" s="239" t="s">
        <v>218</v>
      </c>
      <c r="AU265" s="239" t="s">
        <v>86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2091</v>
      </c>
    </row>
    <row r="266" s="2" customFormat="1" ht="6.96" customHeight="1">
      <c r="A266" s="39"/>
      <c r="B266" s="67"/>
      <c r="C266" s="68"/>
      <c r="D266" s="68"/>
      <c r="E266" s="68"/>
      <c r="F266" s="68"/>
      <c r="G266" s="68"/>
      <c r="H266" s="68"/>
      <c r="I266" s="68"/>
      <c r="J266" s="68"/>
      <c r="K266" s="68"/>
      <c r="L266" s="45"/>
      <c r="M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</sheetData>
  <sheetProtection sheet="1" autoFilter="0" formatColumns="0" formatRows="0" objects="1" scenarios="1" spinCount="100000" saltValue="ZJryc+GgvLQJLUukYQUSl8qWH0FiT2KVqGP+b284I7ZSauZpszrdIhJlVPcp2xqG2QcEw4npe2xT+6YnQdn8vA==" hashValue="ZYXCk9aQtEtTJnuRQMEDaLtkaJu2DbpuztHY/ca1DlBryKYX+z3SD5foWwUmiqy/DAo+MvyOo6eKiDIm8SummA==" algorithmName="SHA-512" password="EA0A"/>
  <autoFilter ref="C128:K26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7042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ROUND((SUM(BE129:BE213)),  2)</f>
        <v>0</v>
      </c>
      <c r="G37" s="39"/>
      <c r="H37" s="39"/>
      <c r="I37" s="166">
        <v>0.20999999999999999</v>
      </c>
      <c r="J37" s="165">
        <f>ROUND(((SUM(BE129:BE213))*I37),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ROUND((SUM(BF129:BF213)),  2)</f>
        <v>0</v>
      </c>
      <c r="G38" s="39"/>
      <c r="H38" s="39"/>
      <c r="I38" s="166">
        <v>0.14999999999999999</v>
      </c>
      <c r="J38" s="165">
        <f>ROUND(((SUM(BF129:BF213))*I38),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ROUND((SUM(BG129:BG213)),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ROUND((SUM(BH129:BH213)),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ROUND((SUM(BI129:BI213)),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SLP - Slaboproud 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3660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3661</v>
      </c>
      <c r="E102" s="193"/>
      <c r="F102" s="193"/>
      <c r="G102" s="193"/>
      <c r="H102" s="193"/>
      <c r="I102" s="193"/>
      <c r="J102" s="194">
        <f>J156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3662</v>
      </c>
      <c r="E103" s="193"/>
      <c r="F103" s="193"/>
      <c r="G103" s="193"/>
      <c r="H103" s="193"/>
      <c r="I103" s="193"/>
      <c r="J103" s="194">
        <f>J182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7043</v>
      </c>
      <c r="E104" s="193"/>
      <c r="F104" s="193"/>
      <c r="G104" s="193"/>
      <c r="H104" s="193"/>
      <c r="I104" s="193"/>
      <c r="J104" s="194">
        <f>J197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3390</v>
      </c>
      <c r="E105" s="193"/>
      <c r="F105" s="193"/>
      <c r="G105" s="193"/>
      <c r="H105" s="193"/>
      <c r="I105" s="193"/>
      <c r="J105" s="194">
        <f>J204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4853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 xml:space="preserve">SLP - Slaboproud  - SO 02 Stávající budova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P130+P156+P182+P197+P204</f>
        <v>0</v>
      </c>
      <c r="Q129" s="105"/>
      <c r="R129" s="209">
        <f>R130+R156+R182+R197+R204</f>
        <v>0</v>
      </c>
      <c r="S129" s="105"/>
      <c r="T129" s="210">
        <f>T130+T156+T182+T197+T204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BK130+BK156+BK182+BK197+BK204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3391</v>
      </c>
      <c r="F130" s="215" t="s">
        <v>3664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SUM(P131:P155)</f>
        <v>0</v>
      </c>
      <c r="Q130" s="220"/>
      <c r="R130" s="221">
        <f>SUM(R131:R155)</f>
        <v>0</v>
      </c>
      <c r="S130" s="220"/>
      <c r="T130" s="222">
        <f>SUM(T131:T155)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SUM(BK131:BK155)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7044</v>
      </c>
      <c r="F131" s="266" t="s">
        <v>3666</v>
      </c>
      <c r="G131" s="267" t="s">
        <v>2043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7045</v>
      </c>
      <c r="F132" s="230" t="s">
        <v>3668</v>
      </c>
      <c r="G132" s="231" t="s">
        <v>2043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21.75" customHeight="1">
      <c r="A133" s="39"/>
      <c r="B133" s="40"/>
      <c r="C133" s="264" t="s">
        <v>99</v>
      </c>
      <c r="D133" s="264" t="s">
        <v>372</v>
      </c>
      <c r="E133" s="265" t="s">
        <v>7046</v>
      </c>
      <c r="F133" s="266" t="s">
        <v>7047</v>
      </c>
      <c r="G133" s="267" t="s">
        <v>2043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7048</v>
      </c>
      <c r="F134" s="230" t="s">
        <v>7049</v>
      </c>
      <c r="G134" s="231" t="s">
        <v>2043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7050</v>
      </c>
      <c r="F135" s="266" t="s">
        <v>3674</v>
      </c>
      <c r="G135" s="267" t="s">
        <v>2043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7051</v>
      </c>
      <c r="F136" s="230" t="s">
        <v>3676</v>
      </c>
      <c r="G136" s="231" t="s">
        <v>2043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7052</v>
      </c>
      <c r="F137" s="266" t="s">
        <v>7053</v>
      </c>
      <c r="G137" s="267" t="s">
        <v>2043</v>
      </c>
      <c r="H137" s="268">
        <v>1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7054</v>
      </c>
      <c r="F138" s="230" t="s">
        <v>7055</v>
      </c>
      <c r="G138" s="231" t="s">
        <v>2043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7056</v>
      </c>
      <c r="F139" s="266" t="s">
        <v>7057</v>
      </c>
      <c r="G139" s="267" t="s">
        <v>2043</v>
      </c>
      <c r="H139" s="268">
        <v>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7058</v>
      </c>
      <c r="F140" s="230" t="s">
        <v>7059</v>
      </c>
      <c r="G140" s="231" t="s">
        <v>2043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7060</v>
      </c>
      <c r="F141" s="266" t="s">
        <v>3678</v>
      </c>
      <c r="G141" s="267" t="s">
        <v>2043</v>
      </c>
      <c r="H141" s="268">
        <v>7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7061</v>
      </c>
      <c r="F142" s="230" t="s">
        <v>3680</v>
      </c>
      <c r="G142" s="231" t="s">
        <v>2043</v>
      </c>
      <c r="H142" s="232">
        <v>7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64" t="s">
        <v>274</v>
      </c>
      <c r="D143" s="264" t="s">
        <v>372</v>
      </c>
      <c r="E143" s="265" t="s">
        <v>7062</v>
      </c>
      <c r="F143" s="266" t="s">
        <v>3682</v>
      </c>
      <c r="G143" s="267" t="s">
        <v>2043</v>
      </c>
      <c r="H143" s="268">
        <v>25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2" customFormat="1" ht="16.5" customHeight="1">
      <c r="A144" s="39"/>
      <c r="B144" s="40"/>
      <c r="C144" s="228" t="s">
        <v>280</v>
      </c>
      <c r="D144" s="228" t="s">
        <v>218</v>
      </c>
      <c r="E144" s="229" t="s">
        <v>7063</v>
      </c>
      <c r="F144" s="230" t="s">
        <v>3684</v>
      </c>
      <c r="G144" s="231" t="s">
        <v>2043</v>
      </c>
      <c r="H144" s="232">
        <v>25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351</v>
      </c>
    </row>
    <row r="145" s="2" customFormat="1" ht="16.5" customHeight="1">
      <c r="A145" s="39"/>
      <c r="B145" s="40"/>
      <c r="C145" s="264" t="s">
        <v>8</v>
      </c>
      <c r="D145" s="264" t="s">
        <v>372</v>
      </c>
      <c r="E145" s="265" t="s">
        <v>7064</v>
      </c>
      <c r="F145" s="266" t="s">
        <v>3686</v>
      </c>
      <c r="G145" s="267" t="s">
        <v>2043</v>
      </c>
      <c r="H145" s="268">
        <v>2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362</v>
      </c>
    </row>
    <row r="146" s="2" customFormat="1" ht="16.5" customHeight="1">
      <c r="A146" s="39"/>
      <c r="B146" s="40"/>
      <c r="C146" s="228" t="s">
        <v>290</v>
      </c>
      <c r="D146" s="228" t="s">
        <v>218</v>
      </c>
      <c r="E146" s="229" t="s">
        <v>7065</v>
      </c>
      <c r="F146" s="230" t="s">
        <v>3688</v>
      </c>
      <c r="G146" s="231" t="s">
        <v>2043</v>
      </c>
      <c r="H146" s="232">
        <v>2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371</v>
      </c>
    </row>
    <row r="147" s="2" customFormat="1" ht="16.5" customHeight="1">
      <c r="A147" s="39"/>
      <c r="B147" s="40"/>
      <c r="C147" s="264" t="s">
        <v>297</v>
      </c>
      <c r="D147" s="264" t="s">
        <v>372</v>
      </c>
      <c r="E147" s="265" t="s">
        <v>7066</v>
      </c>
      <c r="F147" s="266" t="s">
        <v>3690</v>
      </c>
      <c r="G147" s="267" t="s">
        <v>2043</v>
      </c>
      <c r="H147" s="268">
        <v>2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380</v>
      </c>
    </row>
    <row r="148" s="2" customFormat="1" ht="16.5" customHeight="1">
      <c r="A148" s="39"/>
      <c r="B148" s="40"/>
      <c r="C148" s="228" t="s">
        <v>302</v>
      </c>
      <c r="D148" s="228" t="s">
        <v>218</v>
      </c>
      <c r="E148" s="229" t="s">
        <v>7067</v>
      </c>
      <c r="F148" s="230" t="s">
        <v>3692</v>
      </c>
      <c r="G148" s="231" t="s">
        <v>2043</v>
      </c>
      <c r="H148" s="232">
        <v>2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389</v>
      </c>
    </row>
    <row r="149" s="2" customFormat="1" ht="16.5" customHeight="1">
      <c r="A149" s="39"/>
      <c r="B149" s="40"/>
      <c r="C149" s="264" t="s">
        <v>309</v>
      </c>
      <c r="D149" s="264" t="s">
        <v>372</v>
      </c>
      <c r="E149" s="265" t="s">
        <v>7068</v>
      </c>
      <c r="F149" s="266" t="s">
        <v>3694</v>
      </c>
      <c r="G149" s="267" t="s">
        <v>2043</v>
      </c>
      <c r="H149" s="268">
        <v>3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398</v>
      </c>
    </row>
    <row r="150" s="2" customFormat="1" ht="16.5" customHeight="1">
      <c r="A150" s="39"/>
      <c r="B150" s="40"/>
      <c r="C150" s="228" t="s">
        <v>313</v>
      </c>
      <c r="D150" s="228" t="s">
        <v>218</v>
      </c>
      <c r="E150" s="229" t="s">
        <v>7069</v>
      </c>
      <c r="F150" s="230" t="s">
        <v>3696</v>
      </c>
      <c r="G150" s="231" t="s">
        <v>2043</v>
      </c>
      <c r="H150" s="232">
        <v>3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408</v>
      </c>
    </row>
    <row r="151" s="2" customFormat="1" ht="16.5" customHeight="1">
      <c r="A151" s="39"/>
      <c r="B151" s="40"/>
      <c r="C151" s="264" t="s">
        <v>7</v>
      </c>
      <c r="D151" s="264" t="s">
        <v>372</v>
      </c>
      <c r="E151" s="265" t="s">
        <v>7070</v>
      </c>
      <c r="F151" s="266" t="s">
        <v>3698</v>
      </c>
      <c r="G151" s="267" t="s">
        <v>2043</v>
      </c>
      <c r="H151" s="268">
        <v>2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420</v>
      </c>
    </row>
    <row r="152" s="2" customFormat="1" ht="16.5" customHeight="1">
      <c r="A152" s="39"/>
      <c r="B152" s="40"/>
      <c r="C152" s="228" t="s">
        <v>320</v>
      </c>
      <c r="D152" s="228" t="s">
        <v>218</v>
      </c>
      <c r="E152" s="229" t="s">
        <v>7071</v>
      </c>
      <c r="F152" s="230" t="s">
        <v>3700</v>
      </c>
      <c r="G152" s="231" t="s">
        <v>2043</v>
      </c>
      <c r="H152" s="232">
        <v>2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428</v>
      </c>
    </row>
    <row r="153" s="2" customFormat="1" ht="16.5" customHeight="1">
      <c r="A153" s="39"/>
      <c r="B153" s="40"/>
      <c r="C153" s="264" t="s">
        <v>325</v>
      </c>
      <c r="D153" s="264" t="s">
        <v>372</v>
      </c>
      <c r="E153" s="265" t="s">
        <v>7072</v>
      </c>
      <c r="F153" s="266" t="s">
        <v>3702</v>
      </c>
      <c r="G153" s="267" t="s">
        <v>293</v>
      </c>
      <c r="H153" s="268">
        <v>1400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436</v>
      </c>
    </row>
    <row r="154" s="2" customFormat="1" ht="16.5" customHeight="1">
      <c r="A154" s="39"/>
      <c r="B154" s="40"/>
      <c r="C154" s="228" t="s">
        <v>331</v>
      </c>
      <c r="D154" s="228" t="s">
        <v>218</v>
      </c>
      <c r="E154" s="229" t="s">
        <v>7073</v>
      </c>
      <c r="F154" s="230" t="s">
        <v>3589</v>
      </c>
      <c r="G154" s="231" t="s">
        <v>293</v>
      </c>
      <c r="H154" s="232">
        <v>1400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445</v>
      </c>
    </row>
    <row r="155" s="2" customFormat="1" ht="16.5" customHeight="1">
      <c r="A155" s="39"/>
      <c r="B155" s="40"/>
      <c r="C155" s="228" t="s">
        <v>336</v>
      </c>
      <c r="D155" s="228" t="s">
        <v>218</v>
      </c>
      <c r="E155" s="229" t="s">
        <v>7074</v>
      </c>
      <c r="F155" s="230" t="s">
        <v>3709</v>
      </c>
      <c r="G155" s="231" t="s">
        <v>2043</v>
      </c>
      <c r="H155" s="232">
        <v>1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453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3407</v>
      </c>
      <c r="F156" s="215" t="s">
        <v>3710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SUM(P157:P181)</f>
        <v>0</v>
      </c>
      <c r="Q156" s="220"/>
      <c r="R156" s="221">
        <f>SUM(R157:R181)</f>
        <v>0</v>
      </c>
      <c r="S156" s="220"/>
      <c r="T156" s="222">
        <f>SUM(T157:T181)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SUM(BK157:BK181)</f>
        <v>0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7075</v>
      </c>
      <c r="F157" s="266" t="s">
        <v>7076</v>
      </c>
      <c r="G157" s="267" t="s">
        <v>2043</v>
      </c>
      <c r="H157" s="268">
        <v>2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7077</v>
      </c>
      <c r="F158" s="230" t="s">
        <v>7078</v>
      </c>
      <c r="G158" s="231" t="s">
        <v>2043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7079</v>
      </c>
      <c r="F159" s="266" t="s">
        <v>7080</v>
      </c>
      <c r="G159" s="267" t="s">
        <v>2043</v>
      </c>
      <c r="H159" s="268">
        <v>1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7081</v>
      </c>
      <c r="F160" s="230" t="s">
        <v>7082</v>
      </c>
      <c r="G160" s="231" t="s">
        <v>2043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7083</v>
      </c>
      <c r="F161" s="266" t="s">
        <v>3716</v>
      </c>
      <c r="G161" s="267" t="s">
        <v>2043</v>
      </c>
      <c r="H161" s="268">
        <v>3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7084</v>
      </c>
      <c r="F162" s="230" t="s">
        <v>3718</v>
      </c>
      <c r="G162" s="231" t="s">
        <v>2043</v>
      </c>
      <c r="H162" s="232">
        <v>3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7085</v>
      </c>
      <c r="F163" s="266" t="s">
        <v>3720</v>
      </c>
      <c r="G163" s="267" t="s">
        <v>2043</v>
      </c>
      <c r="H163" s="268">
        <v>18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7086</v>
      </c>
      <c r="F164" s="230" t="s">
        <v>3722</v>
      </c>
      <c r="G164" s="231" t="s">
        <v>2043</v>
      </c>
      <c r="H164" s="232">
        <v>18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7087</v>
      </c>
      <c r="F165" s="266" t="s">
        <v>3705</v>
      </c>
      <c r="G165" s="267" t="s">
        <v>293</v>
      </c>
      <c r="H165" s="268">
        <v>2000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7088</v>
      </c>
      <c r="F166" s="230" t="s">
        <v>3707</v>
      </c>
      <c r="G166" s="231" t="s">
        <v>293</v>
      </c>
      <c r="H166" s="232">
        <v>2000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64" t="s">
        <v>389</v>
      </c>
      <c r="D167" s="264" t="s">
        <v>372</v>
      </c>
      <c r="E167" s="265" t="s">
        <v>7089</v>
      </c>
      <c r="F167" s="266" t="s">
        <v>7090</v>
      </c>
      <c r="G167" s="267" t="s">
        <v>293</v>
      </c>
      <c r="H167" s="268">
        <v>250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2" customFormat="1" ht="16.5" customHeight="1">
      <c r="A168" s="39"/>
      <c r="B168" s="40"/>
      <c r="C168" s="228" t="s">
        <v>394</v>
      </c>
      <c r="D168" s="228" t="s">
        <v>218</v>
      </c>
      <c r="E168" s="229" t="s">
        <v>7091</v>
      </c>
      <c r="F168" s="230" t="s">
        <v>7092</v>
      </c>
      <c r="G168" s="231" t="s">
        <v>293</v>
      </c>
      <c r="H168" s="232">
        <v>250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909</v>
      </c>
    </row>
    <row r="169" s="2" customFormat="1" ht="16.5" customHeight="1">
      <c r="A169" s="39"/>
      <c r="B169" s="40"/>
      <c r="C169" s="264" t="s">
        <v>398</v>
      </c>
      <c r="D169" s="264" t="s">
        <v>372</v>
      </c>
      <c r="E169" s="265" t="s">
        <v>7093</v>
      </c>
      <c r="F169" s="266" t="s">
        <v>7094</v>
      </c>
      <c r="G169" s="267" t="s">
        <v>293</v>
      </c>
      <c r="H169" s="268">
        <v>5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7095</v>
      </c>
    </row>
    <row r="170" s="2" customFormat="1" ht="16.5" customHeight="1">
      <c r="A170" s="39"/>
      <c r="B170" s="40"/>
      <c r="C170" s="228" t="s">
        <v>403</v>
      </c>
      <c r="D170" s="228" t="s">
        <v>218</v>
      </c>
      <c r="E170" s="229" t="s">
        <v>7096</v>
      </c>
      <c r="F170" s="230" t="s">
        <v>7097</v>
      </c>
      <c r="G170" s="231" t="s">
        <v>293</v>
      </c>
      <c r="H170" s="232">
        <v>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7098</v>
      </c>
    </row>
    <row r="171" s="2" customFormat="1" ht="16.5" customHeight="1">
      <c r="A171" s="39"/>
      <c r="B171" s="40"/>
      <c r="C171" s="264" t="s">
        <v>408</v>
      </c>
      <c r="D171" s="264" t="s">
        <v>372</v>
      </c>
      <c r="E171" s="265" t="s">
        <v>7099</v>
      </c>
      <c r="F171" s="266" t="s">
        <v>7100</v>
      </c>
      <c r="G171" s="267" t="s">
        <v>293</v>
      </c>
      <c r="H171" s="268">
        <v>50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7101</v>
      </c>
    </row>
    <row r="172" s="2" customFormat="1" ht="16.5" customHeight="1">
      <c r="A172" s="39"/>
      <c r="B172" s="40"/>
      <c r="C172" s="228" t="s">
        <v>415</v>
      </c>
      <c r="D172" s="228" t="s">
        <v>218</v>
      </c>
      <c r="E172" s="229" t="s">
        <v>7102</v>
      </c>
      <c r="F172" s="230" t="s">
        <v>7103</v>
      </c>
      <c r="G172" s="231" t="s">
        <v>293</v>
      </c>
      <c r="H172" s="232">
        <v>50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7104</v>
      </c>
    </row>
    <row r="173" s="2" customFormat="1" ht="16.5" customHeight="1">
      <c r="A173" s="39"/>
      <c r="B173" s="40"/>
      <c r="C173" s="264" t="s">
        <v>420</v>
      </c>
      <c r="D173" s="264" t="s">
        <v>372</v>
      </c>
      <c r="E173" s="265" t="s">
        <v>7105</v>
      </c>
      <c r="F173" s="266" t="s">
        <v>7106</v>
      </c>
      <c r="G173" s="267" t="s">
        <v>293</v>
      </c>
      <c r="H173" s="268">
        <v>25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920</v>
      </c>
    </row>
    <row r="174" s="2" customFormat="1" ht="16.5" customHeight="1">
      <c r="A174" s="39"/>
      <c r="B174" s="40"/>
      <c r="C174" s="228" t="s">
        <v>424</v>
      </c>
      <c r="D174" s="228" t="s">
        <v>218</v>
      </c>
      <c r="E174" s="229" t="s">
        <v>7107</v>
      </c>
      <c r="F174" s="230" t="s">
        <v>7108</v>
      </c>
      <c r="G174" s="231" t="s">
        <v>293</v>
      </c>
      <c r="H174" s="232">
        <v>25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930</v>
      </c>
    </row>
    <row r="175" s="2" customFormat="1" ht="16.5" customHeight="1">
      <c r="A175" s="39"/>
      <c r="B175" s="40"/>
      <c r="C175" s="264" t="s">
        <v>428</v>
      </c>
      <c r="D175" s="264" t="s">
        <v>372</v>
      </c>
      <c r="E175" s="265" t="s">
        <v>7109</v>
      </c>
      <c r="F175" s="266" t="s">
        <v>3730</v>
      </c>
      <c r="G175" s="267" t="s">
        <v>2043</v>
      </c>
      <c r="H175" s="268">
        <v>18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945</v>
      </c>
    </row>
    <row r="176" s="2" customFormat="1" ht="16.5" customHeight="1">
      <c r="A176" s="39"/>
      <c r="B176" s="40"/>
      <c r="C176" s="228" t="s">
        <v>432</v>
      </c>
      <c r="D176" s="228" t="s">
        <v>218</v>
      </c>
      <c r="E176" s="229" t="s">
        <v>7110</v>
      </c>
      <c r="F176" s="230" t="s">
        <v>3732</v>
      </c>
      <c r="G176" s="231" t="s">
        <v>2043</v>
      </c>
      <c r="H176" s="232">
        <v>18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953</v>
      </c>
    </row>
    <row r="177" s="2" customFormat="1" ht="16.5" customHeight="1">
      <c r="A177" s="39"/>
      <c r="B177" s="40"/>
      <c r="C177" s="264" t="s">
        <v>436</v>
      </c>
      <c r="D177" s="264" t="s">
        <v>372</v>
      </c>
      <c r="E177" s="265" t="s">
        <v>7111</v>
      </c>
      <c r="F177" s="266" t="s">
        <v>7112</v>
      </c>
      <c r="G177" s="267" t="s">
        <v>2043</v>
      </c>
      <c r="H177" s="268">
        <v>1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963</v>
      </c>
    </row>
    <row r="178" s="2" customFormat="1" ht="16.5" customHeight="1">
      <c r="A178" s="39"/>
      <c r="B178" s="40"/>
      <c r="C178" s="228" t="s">
        <v>441</v>
      </c>
      <c r="D178" s="228" t="s">
        <v>218</v>
      </c>
      <c r="E178" s="229" t="s">
        <v>7113</v>
      </c>
      <c r="F178" s="230" t="s">
        <v>7114</v>
      </c>
      <c r="G178" s="231" t="s">
        <v>2043</v>
      </c>
      <c r="H178" s="232">
        <v>1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971</v>
      </c>
    </row>
    <row r="179" s="2" customFormat="1" ht="16.5" customHeight="1">
      <c r="A179" s="39"/>
      <c r="B179" s="40"/>
      <c r="C179" s="228" t="s">
        <v>445</v>
      </c>
      <c r="D179" s="228" t="s">
        <v>218</v>
      </c>
      <c r="E179" s="229" t="s">
        <v>7115</v>
      </c>
      <c r="F179" s="230" t="s">
        <v>7116</v>
      </c>
      <c r="G179" s="231" t="s">
        <v>2043</v>
      </c>
      <c r="H179" s="232">
        <v>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991</v>
      </c>
    </row>
    <row r="180" s="2" customFormat="1" ht="16.5" customHeight="1">
      <c r="A180" s="39"/>
      <c r="B180" s="40"/>
      <c r="C180" s="228" t="s">
        <v>449</v>
      </c>
      <c r="D180" s="228" t="s">
        <v>218</v>
      </c>
      <c r="E180" s="229" t="s">
        <v>7117</v>
      </c>
      <c r="F180" s="230" t="s">
        <v>3709</v>
      </c>
      <c r="G180" s="231" t="s">
        <v>2043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1010</v>
      </c>
    </row>
    <row r="181" s="2" customFormat="1" ht="16.5" customHeight="1">
      <c r="A181" s="39"/>
      <c r="B181" s="40"/>
      <c r="C181" s="228" t="s">
        <v>453</v>
      </c>
      <c r="D181" s="228" t="s">
        <v>218</v>
      </c>
      <c r="E181" s="229" t="s">
        <v>7118</v>
      </c>
      <c r="F181" s="230" t="s">
        <v>7119</v>
      </c>
      <c r="G181" s="231" t="s">
        <v>2043</v>
      </c>
      <c r="H181" s="232">
        <v>1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1020</v>
      </c>
    </row>
    <row r="182" s="12" customFormat="1" ht="25.92" customHeight="1">
      <c r="A182" s="12"/>
      <c r="B182" s="212"/>
      <c r="C182" s="213"/>
      <c r="D182" s="214" t="s">
        <v>78</v>
      </c>
      <c r="E182" s="215" t="s">
        <v>3461</v>
      </c>
      <c r="F182" s="215" t="s">
        <v>3736</v>
      </c>
      <c r="G182" s="213"/>
      <c r="H182" s="213"/>
      <c r="I182" s="216"/>
      <c r="J182" s="217">
        <f>BK182</f>
        <v>0</v>
      </c>
      <c r="K182" s="213"/>
      <c r="L182" s="218"/>
      <c r="M182" s="219"/>
      <c r="N182" s="220"/>
      <c r="O182" s="220"/>
      <c r="P182" s="221">
        <f>SUM(P183:P196)</f>
        <v>0</v>
      </c>
      <c r="Q182" s="220"/>
      <c r="R182" s="221">
        <f>SUM(R183:R196)</f>
        <v>0</v>
      </c>
      <c r="S182" s="220"/>
      <c r="T182" s="222">
        <f>SUM(T183:T196)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3" t="s">
        <v>86</v>
      </c>
      <c r="AT182" s="224" t="s">
        <v>78</v>
      </c>
      <c r="AU182" s="224" t="s">
        <v>79</v>
      </c>
      <c r="AY182" s="223" t="s">
        <v>216</v>
      </c>
      <c r="BK182" s="225">
        <f>SUM(BK183:BK196)</f>
        <v>0</v>
      </c>
    </row>
    <row r="183" s="2" customFormat="1" ht="16.5" customHeight="1">
      <c r="A183" s="39"/>
      <c r="B183" s="40"/>
      <c r="C183" s="228" t="s">
        <v>459</v>
      </c>
      <c r="D183" s="228" t="s">
        <v>218</v>
      </c>
      <c r="E183" s="229" t="s">
        <v>7120</v>
      </c>
      <c r="F183" s="230" t="s">
        <v>3738</v>
      </c>
      <c r="G183" s="231" t="s">
        <v>2043</v>
      </c>
      <c r="H183" s="232">
        <v>2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1030</v>
      </c>
    </row>
    <row r="184" s="2" customFormat="1" ht="21.75" customHeight="1">
      <c r="A184" s="39"/>
      <c r="B184" s="40"/>
      <c r="C184" s="264" t="s">
        <v>464</v>
      </c>
      <c r="D184" s="264" t="s">
        <v>372</v>
      </c>
      <c r="E184" s="265" t="s">
        <v>7121</v>
      </c>
      <c r="F184" s="266" t="s">
        <v>3740</v>
      </c>
      <c r="G184" s="267" t="s">
        <v>2043</v>
      </c>
      <c r="H184" s="268">
        <v>3</v>
      </c>
      <c r="I184" s="269"/>
      <c r="J184" s="270">
        <f>ROUND(I184*H184,2)</f>
        <v>0</v>
      </c>
      <c r="K184" s="266" t="s">
        <v>1</v>
      </c>
      <c r="L184" s="271"/>
      <c r="M184" s="272" t="s">
        <v>1</v>
      </c>
      <c r="N184" s="273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250</v>
      </c>
      <c r="AT184" s="239" t="s">
        <v>372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1078</v>
      </c>
    </row>
    <row r="185" s="2" customFormat="1" ht="16.5" customHeight="1">
      <c r="A185" s="39"/>
      <c r="B185" s="40"/>
      <c r="C185" s="228" t="s">
        <v>469</v>
      </c>
      <c r="D185" s="228" t="s">
        <v>218</v>
      </c>
      <c r="E185" s="229" t="s">
        <v>7122</v>
      </c>
      <c r="F185" s="230" t="s">
        <v>3742</v>
      </c>
      <c r="G185" s="231" t="s">
        <v>2043</v>
      </c>
      <c r="H185" s="232">
        <v>3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1091</v>
      </c>
    </row>
    <row r="186" s="2" customFormat="1" ht="16.5" customHeight="1">
      <c r="A186" s="39"/>
      <c r="B186" s="40"/>
      <c r="C186" s="264" t="s">
        <v>474</v>
      </c>
      <c r="D186" s="264" t="s">
        <v>372</v>
      </c>
      <c r="E186" s="265" t="s">
        <v>7123</v>
      </c>
      <c r="F186" s="266" t="s">
        <v>7124</v>
      </c>
      <c r="G186" s="267" t="s">
        <v>2043</v>
      </c>
      <c r="H186" s="268">
        <v>1</v>
      </c>
      <c r="I186" s="269"/>
      <c r="J186" s="270">
        <f>ROUND(I186*H186,2)</f>
        <v>0</v>
      </c>
      <c r="K186" s="266" t="s">
        <v>1</v>
      </c>
      <c r="L186" s="271"/>
      <c r="M186" s="272" t="s">
        <v>1</v>
      </c>
      <c r="N186" s="273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250</v>
      </c>
      <c r="AT186" s="239" t="s">
        <v>372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1103</v>
      </c>
    </row>
    <row r="187" s="2" customFormat="1" ht="16.5" customHeight="1">
      <c r="A187" s="39"/>
      <c r="B187" s="40"/>
      <c r="C187" s="228" t="s">
        <v>479</v>
      </c>
      <c r="D187" s="228" t="s">
        <v>218</v>
      </c>
      <c r="E187" s="229" t="s">
        <v>7125</v>
      </c>
      <c r="F187" s="230" t="s">
        <v>7126</v>
      </c>
      <c r="G187" s="231" t="s">
        <v>2043</v>
      </c>
      <c r="H187" s="232">
        <v>1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1113</v>
      </c>
    </row>
    <row r="188" s="2" customFormat="1" ht="16.5" customHeight="1">
      <c r="A188" s="39"/>
      <c r="B188" s="40"/>
      <c r="C188" s="264" t="s">
        <v>483</v>
      </c>
      <c r="D188" s="264" t="s">
        <v>372</v>
      </c>
      <c r="E188" s="265" t="s">
        <v>7127</v>
      </c>
      <c r="F188" s="266" t="s">
        <v>7128</v>
      </c>
      <c r="G188" s="267" t="s">
        <v>2043</v>
      </c>
      <c r="H188" s="268">
        <v>1</v>
      </c>
      <c r="I188" s="269"/>
      <c r="J188" s="270">
        <f>ROUND(I188*H188,2)</f>
        <v>0</v>
      </c>
      <c r="K188" s="266" t="s">
        <v>1</v>
      </c>
      <c r="L188" s="271"/>
      <c r="M188" s="272" t="s">
        <v>1</v>
      </c>
      <c r="N188" s="273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250</v>
      </c>
      <c r="AT188" s="239" t="s">
        <v>372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1123</v>
      </c>
    </row>
    <row r="189" s="2" customFormat="1" ht="16.5" customHeight="1">
      <c r="A189" s="39"/>
      <c r="B189" s="40"/>
      <c r="C189" s="228" t="s">
        <v>487</v>
      </c>
      <c r="D189" s="228" t="s">
        <v>218</v>
      </c>
      <c r="E189" s="229" t="s">
        <v>7129</v>
      </c>
      <c r="F189" s="230" t="s">
        <v>7130</v>
      </c>
      <c r="G189" s="231" t="s">
        <v>2043</v>
      </c>
      <c r="H189" s="232">
        <v>1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1132</v>
      </c>
    </row>
    <row r="190" s="2" customFormat="1" ht="16.5" customHeight="1">
      <c r="A190" s="39"/>
      <c r="B190" s="40"/>
      <c r="C190" s="264" t="s">
        <v>494</v>
      </c>
      <c r="D190" s="264" t="s">
        <v>372</v>
      </c>
      <c r="E190" s="265" t="s">
        <v>7131</v>
      </c>
      <c r="F190" s="266" t="s">
        <v>7132</v>
      </c>
      <c r="G190" s="267" t="s">
        <v>2043</v>
      </c>
      <c r="H190" s="268">
        <v>2</v>
      </c>
      <c r="I190" s="269"/>
      <c r="J190" s="270">
        <f>ROUND(I190*H190,2)</f>
        <v>0</v>
      </c>
      <c r="K190" s="266" t="s">
        <v>1</v>
      </c>
      <c r="L190" s="271"/>
      <c r="M190" s="272" t="s">
        <v>1</v>
      </c>
      <c r="N190" s="273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250</v>
      </c>
      <c r="AT190" s="239" t="s">
        <v>372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1140</v>
      </c>
    </row>
    <row r="191" s="2" customFormat="1" ht="16.5" customHeight="1">
      <c r="A191" s="39"/>
      <c r="B191" s="40"/>
      <c r="C191" s="228" t="s">
        <v>499</v>
      </c>
      <c r="D191" s="228" t="s">
        <v>218</v>
      </c>
      <c r="E191" s="229" t="s">
        <v>7133</v>
      </c>
      <c r="F191" s="230" t="s">
        <v>7134</v>
      </c>
      <c r="G191" s="231" t="s">
        <v>2043</v>
      </c>
      <c r="H191" s="232">
        <v>2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1149</v>
      </c>
    </row>
    <row r="192" s="2" customFormat="1" ht="16.5" customHeight="1">
      <c r="A192" s="39"/>
      <c r="B192" s="40"/>
      <c r="C192" s="264" t="s">
        <v>504</v>
      </c>
      <c r="D192" s="264" t="s">
        <v>372</v>
      </c>
      <c r="E192" s="265" t="s">
        <v>7135</v>
      </c>
      <c r="F192" s="266" t="s">
        <v>3771</v>
      </c>
      <c r="G192" s="267" t="s">
        <v>2043</v>
      </c>
      <c r="H192" s="268">
        <v>2</v>
      </c>
      <c r="I192" s="269"/>
      <c r="J192" s="270">
        <f>ROUND(I192*H192,2)</f>
        <v>0</v>
      </c>
      <c r="K192" s="266" t="s">
        <v>1</v>
      </c>
      <c r="L192" s="271"/>
      <c r="M192" s="272" t="s">
        <v>1</v>
      </c>
      <c r="N192" s="273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250</v>
      </c>
      <c r="AT192" s="239" t="s">
        <v>372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1210</v>
      </c>
    </row>
    <row r="193" s="2" customFormat="1" ht="16.5" customHeight="1">
      <c r="A193" s="39"/>
      <c r="B193" s="40"/>
      <c r="C193" s="228" t="s">
        <v>510</v>
      </c>
      <c r="D193" s="228" t="s">
        <v>218</v>
      </c>
      <c r="E193" s="229" t="s">
        <v>7136</v>
      </c>
      <c r="F193" s="230" t="s">
        <v>3773</v>
      </c>
      <c r="G193" s="231" t="s">
        <v>2043</v>
      </c>
      <c r="H193" s="232">
        <v>2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1230</v>
      </c>
    </row>
    <row r="194" s="2" customFormat="1" ht="16.5" customHeight="1">
      <c r="A194" s="39"/>
      <c r="B194" s="40"/>
      <c r="C194" s="264" t="s">
        <v>515</v>
      </c>
      <c r="D194" s="264" t="s">
        <v>372</v>
      </c>
      <c r="E194" s="265" t="s">
        <v>7137</v>
      </c>
      <c r="F194" s="266" t="s">
        <v>3775</v>
      </c>
      <c r="G194" s="267" t="s">
        <v>293</v>
      </c>
      <c r="H194" s="268">
        <v>350</v>
      </c>
      <c r="I194" s="269"/>
      <c r="J194" s="270">
        <f>ROUND(I194*H194,2)</f>
        <v>0</v>
      </c>
      <c r="K194" s="266" t="s">
        <v>1</v>
      </c>
      <c r="L194" s="271"/>
      <c r="M194" s="272" t="s">
        <v>1</v>
      </c>
      <c r="N194" s="273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250</v>
      </c>
      <c r="AT194" s="239" t="s">
        <v>372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1243</v>
      </c>
    </row>
    <row r="195" s="2" customFormat="1" ht="16.5" customHeight="1">
      <c r="A195" s="39"/>
      <c r="B195" s="40"/>
      <c r="C195" s="228" t="s">
        <v>521</v>
      </c>
      <c r="D195" s="228" t="s">
        <v>218</v>
      </c>
      <c r="E195" s="229" t="s">
        <v>7138</v>
      </c>
      <c r="F195" s="230" t="s">
        <v>3589</v>
      </c>
      <c r="G195" s="231" t="s">
        <v>293</v>
      </c>
      <c r="H195" s="232">
        <v>350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1256</v>
      </c>
    </row>
    <row r="196" s="2" customFormat="1" ht="16.5" customHeight="1">
      <c r="A196" s="39"/>
      <c r="B196" s="40"/>
      <c r="C196" s="228" t="s">
        <v>528</v>
      </c>
      <c r="D196" s="228" t="s">
        <v>218</v>
      </c>
      <c r="E196" s="229" t="s">
        <v>7139</v>
      </c>
      <c r="F196" s="230" t="s">
        <v>3709</v>
      </c>
      <c r="G196" s="231" t="s">
        <v>2043</v>
      </c>
      <c r="H196" s="232">
        <v>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1277</v>
      </c>
    </row>
    <row r="197" s="12" customFormat="1" ht="25.92" customHeight="1">
      <c r="A197" s="12"/>
      <c r="B197" s="212"/>
      <c r="C197" s="213"/>
      <c r="D197" s="214" t="s">
        <v>78</v>
      </c>
      <c r="E197" s="215" t="s">
        <v>3548</v>
      </c>
      <c r="F197" s="215" t="s">
        <v>7140</v>
      </c>
      <c r="G197" s="213"/>
      <c r="H197" s="213"/>
      <c r="I197" s="216"/>
      <c r="J197" s="217">
        <f>BK197</f>
        <v>0</v>
      </c>
      <c r="K197" s="213"/>
      <c r="L197" s="218"/>
      <c r="M197" s="219"/>
      <c r="N197" s="220"/>
      <c r="O197" s="220"/>
      <c r="P197" s="221">
        <f>SUM(P198:P203)</f>
        <v>0</v>
      </c>
      <c r="Q197" s="220"/>
      <c r="R197" s="221">
        <f>SUM(R198:R203)</f>
        <v>0</v>
      </c>
      <c r="S197" s="220"/>
      <c r="T197" s="222">
        <f>SUM(T198:T203)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3" t="s">
        <v>86</v>
      </c>
      <c r="AT197" s="224" t="s">
        <v>78</v>
      </c>
      <c r="AU197" s="224" t="s">
        <v>79</v>
      </c>
      <c r="AY197" s="223" t="s">
        <v>216</v>
      </c>
      <c r="BK197" s="225">
        <f>SUM(BK198:BK203)</f>
        <v>0</v>
      </c>
    </row>
    <row r="198" s="2" customFormat="1" ht="16.5" customHeight="1">
      <c r="A198" s="39"/>
      <c r="B198" s="40"/>
      <c r="C198" s="264" t="s">
        <v>856</v>
      </c>
      <c r="D198" s="264" t="s">
        <v>372</v>
      </c>
      <c r="E198" s="265" t="s">
        <v>7141</v>
      </c>
      <c r="F198" s="266" t="s">
        <v>7142</v>
      </c>
      <c r="G198" s="267" t="s">
        <v>2043</v>
      </c>
      <c r="H198" s="268">
        <v>3</v>
      </c>
      <c r="I198" s="269"/>
      <c r="J198" s="270">
        <f>ROUND(I198*H198,2)</f>
        <v>0</v>
      </c>
      <c r="K198" s="266" t="s">
        <v>1</v>
      </c>
      <c r="L198" s="271"/>
      <c r="M198" s="272" t="s">
        <v>1</v>
      </c>
      <c r="N198" s="273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250</v>
      </c>
      <c r="AT198" s="239" t="s">
        <v>372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1294</v>
      </c>
    </row>
    <row r="199" s="2" customFormat="1" ht="16.5" customHeight="1">
      <c r="A199" s="39"/>
      <c r="B199" s="40"/>
      <c r="C199" s="228" t="s">
        <v>863</v>
      </c>
      <c r="D199" s="228" t="s">
        <v>218</v>
      </c>
      <c r="E199" s="229" t="s">
        <v>7143</v>
      </c>
      <c r="F199" s="230" t="s">
        <v>7144</v>
      </c>
      <c r="G199" s="231" t="s">
        <v>2043</v>
      </c>
      <c r="H199" s="232">
        <v>3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121</v>
      </c>
      <c r="AT199" s="239" t="s">
        <v>218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1322</v>
      </c>
    </row>
    <row r="200" s="2" customFormat="1" ht="16.5" customHeight="1">
      <c r="A200" s="39"/>
      <c r="B200" s="40"/>
      <c r="C200" s="264" t="s">
        <v>869</v>
      </c>
      <c r="D200" s="264" t="s">
        <v>372</v>
      </c>
      <c r="E200" s="265" t="s">
        <v>7145</v>
      </c>
      <c r="F200" s="266" t="s">
        <v>7146</v>
      </c>
      <c r="G200" s="267" t="s">
        <v>2043</v>
      </c>
      <c r="H200" s="268">
        <v>3</v>
      </c>
      <c r="I200" s="269"/>
      <c r="J200" s="270">
        <f>ROUND(I200*H200,2)</f>
        <v>0</v>
      </c>
      <c r="K200" s="266" t="s">
        <v>1</v>
      </c>
      <c r="L200" s="271"/>
      <c r="M200" s="272" t="s">
        <v>1</v>
      </c>
      <c r="N200" s="273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250</v>
      </c>
      <c r="AT200" s="239" t="s">
        <v>372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1332</v>
      </c>
    </row>
    <row r="201" s="2" customFormat="1" ht="16.5" customHeight="1">
      <c r="A201" s="39"/>
      <c r="B201" s="40"/>
      <c r="C201" s="228" t="s">
        <v>875</v>
      </c>
      <c r="D201" s="228" t="s">
        <v>218</v>
      </c>
      <c r="E201" s="229" t="s">
        <v>7147</v>
      </c>
      <c r="F201" s="230" t="s">
        <v>7148</v>
      </c>
      <c r="G201" s="231" t="s">
        <v>2043</v>
      </c>
      <c r="H201" s="232">
        <v>3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1344</v>
      </c>
    </row>
    <row r="202" s="2" customFormat="1" ht="16.5" customHeight="1">
      <c r="A202" s="39"/>
      <c r="B202" s="40"/>
      <c r="C202" s="264" t="s">
        <v>880</v>
      </c>
      <c r="D202" s="264" t="s">
        <v>372</v>
      </c>
      <c r="E202" s="265" t="s">
        <v>7149</v>
      </c>
      <c r="F202" s="266" t="s">
        <v>3575</v>
      </c>
      <c r="G202" s="267" t="s">
        <v>293</v>
      </c>
      <c r="H202" s="268">
        <v>30</v>
      </c>
      <c r="I202" s="269"/>
      <c r="J202" s="270">
        <f>ROUND(I202*H202,2)</f>
        <v>0</v>
      </c>
      <c r="K202" s="266" t="s">
        <v>1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250</v>
      </c>
      <c r="AT202" s="239" t="s">
        <v>372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1361</v>
      </c>
    </row>
    <row r="203" s="2" customFormat="1" ht="16.5" customHeight="1">
      <c r="A203" s="39"/>
      <c r="B203" s="40"/>
      <c r="C203" s="228" t="s">
        <v>885</v>
      </c>
      <c r="D203" s="228" t="s">
        <v>218</v>
      </c>
      <c r="E203" s="229" t="s">
        <v>7150</v>
      </c>
      <c r="F203" s="230" t="s">
        <v>7151</v>
      </c>
      <c r="G203" s="231" t="s">
        <v>293</v>
      </c>
      <c r="H203" s="232">
        <v>30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1371</v>
      </c>
    </row>
    <row r="204" s="12" customFormat="1" ht="25.92" customHeight="1">
      <c r="A204" s="12"/>
      <c r="B204" s="212"/>
      <c r="C204" s="213"/>
      <c r="D204" s="214" t="s">
        <v>78</v>
      </c>
      <c r="E204" s="215" t="s">
        <v>3634</v>
      </c>
      <c r="F204" s="215" t="s">
        <v>3635</v>
      </c>
      <c r="G204" s="213"/>
      <c r="H204" s="213"/>
      <c r="I204" s="216"/>
      <c r="J204" s="217">
        <f>BK204</f>
        <v>0</v>
      </c>
      <c r="K204" s="213"/>
      <c r="L204" s="218"/>
      <c r="M204" s="219"/>
      <c r="N204" s="220"/>
      <c r="O204" s="220"/>
      <c r="P204" s="221">
        <f>SUM(P205:P213)</f>
        <v>0</v>
      </c>
      <c r="Q204" s="220"/>
      <c r="R204" s="221">
        <f>SUM(R205:R213)</f>
        <v>0</v>
      </c>
      <c r="S204" s="220"/>
      <c r="T204" s="222">
        <f>SUM(T205:T213)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3" t="s">
        <v>86</v>
      </c>
      <c r="AT204" s="224" t="s">
        <v>78</v>
      </c>
      <c r="AU204" s="224" t="s">
        <v>79</v>
      </c>
      <c r="AY204" s="223" t="s">
        <v>216</v>
      </c>
      <c r="BK204" s="225">
        <f>SUM(BK205:BK213)</f>
        <v>0</v>
      </c>
    </row>
    <row r="205" s="2" customFormat="1" ht="16.5" customHeight="1">
      <c r="A205" s="39"/>
      <c r="B205" s="40"/>
      <c r="C205" s="264" t="s">
        <v>891</v>
      </c>
      <c r="D205" s="264" t="s">
        <v>372</v>
      </c>
      <c r="E205" s="265" t="s">
        <v>7152</v>
      </c>
      <c r="F205" s="266" t="s">
        <v>7153</v>
      </c>
      <c r="G205" s="267" t="s">
        <v>2043</v>
      </c>
      <c r="H205" s="268">
        <v>300</v>
      </c>
      <c r="I205" s="269"/>
      <c r="J205" s="270">
        <f>ROUND(I205*H205,2)</f>
        <v>0</v>
      </c>
      <c r="K205" s="266" t="s">
        <v>1</v>
      </c>
      <c r="L205" s="271"/>
      <c r="M205" s="272" t="s">
        <v>1</v>
      </c>
      <c r="N205" s="273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250</v>
      </c>
      <c r="AT205" s="239" t="s">
        <v>372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1396</v>
      </c>
    </row>
    <row r="206" s="2" customFormat="1" ht="16.5" customHeight="1">
      <c r="A206" s="39"/>
      <c r="B206" s="40"/>
      <c r="C206" s="228" t="s">
        <v>898</v>
      </c>
      <c r="D206" s="228" t="s">
        <v>218</v>
      </c>
      <c r="E206" s="229" t="s">
        <v>7154</v>
      </c>
      <c r="F206" s="230" t="s">
        <v>3609</v>
      </c>
      <c r="G206" s="231" t="s">
        <v>2043</v>
      </c>
      <c r="H206" s="232">
        <v>300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1406</v>
      </c>
    </row>
    <row r="207" s="2" customFormat="1" ht="16.5" customHeight="1">
      <c r="A207" s="39"/>
      <c r="B207" s="40"/>
      <c r="C207" s="264" t="s">
        <v>903</v>
      </c>
      <c r="D207" s="264" t="s">
        <v>372</v>
      </c>
      <c r="E207" s="265" t="s">
        <v>7155</v>
      </c>
      <c r="F207" s="266" t="s">
        <v>7156</v>
      </c>
      <c r="G207" s="267" t="s">
        <v>293</v>
      </c>
      <c r="H207" s="268">
        <v>30</v>
      </c>
      <c r="I207" s="269"/>
      <c r="J207" s="270">
        <f>ROUND(I207*H207,2)</f>
        <v>0</v>
      </c>
      <c r="K207" s="266" t="s">
        <v>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250</v>
      </c>
      <c r="AT207" s="239" t="s">
        <v>372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1417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7157</v>
      </c>
      <c r="F208" s="230" t="s">
        <v>7158</v>
      </c>
      <c r="G208" s="231" t="s">
        <v>293</v>
      </c>
      <c r="H208" s="232">
        <v>30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1430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7159</v>
      </c>
      <c r="F209" s="230" t="s">
        <v>7038</v>
      </c>
      <c r="G209" s="231" t="s">
        <v>3645</v>
      </c>
      <c r="H209" s="232">
        <v>100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1442</v>
      </c>
    </row>
    <row r="210" s="2" customFormat="1" ht="16.5" customHeight="1">
      <c r="A210" s="39"/>
      <c r="B210" s="40"/>
      <c r="C210" s="228" t="s">
        <v>920</v>
      </c>
      <c r="D210" s="228" t="s">
        <v>218</v>
      </c>
      <c r="E210" s="229" t="s">
        <v>7160</v>
      </c>
      <c r="F210" s="230" t="s">
        <v>3807</v>
      </c>
      <c r="G210" s="231" t="s">
        <v>2043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1454</v>
      </c>
    </row>
    <row r="211" s="2" customFormat="1" ht="16.5" customHeight="1">
      <c r="A211" s="39"/>
      <c r="B211" s="40"/>
      <c r="C211" s="228" t="s">
        <v>925</v>
      </c>
      <c r="D211" s="228" t="s">
        <v>218</v>
      </c>
      <c r="E211" s="229" t="s">
        <v>7161</v>
      </c>
      <c r="F211" s="230" t="s">
        <v>3642</v>
      </c>
      <c r="G211" s="231" t="s">
        <v>2043</v>
      </c>
      <c r="H211" s="232">
        <v>1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1463</v>
      </c>
    </row>
    <row r="212" s="2" customFormat="1" ht="16.5" customHeight="1">
      <c r="A212" s="39"/>
      <c r="B212" s="40"/>
      <c r="C212" s="228" t="s">
        <v>930</v>
      </c>
      <c r="D212" s="228" t="s">
        <v>218</v>
      </c>
      <c r="E212" s="229" t="s">
        <v>7162</v>
      </c>
      <c r="F212" s="230" t="s">
        <v>3811</v>
      </c>
      <c r="G212" s="231" t="s">
        <v>2043</v>
      </c>
      <c r="H212" s="232">
        <v>1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1472</v>
      </c>
    </row>
    <row r="213" s="2" customFormat="1" ht="16.5" customHeight="1">
      <c r="A213" s="39"/>
      <c r="B213" s="40"/>
      <c r="C213" s="228" t="s">
        <v>941</v>
      </c>
      <c r="D213" s="228" t="s">
        <v>218</v>
      </c>
      <c r="E213" s="229" t="s">
        <v>7163</v>
      </c>
      <c r="F213" s="230" t="s">
        <v>3657</v>
      </c>
      <c r="G213" s="231" t="s">
        <v>2043</v>
      </c>
      <c r="H213" s="232">
        <v>1</v>
      </c>
      <c r="I213" s="233"/>
      <c r="J213" s="234">
        <f>ROUND(I213*H213,2)</f>
        <v>0</v>
      </c>
      <c r="K213" s="230" t="s">
        <v>1</v>
      </c>
      <c r="L213" s="45"/>
      <c r="M213" s="274" t="s">
        <v>1</v>
      </c>
      <c r="N213" s="275" t="s">
        <v>44</v>
      </c>
      <c r="O213" s="276"/>
      <c r="P213" s="277">
        <f>O213*H213</f>
        <v>0</v>
      </c>
      <c r="Q213" s="277">
        <v>0</v>
      </c>
      <c r="R213" s="277">
        <f>Q213*H213</f>
        <v>0</v>
      </c>
      <c r="S213" s="277">
        <v>0</v>
      </c>
      <c r="T213" s="27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1486</v>
      </c>
    </row>
    <row r="214" s="2" customFormat="1" ht="6.96" customHeight="1">
      <c r="A214" s="39"/>
      <c r="B214" s="67"/>
      <c r="C214" s="68"/>
      <c r="D214" s="68"/>
      <c r="E214" s="68"/>
      <c r="F214" s="68"/>
      <c r="G214" s="68"/>
      <c r="H214" s="68"/>
      <c r="I214" s="68"/>
      <c r="J214" s="68"/>
      <c r="K214" s="68"/>
      <c r="L214" s="45"/>
      <c r="M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</sheetData>
  <sheetProtection sheet="1" autoFilter="0" formatColumns="0" formatRows="0" objects="1" scenarios="1" spinCount="100000" saltValue="NGVIR/gw6vUfmSGaZJyUTZtBLlgoOtlYykUIEdfFKZ87cJ6Yz7/GtGAUo7kvLI6/u3DmWgcvfo5uOHxToivUQw==" hashValue="ycxRg5JximwcACz1b4I6qEsBLNybhSatnQjOjiOwfRMXyVJJrcOApljTcFFeDhZP6AMtoHMPUPZYPptAiAZkxQ==" algorithmName="SHA-512" password="EA0A"/>
  <autoFilter ref="C128:K21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7164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ROUND(J127,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ROUND((SUM(BE127:BE173)),  2)</f>
        <v>0</v>
      </c>
      <c r="G37" s="39"/>
      <c r="H37" s="39"/>
      <c r="I37" s="166">
        <v>0.20999999999999999</v>
      </c>
      <c r="J37" s="165">
        <f>ROUND(((SUM(BE127:BE173))*I37),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ROUND((SUM(BF127:BF173)),  2)</f>
        <v>0</v>
      </c>
      <c r="G38" s="39"/>
      <c r="H38" s="39"/>
      <c r="I38" s="166">
        <v>0.14999999999999999</v>
      </c>
      <c r="J38" s="165">
        <f>ROUND(((SUM(BF127:BF173))*I38),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ROUND((SUM(BG127:BG173)),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ROUND((SUM(BH127:BH173)),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ROUND((SUM(BI127:BI173)),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HROM - Hromosvod  - SO 02 Stávající budova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J127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3814</v>
      </c>
      <c r="E101" s="193"/>
      <c r="F101" s="193"/>
      <c r="G101" s="193"/>
      <c r="H101" s="193"/>
      <c r="I101" s="193"/>
      <c r="J101" s="194">
        <f>J128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3815</v>
      </c>
      <c r="E102" s="193"/>
      <c r="F102" s="193"/>
      <c r="G102" s="193"/>
      <c r="H102" s="193"/>
      <c r="I102" s="193"/>
      <c r="J102" s="194">
        <f>J157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3816</v>
      </c>
      <c r="E103" s="193"/>
      <c r="F103" s="193"/>
      <c r="G103" s="193"/>
      <c r="H103" s="193"/>
      <c r="I103" s="193"/>
      <c r="J103" s="194">
        <f>J166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1" customFormat="1" ht="16.5" customHeight="1">
      <c r="B115" s="22"/>
      <c r="C115" s="23"/>
      <c r="D115" s="23"/>
      <c r="E115" s="185" t="s">
        <v>188</v>
      </c>
      <c r="F115" s="23"/>
      <c r="G115" s="23"/>
      <c r="H115" s="23"/>
      <c r="I115" s="23"/>
      <c r="J115" s="23"/>
      <c r="K115" s="23"/>
      <c r="L115" s="21"/>
    </row>
    <row r="116" s="1" customFormat="1" ht="12" customHeight="1">
      <c r="B116" s="22"/>
      <c r="C116" s="33" t="s">
        <v>189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279" t="s">
        <v>4853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533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E13</f>
        <v xml:space="preserve">HROM - Hromosvod  - SO 02 Stávající budova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F16</f>
        <v xml:space="preserve"> </v>
      </c>
      <c r="G121" s="41"/>
      <c r="H121" s="41"/>
      <c r="I121" s="33" t="s">
        <v>24</v>
      </c>
      <c r="J121" s="80" t="str">
        <f>IF(J16="","",J16)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E19</f>
        <v>SM Liberec, Nám.Dr.E.Beneše 1, Liberec, 460 59</v>
      </c>
      <c r="G123" s="41"/>
      <c r="H123" s="41"/>
      <c r="I123" s="33" t="s">
        <v>32</v>
      </c>
      <c r="J123" s="37" t="str">
        <f>E25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IF(E22="","",E22)</f>
        <v>Vyplň údaj</v>
      </c>
      <c r="G124" s="41"/>
      <c r="H124" s="41"/>
      <c r="I124" s="33" t="s">
        <v>35</v>
      </c>
      <c r="J124" s="37" t="str">
        <f>E28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P128+P157+P166</f>
        <v>0</v>
      </c>
      <c r="Q127" s="105"/>
      <c r="R127" s="209">
        <f>R128+R157+R166</f>
        <v>0</v>
      </c>
      <c r="S127" s="105"/>
      <c r="T127" s="210">
        <f>T128+T157+T166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BK128+BK157+BK166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3391</v>
      </c>
      <c r="F128" s="215" t="s">
        <v>3817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SUM(P129:P156)</f>
        <v>0</v>
      </c>
      <c r="Q128" s="220"/>
      <c r="R128" s="221">
        <f>SUM(R129:R156)</f>
        <v>0</v>
      </c>
      <c r="S128" s="220"/>
      <c r="T128" s="222">
        <f>SUM(T129:T156)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SUM(BK129:BK156)</f>
        <v>0</v>
      </c>
    </row>
    <row r="129" s="2" customFormat="1" ht="16.5" customHeight="1">
      <c r="A129" s="39"/>
      <c r="B129" s="40"/>
      <c r="C129" s="264" t="s">
        <v>86</v>
      </c>
      <c r="D129" s="264" t="s">
        <v>372</v>
      </c>
      <c r="E129" s="265" t="s">
        <v>7165</v>
      </c>
      <c r="F129" s="266" t="s">
        <v>7166</v>
      </c>
      <c r="G129" s="267" t="s">
        <v>2043</v>
      </c>
      <c r="H129" s="268">
        <v>3</v>
      </c>
      <c r="I129" s="269"/>
      <c r="J129" s="270">
        <f>ROUND(I129*H129,2)</f>
        <v>0</v>
      </c>
      <c r="K129" s="266" t="s">
        <v>1</v>
      </c>
      <c r="L129" s="271"/>
      <c r="M129" s="272" t="s">
        <v>1</v>
      </c>
      <c r="N129" s="273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250</v>
      </c>
      <c r="AT129" s="239" t="s">
        <v>372</v>
      </c>
      <c r="AU129" s="239" t="s">
        <v>86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88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7167</v>
      </c>
      <c r="F130" s="230" t="s">
        <v>7168</v>
      </c>
      <c r="G130" s="231" t="s">
        <v>2043</v>
      </c>
      <c r="H130" s="232">
        <v>3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86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121</v>
      </c>
    </row>
    <row r="131" s="2" customFormat="1" ht="16.5" customHeight="1">
      <c r="A131" s="39"/>
      <c r="B131" s="40"/>
      <c r="C131" s="264" t="s">
        <v>99</v>
      </c>
      <c r="D131" s="264" t="s">
        <v>372</v>
      </c>
      <c r="E131" s="265" t="s">
        <v>7169</v>
      </c>
      <c r="F131" s="266" t="s">
        <v>7170</v>
      </c>
      <c r="G131" s="267" t="s">
        <v>2043</v>
      </c>
      <c r="H131" s="268">
        <v>8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241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7171</v>
      </c>
      <c r="F132" s="230" t="s">
        <v>7172</v>
      </c>
      <c r="G132" s="231" t="s">
        <v>2043</v>
      </c>
      <c r="H132" s="232">
        <v>8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250</v>
      </c>
    </row>
    <row r="133" s="2" customFormat="1" ht="16.5" customHeight="1">
      <c r="A133" s="39"/>
      <c r="B133" s="40"/>
      <c r="C133" s="264" t="s">
        <v>236</v>
      </c>
      <c r="D133" s="264" t="s">
        <v>372</v>
      </c>
      <c r="E133" s="265" t="s">
        <v>7173</v>
      </c>
      <c r="F133" s="266" t="s">
        <v>7174</v>
      </c>
      <c r="G133" s="267" t="s">
        <v>2043</v>
      </c>
      <c r="H133" s="268">
        <v>2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260</v>
      </c>
    </row>
    <row r="134" s="2" customFormat="1" ht="16.5" customHeight="1">
      <c r="A134" s="39"/>
      <c r="B134" s="40"/>
      <c r="C134" s="228" t="s">
        <v>241</v>
      </c>
      <c r="D134" s="228" t="s">
        <v>218</v>
      </c>
      <c r="E134" s="229" t="s">
        <v>7175</v>
      </c>
      <c r="F134" s="230" t="s">
        <v>7176</v>
      </c>
      <c r="G134" s="231" t="s">
        <v>2043</v>
      </c>
      <c r="H134" s="232">
        <v>2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269</v>
      </c>
    </row>
    <row r="135" s="2" customFormat="1" ht="16.5" customHeight="1">
      <c r="A135" s="39"/>
      <c r="B135" s="40"/>
      <c r="C135" s="264" t="s">
        <v>245</v>
      </c>
      <c r="D135" s="264" t="s">
        <v>372</v>
      </c>
      <c r="E135" s="265" t="s">
        <v>7177</v>
      </c>
      <c r="F135" s="266" t="s">
        <v>7178</v>
      </c>
      <c r="G135" s="267" t="s">
        <v>2043</v>
      </c>
      <c r="H135" s="268">
        <v>2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280</v>
      </c>
    </row>
    <row r="136" s="2" customFormat="1" ht="16.5" customHeight="1">
      <c r="A136" s="39"/>
      <c r="B136" s="40"/>
      <c r="C136" s="228" t="s">
        <v>250</v>
      </c>
      <c r="D136" s="228" t="s">
        <v>218</v>
      </c>
      <c r="E136" s="229" t="s">
        <v>7179</v>
      </c>
      <c r="F136" s="230" t="s">
        <v>7180</v>
      </c>
      <c r="G136" s="231" t="s">
        <v>2043</v>
      </c>
      <c r="H136" s="232">
        <v>2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290</v>
      </c>
    </row>
    <row r="137" s="2" customFormat="1" ht="16.5" customHeight="1">
      <c r="A137" s="39"/>
      <c r="B137" s="40"/>
      <c r="C137" s="264" t="s">
        <v>255</v>
      </c>
      <c r="D137" s="264" t="s">
        <v>372</v>
      </c>
      <c r="E137" s="265" t="s">
        <v>7181</v>
      </c>
      <c r="F137" s="266" t="s">
        <v>7182</v>
      </c>
      <c r="G137" s="267" t="s">
        <v>2043</v>
      </c>
      <c r="H137" s="268">
        <v>8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302</v>
      </c>
    </row>
    <row r="138" s="2" customFormat="1" ht="16.5" customHeight="1">
      <c r="A138" s="39"/>
      <c r="B138" s="40"/>
      <c r="C138" s="228" t="s">
        <v>260</v>
      </c>
      <c r="D138" s="228" t="s">
        <v>218</v>
      </c>
      <c r="E138" s="229" t="s">
        <v>7183</v>
      </c>
      <c r="F138" s="230" t="s">
        <v>7184</v>
      </c>
      <c r="G138" s="231" t="s">
        <v>2043</v>
      </c>
      <c r="H138" s="232">
        <v>8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313</v>
      </c>
    </row>
    <row r="139" s="2" customFormat="1" ht="16.5" customHeight="1">
      <c r="A139" s="39"/>
      <c r="B139" s="40"/>
      <c r="C139" s="264" t="s">
        <v>265</v>
      </c>
      <c r="D139" s="264" t="s">
        <v>372</v>
      </c>
      <c r="E139" s="265" t="s">
        <v>7185</v>
      </c>
      <c r="F139" s="266" t="s">
        <v>7186</v>
      </c>
      <c r="G139" s="267" t="s">
        <v>2043</v>
      </c>
      <c r="H139" s="268">
        <v>5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320</v>
      </c>
    </row>
    <row r="140" s="2" customFormat="1" ht="16.5" customHeight="1">
      <c r="A140" s="39"/>
      <c r="B140" s="40"/>
      <c r="C140" s="228" t="s">
        <v>269</v>
      </c>
      <c r="D140" s="228" t="s">
        <v>218</v>
      </c>
      <c r="E140" s="229" t="s">
        <v>7187</v>
      </c>
      <c r="F140" s="230" t="s">
        <v>7188</v>
      </c>
      <c r="G140" s="231" t="s">
        <v>2043</v>
      </c>
      <c r="H140" s="232">
        <v>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331</v>
      </c>
    </row>
    <row r="141" s="2" customFormat="1" ht="16.5" customHeight="1">
      <c r="A141" s="39"/>
      <c r="B141" s="40"/>
      <c r="C141" s="264" t="s">
        <v>274</v>
      </c>
      <c r="D141" s="264" t="s">
        <v>372</v>
      </c>
      <c r="E141" s="265" t="s">
        <v>7189</v>
      </c>
      <c r="F141" s="266" t="s">
        <v>3836</v>
      </c>
      <c r="G141" s="267" t="s">
        <v>293</v>
      </c>
      <c r="H141" s="268">
        <v>280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341</v>
      </c>
    </row>
    <row r="142" s="2" customFormat="1" ht="16.5" customHeight="1">
      <c r="A142" s="39"/>
      <c r="B142" s="40"/>
      <c r="C142" s="228" t="s">
        <v>280</v>
      </c>
      <c r="D142" s="228" t="s">
        <v>218</v>
      </c>
      <c r="E142" s="229" t="s">
        <v>7190</v>
      </c>
      <c r="F142" s="230" t="s">
        <v>3838</v>
      </c>
      <c r="G142" s="231" t="s">
        <v>293</v>
      </c>
      <c r="H142" s="232">
        <v>280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351</v>
      </c>
    </row>
    <row r="143" s="2" customFormat="1" ht="16.5" customHeight="1">
      <c r="A143" s="39"/>
      <c r="B143" s="40"/>
      <c r="C143" s="264" t="s">
        <v>8</v>
      </c>
      <c r="D143" s="264" t="s">
        <v>372</v>
      </c>
      <c r="E143" s="265" t="s">
        <v>7191</v>
      </c>
      <c r="F143" s="266" t="s">
        <v>7192</v>
      </c>
      <c r="G143" s="267" t="s">
        <v>2043</v>
      </c>
      <c r="H143" s="268">
        <v>9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362</v>
      </c>
    </row>
    <row r="144" s="2" customFormat="1" ht="16.5" customHeight="1">
      <c r="A144" s="39"/>
      <c r="B144" s="40"/>
      <c r="C144" s="228" t="s">
        <v>290</v>
      </c>
      <c r="D144" s="228" t="s">
        <v>218</v>
      </c>
      <c r="E144" s="229" t="s">
        <v>7193</v>
      </c>
      <c r="F144" s="230" t="s">
        <v>7194</v>
      </c>
      <c r="G144" s="231" t="s">
        <v>2043</v>
      </c>
      <c r="H144" s="232">
        <v>9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371</v>
      </c>
    </row>
    <row r="145" s="2" customFormat="1" ht="16.5" customHeight="1">
      <c r="A145" s="39"/>
      <c r="B145" s="40"/>
      <c r="C145" s="264" t="s">
        <v>297</v>
      </c>
      <c r="D145" s="264" t="s">
        <v>372</v>
      </c>
      <c r="E145" s="265" t="s">
        <v>7195</v>
      </c>
      <c r="F145" s="266" t="s">
        <v>7196</v>
      </c>
      <c r="G145" s="267" t="s">
        <v>2043</v>
      </c>
      <c r="H145" s="268">
        <v>40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380</v>
      </c>
    </row>
    <row r="146" s="2" customFormat="1" ht="16.5" customHeight="1">
      <c r="A146" s="39"/>
      <c r="B146" s="40"/>
      <c r="C146" s="228" t="s">
        <v>302</v>
      </c>
      <c r="D146" s="228" t="s">
        <v>218</v>
      </c>
      <c r="E146" s="229" t="s">
        <v>7197</v>
      </c>
      <c r="F146" s="230" t="s">
        <v>7198</v>
      </c>
      <c r="G146" s="231" t="s">
        <v>2043</v>
      </c>
      <c r="H146" s="232">
        <v>40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389</v>
      </c>
    </row>
    <row r="147" s="2" customFormat="1" ht="16.5" customHeight="1">
      <c r="A147" s="39"/>
      <c r="B147" s="40"/>
      <c r="C147" s="264" t="s">
        <v>309</v>
      </c>
      <c r="D147" s="264" t="s">
        <v>372</v>
      </c>
      <c r="E147" s="265" t="s">
        <v>7199</v>
      </c>
      <c r="F147" s="266" t="s">
        <v>7200</v>
      </c>
      <c r="G147" s="267" t="s">
        <v>2043</v>
      </c>
      <c r="H147" s="268">
        <v>27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398</v>
      </c>
    </row>
    <row r="148" s="2" customFormat="1" ht="16.5" customHeight="1">
      <c r="A148" s="39"/>
      <c r="B148" s="40"/>
      <c r="C148" s="228" t="s">
        <v>313</v>
      </c>
      <c r="D148" s="228" t="s">
        <v>218</v>
      </c>
      <c r="E148" s="229" t="s">
        <v>7201</v>
      </c>
      <c r="F148" s="230" t="s">
        <v>7202</v>
      </c>
      <c r="G148" s="231" t="s">
        <v>2043</v>
      </c>
      <c r="H148" s="232">
        <v>27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408</v>
      </c>
    </row>
    <row r="149" s="2" customFormat="1" ht="16.5" customHeight="1">
      <c r="A149" s="39"/>
      <c r="B149" s="40"/>
      <c r="C149" s="264" t="s">
        <v>7</v>
      </c>
      <c r="D149" s="264" t="s">
        <v>372</v>
      </c>
      <c r="E149" s="265" t="s">
        <v>7203</v>
      </c>
      <c r="F149" s="266" t="s">
        <v>7204</v>
      </c>
      <c r="G149" s="267" t="s">
        <v>2043</v>
      </c>
      <c r="H149" s="268">
        <v>200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420</v>
      </c>
    </row>
    <row r="150" s="2" customFormat="1" ht="16.5" customHeight="1">
      <c r="A150" s="39"/>
      <c r="B150" s="40"/>
      <c r="C150" s="228" t="s">
        <v>320</v>
      </c>
      <c r="D150" s="228" t="s">
        <v>218</v>
      </c>
      <c r="E150" s="229" t="s">
        <v>7205</v>
      </c>
      <c r="F150" s="230" t="s">
        <v>7206</v>
      </c>
      <c r="G150" s="231" t="s">
        <v>2043</v>
      </c>
      <c r="H150" s="232">
        <v>200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428</v>
      </c>
    </row>
    <row r="151" s="2" customFormat="1" ht="16.5" customHeight="1">
      <c r="A151" s="39"/>
      <c r="B151" s="40"/>
      <c r="C151" s="264" t="s">
        <v>325</v>
      </c>
      <c r="D151" s="264" t="s">
        <v>372</v>
      </c>
      <c r="E151" s="265" t="s">
        <v>7207</v>
      </c>
      <c r="F151" s="266" t="s">
        <v>7208</v>
      </c>
      <c r="G151" s="267" t="s">
        <v>2043</v>
      </c>
      <c r="H151" s="268">
        <v>9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436</v>
      </c>
    </row>
    <row r="152" s="2" customFormat="1" ht="16.5" customHeight="1">
      <c r="A152" s="39"/>
      <c r="B152" s="40"/>
      <c r="C152" s="228" t="s">
        <v>331</v>
      </c>
      <c r="D152" s="228" t="s">
        <v>218</v>
      </c>
      <c r="E152" s="229" t="s">
        <v>7209</v>
      </c>
      <c r="F152" s="230" t="s">
        <v>7210</v>
      </c>
      <c r="G152" s="231" t="s">
        <v>2043</v>
      </c>
      <c r="H152" s="232">
        <v>9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445</v>
      </c>
    </row>
    <row r="153" s="2" customFormat="1" ht="16.5" customHeight="1">
      <c r="A153" s="39"/>
      <c r="B153" s="40"/>
      <c r="C153" s="264" t="s">
        <v>336</v>
      </c>
      <c r="D153" s="264" t="s">
        <v>372</v>
      </c>
      <c r="E153" s="265" t="s">
        <v>7211</v>
      </c>
      <c r="F153" s="266" t="s">
        <v>7212</v>
      </c>
      <c r="G153" s="267" t="s">
        <v>2043</v>
      </c>
      <c r="H153" s="268">
        <v>45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453</v>
      </c>
    </row>
    <row r="154" s="2" customFormat="1" ht="16.5" customHeight="1">
      <c r="A154" s="39"/>
      <c r="B154" s="40"/>
      <c r="C154" s="228" t="s">
        <v>341</v>
      </c>
      <c r="D154" s="228" t="s">
        <v>218</v>
      </c>
      <c r="E154" s="229" t="s">
        <v>7213</v>
      </c>
      <c r="F154" s="230" t="s">
        <v>7214</v>
      </c>
      <c r="G154" s="231" t="s">
        <v>2043</v>
      </c>
      <c r="H154" s="232">
        <v>45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464</v>
      </c>
    </row>
    <row r="155" s="2" customFormat="1" ht="16.5" customHeight="1">
      <c r="A155" s="39"/>
      <c r="B155" s="40"/>
      <c r="C155" s="264" t="s">
        <v>346</v>
      </c>
      <c r="D155" s="264" t="s">
        <v>372</v>
      </c>
      <c r="E155" s="265" t="s">
        <v>7215</v>
      </c>
      <c r="F155" s="266" t="s">
        <v>7216</v>
      </c>
      <c r="G155" s="267" t="s">
        <v>2043</v>
      </c>
      <c r="H155" s="268">
        <v>9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474</v>
      </c>
    </row>
    <row r="156" s="2" customFormat="1" ht="16.5" customHeight="1">
      <c r="A156" s="39"/>
      <c r="B156" s="40"/>
      <c r="C156" s="228" t="s">
        <v>351</v>
      </c>
      <c r="D156" s="228" t="s">
        <v>218</v>
      </c>
      <c r="E156" s="229" t="s">
        <v>7217</v>
      </c>
      <c r="F156" s="230" t="s">
        <v>7218</v>
      </c>
      <c r="G156" s="231" t="s">
        <v>2043</v>
      </c>
      <c r="H156" s="232">
        <v>9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483</v>
      </c>
    </row>
    <row r="157" s="12" customFormat="1" ht="25.92" customHeight="1">
      <c r="A157" s="12"/>
      <c r="B157" s="212"/>
      <c r="C157" s="213"/>
      <c r="D157" s="214" t="s">
        <v>78</v>
      </c>
      <c r="E157" s="215" t="s">
        <v>3407</v>
      </c>
      <c r="F157" s="215" t="s">
        <v>3855</v>
      </c>
      <c r="G157" s="213"/>
      <c r="H157" s="213"/>
      <c r="I157" s="216"/>
      <c r="J157" s="217">
        <f>BK157</f>
        <v>0</v>
      </c>
      <c r="K157" s="213"/>
      <c r="L157" s="218"/>
      <c r="M157" s="219"/>
      <c r="N157" s="220"/>
      <c r="O157" s="220"/>
      <c r="P157" s="221">
        <f>SUM(P158:P165)</f>
        <v>0</v>
      </c>
      <c r="Q157" s="220"/>
      <c r="R157" s="221">
        <f>SUM(R158:R165)</f>
        <v>0</v>
      </c>
      <c r="S157" s="220"/>
      <c r="T157" s="222">
        <f>SUM(T158:T165)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79</v>
      </c>
      <c r="AY157" s="223" t="s">
        <v>216</v>
      </c>
      <c r="BK157" s="225">
        <f>SUM(BK158:BK165)</f>
        <v>0</v>
      </c>
    </row>
    <row r="158" s="2" customFormat="1" ht="16.5" customHeight="1">
      <c r="A158" s="39"/>
      <c r="B158" s="40"/>
      <c r="C158" s="264" t="s">
        <v>356</v>
      </c>
      <c r="D158" s="264" t="s">
        <v>372</v>
      </c>
      <c r="E158" s="265" t="s">
        <v>7219</v>
      </c>
      <c r="F158" s="266" t="s">
        <v>3857</v>
      </c>
      <c r="G158" s="267" t="s">
        <v>293</v>
      </c>
      <c r="H158" s="268">
        <v>60</v>
      </c>
      <c r="I158" s="269"/>
      <c r="J158" s="270">
        <f>ROUND(I158*H158,2)</f>
        <v>0</v>
      </c>
      <c r="K158" s="266" t="s">
        <v>1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494</v>
      </c>
    </row>
    <row r="159" s="2" customFormat="1" ht="16.5" customHeight="1">
      <c r="A159" s="39"/>
      <c r="B159" s="40"/>
      <c r="C159" s="228" t="s">
        <v>362</v>
      </c>
      <c r="D159" s="228" t="s">
        <v>218</v>
      </c>
      <c r="E159" s="229" t="s">
        <v>7220</v>
      </c>
      <c r="F159" s="230" t="s">
        <v>3859</v>
      </c>
      <c r="G159" s="231" t="s">
        <v>293</v>
      </c>
      <c r="H159" s="232">
        <v>60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504</v>
      </c>
    </row>
    <row r="160" s="2" customFormat="1" ht="16.5" customHeight="1">
      <c r="A160" s="39"/>
      <c r="B160" s="40"/>
      <c r="C160" s="264" t="s">
        <v>367</v>
      </c>
      <c r="D160" s="264" t="s">
        <v>372</v>
      </c>
      <c r="E160" s="265" t="s">
        <v>7221</v>
      </c>
      <c r="F160" s="266" t="s">
        <v>3861</v>
      </c>
      <c r="G160" s="267" t="s">
        <v>293</v>
      </c>
      <c r="H160" s="268">
        <v>25</v>
      </c>
      <c r="I160" s="269"/>
      <c r="J160" s="270">
        <f>ROUND(I160*H160,2)</f>
        <v>0</v>
      </c>
      <c r="K160" s="266" t="s">
        <v>1</v>
      </c>
      <c r="L160" s="271"/>
      <c r="M160" s="272" t="s">
        <v>1</v>
      </c>
      <c r="N160" s="273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250</v>
      </c>
      <c r="AT160" s="239" t="s">
        <v>372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515</v>
      </c>
    </row>
    <row r="161" s="2" customFormat="1" ht="16.5" customHeight="1">
      <c r="A161" s="39"/>
      <c r="B161" s="40"/>
      <c r="C161" s="228" t="s">
        <v>371</v>
      </c>
      <c r="D161" s="228" t="s">
        <v>218</v>
      </c>
      <c r="E161" s="229" t="s">
        <v>7222</v>
      </c>
      <c r="F161" s="230" t="s">
        <v>3863</v>
      </c>
      <c r="G161" s="231" t="s">
        <v>293</v>
      </c>
      <c r="H161" s="232">
        <v>25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528</v>
      </c>
    </row>
    <row r="162" s="2" customFormat="1" ht="16.5" customHeight="1">
      <c r="A162" s="39"/>
      <c r="B162" s="40"/>
      <c r="C162" s="264" t="s">
        <v>376</v>
      </c>
      <c r="D162" s="264" t="s">
        <v>372</v>
      </c>
      <c r="E162" s="265" t="s">
        <v>7223</v>
      </c>
      <c r="F162" s="266" t="s">
        <v>3865</v>
      </c>
      <c r="G162" s="267" t="s">
        <v>2043</v>
      </c>
      <c r="H162" s="268">
        <v>30</v>
      </c>
      <c r="I162" s="269"/>
      <c r="J162" s="270">
        <f>ROUND(I162*H162,2)</f>
        <v>0</v>
      </c>
      <c r="K162" s="266" t="s">
        <v>1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250</v>
      </c>
      <c r="AT162" s="239" t="s">
        <v>372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863</v>
      </c>
    </row>
    <row r="163" s="2" customFormat="1" ht="16.5" customHeight="1">
      <c r="A163" s="39"/>
      <c r="B163" s="40"/>
      <c r="C163" s="228" t="s">
        <v>380</v>
      </c>
      <c r="D163" s="228" t="s">
        <v>218</v>
      </c>
      <c r="E163" s="229" t="s">
        <v>7224</v>
      </c>
      <c r="F163" s="230" t="s">
        <v>3867</v>
      </c>
      <c r="G163" s="231" t="s">
        <v>2043</v>
      </c>
      <c r="H163" s="232">
        <v>30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875</v>
      </c>
    </row>
    <row r="164" s="2" customFormat="1" ht="16.5" customHeight="1">
      <c r="A164" s="39"/>
      <c r="B164" s="40"/>
      <c r="C164" s="264" t="s">
        <v>384</v>
      </c>
      <c r="D164" s="264" t="s">
        <v>372</v>
      </c>
      <c r="E164" s="265" t="s">
        <v>7225</v>
      </c>
      <c r="F164" s="266" t="s">
        <v>3869</v>
      </c>
      <c r="G164" s="267" t="s">
        <v>650</v>
      </c>
      <c r="H164" s="268">
        <v>0.80000000000000004</v>
      </c>
      <c r="I164" s="269"/>
      <c r="J164" s="270">
        <f>ROUND(I164*H164,2)</f>
        <v>0</v>
      </c>
      <c r="K164" s="266" t="s">
        <v>1</v>
      </c>
      <c r="L164" s="271"/>
      <c r="M164" s="272" t="s">
        <v>1</v>
      </c>
      <c r="N164" s="273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250</v>
      </c>
      <c r="AT164" s="239" t="s">
        <v>372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885</v>
      </c>
    </row>
    <row r="165" s="2" customFormat="1" ht="16.5" customHeight="1">
      <c r="A165" s="39"/>
      <c r="B165" s="40"/>
      <c r="C165" s="228" t="s">
        <v>389</v>
      </c>
      <c r="D165" s="228" t="s">
        <v>218</v>
      </c>
      <c r="E165" s="229" t="s">
        <v>7226</v>
      </c>
      <c r="F165" s="230" t="s">
        <v>3871</v>
      </c>
      <c r="G165" s="231" t="s">
        <v>650</v>
      </c>
      <c r="H165" s="232">
        <v>0.80000000000000004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898</v>
      </c>
    </row>
    <row r="166" s="12" customFormat="1" ht="25.92" customHeight="1">
      <c r="A166" s="12"/>
      <c r="B166" s="212"/>
      <c r="C166" s="213"/>
      <c r="D166" s="214" t="s">
        <v>78</v>
      </c>
      <c r="E166" s="215" t="s">
        <v>3461</v>
      </c>
      <c r="F166" s="215" t="s">
        <v>3635</v>
      </c>
      <c r="G166" s="213"/>
      <c r="H166" s="213"/>
      <c r="I166" s="216"/>
      <c r="J166" s="217">
        <f>BK166</f>
        <v>0</v>
      </c>
      <c r="K166" s="213"/>
      <c r="L166" s="218"/>
      <c r="M166" s="219"/>
      <c r="N166" s="220"/>
      <c r="O166" s="220"/>
      <c r="P166" s="221">
        <f>SUM(P167:P173)</f>
        <v>0</v>
      </c>
      <c r="Q166" s="220"/>
      <c r="R166" s="221">
        <f>SUM(R167:R173)</f>
        <v>0</v>
      </c>
      <c r="S166" s="220"/>
      <c r="T166" s="222">
        <f>SUM(T167:T173)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86</v>
      </c>
      <c r="AT166" s="224" t="s">
        <v>78</v>
      </c>
      <c r="AU166" s="224" t="s">
        <v>79</v>
      </c>
      <c r="AY166" s="223" t="s">
        <v>216</v>
      </c>
      <c r="BK166" s="225">
        <f>SUM(BK167:BK173)</f>
        <v>0</v>
      </c>
    </row>
    <row r="167" s="2" customFormat="1" ht="16.5" customHeight="1">
      <c r="A167" s="39"/>
      <c r="B167" s="40"/>
      <c r="C167" s="228" t="s">
        <v>394</v>
      </c>
      <c r="D167" s="228" t="s">
        <v>218</v>
      </c>
      <c r="E167" s="229" t="s">
        <v>7227</v>
      </c>
      <c r="F167" s="230" t="s">
        <v>3644</v>
      </c>
      <c r="G167" s="231" t="s">
        <v>3645</v>
      </c>
      <c r="H167" s="232">
        <v>10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909</v>
      </c>
    </row>
    <row r="168" s="2" customFormat="1" ht="16.5" customHeight="1">
      <c r="A168" s="39"/>
      <c r="B168" s="40"/>
      <c r="C168" s="228" t="s">
        <v>398</v>
      </c>
      <c r="D168" s="228" t="s">
        <v>218</v>
      </c>
      <c r="E168" s="229" t="s">
        <v>7228</v>
      </c>
      <c r="F168" s="230" t="s">
        <v>7229</v>
      </c>
      <c r="G168" s="231" t="s">
        <v>3645</v>
      </c>
      <c r="H168" s="232">
        <v>4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920</v>
      </c>
    </row>
    <row r="169" s="2" customFormat="1" ht="16.5" customHeight="1">
      <c r="A169" s="39"/>
      <c r="B169" s="40"/>
      <c r="C169" s="264" t="s">
        <v>403</v>
      </c>
      <c r="D169" s="264" t="s">
        <v>372</v>
      </c>
      <c r="E169" s="265" t="s">
        <v>7230</v>
      </c>
      <c r="F169" s="266" t="s">
        <v>3640</v>
      </c>
      <c r="G169" s="267" t="s">
        <v>2043</v>
      </c>
      <c r="H169" s="268">
        <v>1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930</v>
      </c>
    </row>
    <row r="170" s="2" customFormat="1" ht="16.5" customHeight="1">
      <c r="A170" s="39"/>
      <c r="B170" s="40"/>
      <c r="C170" s="228" t="s">
        <v>408</v>
      </c>
      <c r="D170" s="228" t="s">
        <v>218</v>
      </c>
      <c r="E170" s="229" t="s">
        <v>7231</v>
      </c>
      <c r="F170" s="230" t="s">
        <v>3642</v>
      </c>
      <c r="G170" s="231" t="s">
        <v>2043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945</v>
      </c>
    </row>
    <row r="171" s="2" customFormat="1" ht="16.5" customHeight="1">
      <c r="A171" s="39"/>
      <c r="B171" s="40"/>
      <c r="C171" s="228" t="s">
        <v>415</v>
      </c>
      <c r="D171" s="228" t="s">
        <v>218</v>
      </c>
      <c r="E171" s="229" t="s">
        <v>7232</v>
      </c>
      <c r="F171" s="230" t="s">
        <v>3653</v>
      </c>
      <c r="G171" s="231" t="s">
        <v>2043</v>
      </c>
      <c r="H171" s="232">
        <v>1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953</v>
      </c>
    </row>
    <row r="172" s="2" customFormat="1" ht="16.5" customHeight="1">
      <c r="A172" s="39"/>
      <c r="B172" s="40"/>
      <c r="C172" s="228" t="s">
        <v>420</v>
      </c>
      <c r="D172" s="228" t="s">
        <v>218</v>
      </c>
      <c r="E172" s="229" t="s">
        <v>7233</v>
      </c>
      <c r="F172" s="230" t="s">
        <v>3657</v>
      </c>
      <c r="G172" s="231" t="s">
        <v>2043</v>
      </c>
      <c r="H172" s="232">
        <v>1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963</v>
      </c>
    </row>
    <row r="173" s="2" customFormat="1" ht="16.5" customHeight="1">
      <c r="A173" s="39"/>
      <c r="B173" s="40"/>
      <c r="C173" s="228" t="s">
        <v>424</v>
      </c>
      <c r="D173" s="228" t="s">
        <v>218</v>
      </c>
      <c r="E173" s="229" t="s">
        <v>7234</v>
      </c>
      <c r="F173" s="230" t="s">
        <v>7235</v>
      </c>
      <c r="G173" s="231" t="s">
        <v>3638</v>
      </c>
      <c r="H173" s="232">
        <v>60</v>
      </c>
      <c r="I173" s="233"/>
      <c r="J173" s="234">
        <f>ROUND(I173*H173,2)</f>
        <v>0</v>
      </c>
      <c r="K173" s="230" t="s">
        <v>1</v>
      </c>
      <c r="L173" s="45"/>
      <c r="M173" s="274" t="s">
        <v>1</v>
      </c>
      <c r="N173" s="275" t="s">
        <v>44</v>
      </c>
      <c r="O173" s="276"/>
      <c r="P173" s="277">
        <f>O173*H173</f>
        <v>0</v>
      </c>
      <c r="Q173" s="277">
        <v>0</v>
      </c>
      <c r="R173" s="277">
        <f>Q173*H173</f>
        <v>0</v>
      </c>
      <c r="S173" s="277">
        <v>0</v>
      </c>
      <c r="T173" s="27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971</v>
      </c>
    </row>
    <row r="174" s="2" customFormat="1" ht="6.96" customHeight="1">
      <c r="A174" s="39"/>
      <c r="B174" s="67"/>
      <c r="C174" s="68"/>
      <c r="D174" s="68"/>
      <c r="E174" s="68"/>
      <c r="F174" s="68"/>
      <c r="G174" s="68"/>
      <c r="H174" s="68"/>
      <c r="I174" s="68"/>
      <c r="J174" s="68"/>
      <c r="K174" s="68"/>
      <c r="L174" s="45"/>
      <c r="M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</sheetData>
  <sheetProtection sheet="1" autoFilter="0" formatColumns="0" formatRows="0" objects="1" scenarios="1" spinCount="100000" saltValue="zbQQje3RMxgweZ6mygbZPk5kJeaJ/EPt+AV0/khUP/Mm4SQWhcrIT3YYSgUSy1grRTLFbSUwyKEMI45cqIsy9Q==" hashValue="2wUFq75Enr4GLVm9hocVKk+pdfDwPSFrZFGqsEgyQQqLi09aBr2Q3LXFCjoutRFkWA2NrIc/ikQYQy6vZZDFuw==" algorithmName="SHA-512" password="EA0A"/>
  <autoFilter ref="C126:K17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7236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ROUND(J133,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ROUND((SUM(BE133:BE293)),  2)</f>
        <v>0</v>
      </c>
      <c r="G37" s="39"/>
      <c r="H37" s="39"/>
      <c r="I37" s="166">
        <v>0.20999999999999999</v>
      </c>
      <c r="J37" s="165">
        <f>ROUND(((SUM(BE133:BE293))*I37),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ROUND((SUM(BF133:BF293)),  2)</f>
        <v>0</v>
      </c>
      <c r="G38" s="39"/>
      <c r="H38" s="39"/>
      <c r="I38" s="166">
        <v>0.14999999999999999</v>
      </c>
      <c r="J38" s="165">
        <f>ROUND(((SUM(BF133:BF293))*I38),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ROUND((SUM(BG133:BG293)),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ROUND((SUM(BH133:BH293)),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ROUND((SUM(BI133:BI293)),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VZT - Vzduchotechnika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J133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7237</v>
      </c>
      <c r="E101" s="193"/>
      <c r="F101" s="193"/>
      <c r="G101" s="193"/>
      <c r="H101" s="193"/>
      <c r="I101" s="193"/>
      <c r="J101" s="194">
        <f>J134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7238</v>
      </c>
      <c r="E102" s="193"/>
      <c r="F102" s="193"/>
      <c r="G102" s="193"/>
      <c r="H102" s="193"/>
      <c r="I102" s="193"/>
      <c r="J102" s="194">
        <f>J196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7239</v>
      </c>
      <c r="E103" s="193"/>
      <c r="F103" s="193"/>
      <c r="G103" s="193"/>
      <c r="H103" s="193"/>
      <c r="I103" s="193"/>
      <c r="J103" s="194">
        <f>J219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7240</v>
      </c>
      <c r="E104" s="193"/>
      <c r="F104" s="193"/>
      <c r="G104" s="193"/>
      <c r="H104" s="193"/>
      <c r="I104" s="193"/>
      <c r="J104" s="194">
        <f>J234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7241</v>
      </c>
      <c r="E105" s="193"/>
      <c r="F105" s="193"/>
      <c r="G105" s="193"/>
      <c r="H105" s="193"/>
      <c r="I105" s="193"/>
      <c r="J105" s="194">
        <f>J247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7242</v>
      </c>
      <c r="E106" s="193"/>
      <c r="F106" s="193"/>
      <c r="G106" s="193"/>
      <c r="H106" s="193"/>
      <c r="I106" s="193"/>
      <c r="J106" s="194">
        <f>J264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7243</v>
      </c>
      <c r="E107" s="193"/>
      <c r="F107" s="193"/>
      <c r="G107" s="193"/>
      <c r="H107" s="193"/>
      <c r="I107" s="193"/>
      <c r="J107" s="194">
        <f>J277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7244</v>
      </c>
      <c r="E108" s="193"/>
      <c r="F108" s="193"/>
      <c r="G108" s="193"/>
      <c r="H108" s="193"/>
      <c r="I108" s="193"/>
      <c r="J108" s="194">
        <f>J280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7245</v>
      </c>
      <c r="E109" s="193"/>
      <c r="F109" s="193"/>
      <c r="G109" s="193"/>
      <c r="H109" s="193"/>
      <c r="I109" s="193"/>
      <c r="J109" s="194">
        <f>J285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201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Stavební úpravy a přístavba objektu MŠ Malínek, Kaplického 386 - NAVÝŠENÍ KAPACITY MŠ MALÍNEK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187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1" customFormat="1" ht="16.5" customHeight="1">
      <c r="B121" s="22"/>
      <c r="C121" s="23"/>
      <c r="D121" s="23"/>
      <c r="E121" s="185" t="s">
        <v>188</v>
      </c>
      <c r="F121" s="23"/>
      <c r="G121" s="23"/>
      <c r="H121" s="23"/>
      <c r="I121" s="23"/>
      <c r="J121" s="23"/>
      <c r="K121" s="23"/>
      <c r="L121" s="21"/>
    </row>
    <row r="122" s="1" customFormat="1" ht="12" customHeight="1">
      <c r="B122" s="22"/>
      <c r="C122" s="33" t="s">
        <v>189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279" t="s">
        <v>4853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533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E13</f>
        <v>VZT - Vzduchotechnika - SO 02 Stávající objekt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22</v>
      </c>
      <c r="D127" s="41"/>
      <c r="E127" s="41"/>
      <c r="F127" s="28" t="str">
        <f>F16</f>
        <v xml:space="preserve"> </v>
      </c>
      <c r="G127" s="41"/>
      <c r="H127" s="41"/>
      <c r="I127" s="33" t="s">
        <v>24</v>
      </c>
      <c r="J127" s="80" t="str">
        <f>IF(J16="","",J16)</f>
        <v>15.9.2021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40.05" customHeight="1">
      <c r="A129" s="39"/>
      <c r="B129" s="40"/>
      <c r="C129" s="33" t="s">
        <v>26</v>
      </c>
      <c r="D129" s="41"/>
      <c r="E129" s="41"/>
      <c r="F129" s="28" t="str">
        <f>E19</f>
        <v>SM Liberec, Nám.Dr.E.Beneše 1, Liberec, 460 59</v>
      </c>
      <c r="G129" s="41"/>
      <c r="H129" s="41"/>
      <c r="I129" s="33" t="s">
        <v>32</v>
      </c>
      <c r="J129" s="37" t="str">
        <f>E25</f>
        <v>FS Vision, s.r.o., B.Němcové 54/9, Liberec 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IF(E22="","",E22)</f>
        <v>Vyplň údaj</v>
      </c>
      <c r="G130" s="41"/>
      <c r="H130" s="41"/>
      <c r="I130" s="33" t="s">
        <v>35</v>
      </c>
      <c r="J130" s="37" t="str">
        <f>E28</f>
        <v>Ing. Jaroslav Šíma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202</v>
      </c>
      <c r="D132" s="204" t="s">
        <v>64</v>
      </c>
      <c r="E132" s="204" t="s">
        <v>60</v>
      </c>
      <c r="F132" s="204" t="s">
        <v>61</v>
      </c>
      <c r="G132" s="204" t="s">
        <v>203</v>
      </c>
      <c r="H132" s="204" t="s">
        <v>204</v>
      </c>
      <c r="I132" s="204" t="s">
        <v>205</v>
      </c>
      <c r="J132" s="204" t="s">
        <v>193</v>
      </c>
      <c r="K132" s="205" t="s">
        <v>206</v>
      </c>
      <c r="L132" s="206"/>
      <c r="M132" s="101" t="s">
        <v>1</v>
      </c>
      <c r="N132" s="102" t="s">
        <v>43</v>
      </c>
      <c r="O132" s="102" t="s">
        <v>207</v>
      </c>
      <c r="P132" s="102" t="s">
        <v>208</v>
      </c>
      <c r="Q132" s="102" t="s">
        <v>209</v>
      </c>
      <c r="R132" s="102" t="s">
        <v>210</v>
      </c>
      <c r="S132" s="102" t="s">
        <v>211</v>
      </c>
      <c r="T132" s="103" t="s">
        <v>212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213</v>
      </c>
      <c r="D133" s="41"/>
      <c r="E133" s="41"/>
      <c r="F133" s="41"/>
      <c r="G133" s="41"/>
      <c r="H133" s="41"/>
      <c r="I133" s="41"/>
      <c r="J133" s="207">
        <f>BK133</f>
        <v>0</v>
      </c>
      <c r="K133" s="41"/>
      <c r="L133" s="45"/>
      <c r="M133" s="104"/>
      <c r="N133" s="208"/>
      <c r="O133" s="105"/>
      <c r="P133" s="209">
        <f>P134+P196+P219+P234+P247+P264+P277+P280+P285</f>
        <v>0</v>
      </c>
      <c r="Q133" s="105"/>
      <c r="R133" s="209">
        <f>R134+R196+R219+R234+R247+R264+R277+R280+R285</f>
        <v>0</v>
      </c>
      <c r="S133" s="105"/>
      <c r="T133" s="210">
        <f>T134+T196+T219+T234+T247+T264+T277+T280+T285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78</v>
      </c>
      <c r="AU133" s="18" t="s">
        <v>195</v>
      </c>
      <c r="BK133" s="211">
        <f>BK134+BK196+BK219+BK234+BK247+BK264+BK277+BK280+BK285</f>
        <v>0</v>
      </c>
    </row>
    <row r="134" s="12" customFormat="1" ht="25.92" customHeight="1">
      <c r="A134" s="12"/>
      <c r="B134" s="212"/>
      <c r="C134" s="213"/>
      <c r="D134" s="214" t="s">
        <v>78</v>
      </c>
      <c r="E134" s="215" t="s">
        <v>3391</v>
      </c>
      <c r="F134" s="215" t="s">
        <v>7246</v>
      </c>
      <c r="G134" s="213"/>
      <c r="H134" s="213"/>
      <c r="I134" s="216"/>
      <c r="J134" s="217">
        <f>BK134</f>
        <v>0</v>
      </c>
      <c r="K134" s="213"/>
      <c r="L134" s="218"/>
      <c r="M134" s="219"/>
      <c r="N134" s="220"/>
      <c r="O134" s="220"/>
      <c r="P134" s="221">
        <f>SUM(P135:P195)</f>
        <v>0</v>
      </c>
      <c r="Q134" s="220"/>
      <c r="R134" s="221">
        <f>SUM(R135:R195)</f>
        <v>0</v>
      </c>
      <c r="S134" s="220"/>
      <c r="T134" s="222">
        <f>SUM(T135:T195)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79</v>
      </c>
      <c r="AY134" s="223" t="s">
        <v>216</v>
      </c>
      <c r="BK134" s="225">
        <f>SUM(BK135:BK195)</f>
        <v>0</v>
      </c>
    </row>
    <row r="135" s="2" customFormat="1" ht="24.15" customHeight="1">
      <c r="A135" s="39"/>
      <c r="B135" s="40"/>
      <c r="C135" s="228" t="s">
        <v>86</v>
      </c>
      <c r="D135" s="228" t="s">
        <v>218</v>
      </c>
      <c r="E135" s="229" t="s">
        <v>86</v>
      </c>
      <c r="F135" s="230" t="s">
        <v>7247</v>
      </c>
      <c r="G135" s="231" t="s">
        <v>2043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88</v>
      </c>
    </row>
    <row r="136" s="2" customFormat="1" ht="16.5" customHeight="1">
      <c r="A136" s="39"/>
      <c r="B136" s="40"/>
      <c r="C136" s="228" t="s">
        <v>88</v>
      </c>
      <c r="D136" s="228" t="s">
        <v>218</v>
      </c>
      <c r="E136" s="229" t="s">
        <v>88</v>
      </c>
      <c r="F136" s="230" t="s">
        <v>7248</v>
      </c>
      <c r="G136" s="231" t="s">
        <v>2043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121</v>
      </c>
    </row>
    <row r="137" s="2" customFormat="1" ht="16.5" customHeight="1">
      <c r="A137" s="39"/>
      <c r="B137" s="40"/>
      <c r="C137" s="228" t="s">
        <v>99</v>
      </c>
      <c r="D137" s="228" t="s">
        <v>218</v>
      </c>
      <c r="E137" s="229" t="s">
        <v>99</v>
      </c>
      <c r="F137" s="230" t="s">
        <v>7249</v>
      </c>
      <c r="G137" s="231" t="s">
        <v>2043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241</v>
      </c>
    </row>
    <row r="138" s="2" customFormat="1" ht="24.15" customHeight="1">
      <c r="A138" s="39"/>
      <c r="B138" s="40"/>
      <c r="C138" s="228" t="s">
        <v>121</v>
      </c>
      <c r="D138" s="228" t="s">
        <v>218</v>
      </c>
      <c r="E138" s="229" t="s">
        <v>121</v>
      </c>
      <c r="F138" s="230" t="s">
        <v>7250</v>
      </c>
      <c r="G138" s="231" t="s">
        <v>2043</v>
      </c>
      <c r="H138" s="232">
        <v>1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250</v>
      </c>
    </row>
    <row r="139" s="2" customFormat="1" ht="24.15" customHeight="1">
      <c r="A139" s="39"/>
      <c r="B139" s="40"/>
      <c r="C139" s="228" t="s">
        <v>236</v>
      </c>
      <c r="D139" s="228" t="s">
        <v>218</v>
      </c>
      <c r="E139" s="229" t="s">
        <v>236</v>
      </c>
      <c r="F139" s="230" t="s">
        <v>7251</v>
      </c>
      <c r="G139" s="231" t="s">
        <v>2043</v>
      </c>
      <c r="H139" s="232">
        <v>1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260</v>
      </c>
    </row>
    <row r="140" s="2" customFormat="1" ht="16.5" customHeight="1">
      <c r="A140" s="39"/>
      <c r="B140" s="40"/>
      <c r="C140" s="228" t="s">
        <v>241</v>
      </c>
      <c r="D140" s="228" t="s">
        <v>218</v>
      </c>
      <c r="E140" s="229" t="s">
        <v>241</v>
      </c>
      <c r="F140" s="230" t="s">
        <v>7252</v>
      </c>
      <c r="G140" s="231" t="s">
        <v>2043</v>
      </c>
      <c r="H140" s="232">
        <v>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269</v>
      </c>
    </row>
    <row r="141" s="2" customFormat="1" ht="16.5" customHeight="1">
      <c r="A141" s="39"/>
      <c r="B141" s="40"/>
      <c r="C141" s="228" t="s">
        <v>245</v>
      </c>
      <c r="D141" s="228" t="s">
        <v>218</v>
      </c>
      <c r="E141" s="229" t="s">
        <v>245</v>
      </c>
      <c r="F141" s="230" t="s">
        <v>7253</v>
      </c>
      <c r="G141" s="231" t="s">
        <v>2043</v>
      </c>
      <c r="H141" s="232">
        <v>1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280</v>
      </c>
    </row>
    <row r="142" s="2" customFormat="1" ht="16.5" customHeight="1">
      <c r="A142" s="39"/>
      <c r="B142" s="40"/>
      <c r="C142" s="228" t="s">
        <v>250</v>
      </c>
      <c r="D142" s="228" t="s">
        <v>218</v>
      </c>
      <c r="E142" s="229" t="s">
        <v>250</v>
      </c>
      <c r="F142" s="230" t="s">
        <v>7254</v>
      </c>
      <c r="G142" s="231" t="s">
        <v>2043</v>
      </c>
      <c r="H142" s="232">
        <v>1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290</v>
      </c>
    </row>
    <row r="143" s="2" customFormat="1" ht="33" customHeight="1">
      <c r="A143" s="39"/>
      <c r="B143" s="40"/>
      <c r="C143" s="228" t="s">
        <v>255</v>
      </c>
      <c r="D143" s="228" t="s">
        <v>218</v>
      </c>
      <c r="E143" s="229" t="s">
        <v>255</v>
      </c>
      <c r="F143" s="230" t="s">
        <v>7255</v>
      </c>
      <c r="G143" s="231" t="s">
        <v>2043</v>
      </c>
      <c r="H143" s="232">
        <v>1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302</v>
      </c>
    </row>
    <row r="144" s="2" customFormat="1" ht="16.5" customHeight="1">
      <c r="A144" s="39"/>
      <c r="B144" s="40"/>
      <c r="C144" s="228" t="s">
        <v>260</v>
      </c>
      <c r="D144" s="228" t="s">
        <v>218</v>
      </c>
      <c r="E144" s="229" t="s">
        <v>260</v>
      </c>
      <c r="F144" s="230" t="s">
        <v>7256</v>
      </c>
      <c r="G144" s="231" t="s">
        <v>2043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313</v>
      </c>
    </row>
    <row r="145" s="2" customFormat="1" ht="37.8" customHeight="1">
      <c r="A145" s="39"/>
      <c r="B145" s="40"/>
      <c r="C145" s="228" t="s">
        <v>265</v>
      </c>
      <c r="D145" s="228" t="s">
        <v>218</v>
      </c>
      <c r="E145" s="229" t="s">
        <v>265</v>
      </c>
      <c r="F145" s="230" t="s">
        <v>7257</v>
      </c>
      <c r="G145" s="231" t="s">
        <v>293</v>
      </c>
      <c r="H145" s="232">
        <v>20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320</v>
      </c>
    </row>
    <row r="146" s="2" customFormat="1" ht="16.5" customHeight="1">
      <c r="A146" s="39"/>
      <c r="B146" s="40"/>
      <c r="C146" s="228" t="s">
        <v>269</v>
      </c>
      <c r="D146" s="228" t="s">
        <v>218</v>
      </c>
      <c r="E146" s="229" t="s">
        <v>269</v>
      </c>
      <c r="F146" s="230" t="s">
        <v>7258</v>
      </c>
      <c r="G146" s="231" t="s">
        <v>293</v>
      </c>
      <c r="H146" s="232">
        <v>20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331</v>
      </c>
    </row>
    <row r="147" s="2" customFormat="1" ht="24.15" customHeight="1">
      <c r="A147" s="39"/>
      <c r="B147" s="40"/>
      <c r="C147" s="228" t="s">
        <v>274</v>
      </c>
      <c r="D147" s="228" t="s">
        <v>218</v>
      </c>
      <c r="E147" s="229" t="s">
        <v>274</v>
      </c>
      <c r="F147" s="230" t="s">
        <v>7259</v>
      </c>
      <c r="G147" s="231" t="s">
        <v>2043</v>
      </c>
      <c r="H147" s="232">
        <v>1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341</v>
      </c>
    </row>
    <row r="148" s="2" customFormat="1" ht="16.5" customHeight="1">
      <c r="A148" s="39"/>
      <c r="B148" s="40"/>
      <c r="C148" s="228" t="s">
        <v>280</v>
      </c>
      <c r="D148" s="228" t="s">
        <v>218</v>
      </c>
      <c r="E148" s="229" t="s">
        <v>280</v>
      </c>
      <c r="F148" s="230" t="s">
        <v>7260</v>
      </c>
      <c r="G148" s="231" t="s">
        <v>2043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351</v>
      </c>
    </row>
    <row r="149" s="2" customFormat="1" ht="24.15" customHeight="1">
      <c r="A149" s="39"/>
      <c r="B149" s="40"/>
      <c r="C149" s="228" t="s">
        <v>8</v>
      </c>
      <c r="D149" s="228" t="s">
        <v>218</v>
      </c>
      <c r="E149" s="229" t="s">
        <v>8</v>
      </c>
      <c r="F149" s="230" t="s">
        <v>7261</v>
      </c>
      <c r="G149" s="231" t="s">
        <v>293</v>
      </c>
      <c r="H149" s="232">
        <v>25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362</v>
      </c>
    </row>
    <row r="150" s="2" customFormat="1" ht="16.5" customHeight="1">
      <c r="A150" s="39"/>
      <c r="B150" s="40"/>
      <c r="C150" s="228" t="s">
        <v>290</v>
      </c>
      <c r="D150" s="228" t="s">
        <v>218</v>
      </c>
      <c r="E150" s="229" t="s">
        <v>290</v>
      </c>
      <c r="F150" s="230" t="s">
        <v>7262</v>
      </c>
      <c r="G150" s="231" t="s">
        <v>293</v>
      </c>
      <c r="H150" s="232">
        <v>25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371</v>
      </c>
    </row>
    <row r="151" s="2" customFormat="1" ht="37.8" customHeight="1">
      <c r="A151" s="39"/>
      <c r="B151" s="40"/>
      <c r="C151" s="228" t="s">
        <v>297</v>
      </c>
      <c r="D151" s="228" t="s">
        <v>218</v>
      </c>
      <c r="E151" s="229" t="s">
        <v>297</v>
      </c>
      <c r="F151" s="230" t="s">
        <v>7263</v>
      </c>
      <c r="G151" s="231" t="s">
        <v>2043</v>
      </c>
      <c r="H151" s="232">
        <v>1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380</v>
      </c>
    </row>
    <row r="152" s="2" customFormat="1" ht="16.5" customHeight="1">
      <c r="A152" s="39"/>
      <c r="B152" s="40"/>
      <c r="C152" s="228" t="s">
        <v>302</v>
      </c>
      <c r="D152" s="228" t="s">
        <v>218</v>
      </c>
      <c r="E152" s="229" t="s">
        <v>302</v>
      </c>
      <c r="F152" s="230" t="s">
        <v>7264</v>
      </c>
      <c r="G152" s="231" t="s">
        <v>2043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389</v>
      </c>
    </row>
    <row r="153" s="2" customFormat="1" ht="24.15" customHeight="1">
      <c r="A153" s="39"/>
      <c r="B153" s="40"/>
      <c r="C153" s="228" t="s">
        <v>309</v>
      </c>
      <c r="D153" s="228" t="s">
        <v>218</v>
      </c>
      <c r="E153" s="229" t="s">
        <v>309</v>
      </c>
      <c r="F153" s="230" t="s">
        <v>7265</v>
      </c>
      <c r="G153" s="231" t="s">
        <v>2043</v>
      </c>
      <c r="H153" s="232">
        <v>1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398</v>
      </c>
    </row>
    <row r="154" s="2" customFormat="1" ht="16.5" customHeight="1">
      <c r="A154" s="39"/>
      <c r="B154" s="40"/>
      <c r="C154" s="228" t="s">
        <v>313</v>
      </c>
      <c r="D154" s="228" t="s">
        <v>218</v>
      </c>
      <c r="E154" s="229" t="s">
        <v>313</v>
      </c>
      <c r="F154" s="230" t="s">
        <v>7266</v>
      </c>
      <c r="G154" s="231" t="s">
        <v>2043</v>
      </c>
      <c r="H154" s="232">
        <v>1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408</v>
      </c>
    </row>
    <row r="155" s="2" customFormat="1" ht="24.15" customHeight="1">
      <c r="A155" s="39"/>
      <c r="B155" s="40"/>
      <c r="C155" s="228" t="s">
        <v>7</v>
      </c>
      <c r="D155" s="228" t="s">
        <v>218</v>
      </c>
      <c r="E155" s="229" t="s">
        <v>7</v>
      </c>
      <c r="F155" s="230" t="s">
        <v>7267</v>
      </c>
      <c r="G155" s="231" t="s">
        <v>2043</v>
      </c>
      <c r="H155" s="232">
        <v>4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420</v>
      </c>
    </row>
    <row r="156" s="2" customFormat="1" ht="16.5" customHeight="1">
      <c r="A156" s="39"/>
      <c r="B156" s="40"/>
      <c r="C156" s="228" t="s">
        <v>320</v>
      </c>
      <c r="D156" s="228" t="s">
        <v>218</v>
      </c>
      <c r="E156" s="229" t="s">
        <v>320</v>
      </c>
      <c r="F156" s="230" t="s">
        <v>7268</v>
      </c>
      <c r="G156" s="231" t="s">
        <v>2043</v>
      </c>
      <c r="H156" s="232">
        <v>4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428</v>
      </c>
    </row>
    <row r="157" s="2" customFormat="1" ht="24.15" customHeight="1">
      <c r="A157" s="39"/>
      <c r="B157" s="40"/>
      <c r="C157" s="228" t="s">
        <v>325</v>
      </c>
      <c r="D157" s="228" t="s">
        <v>218</v>
      </c>
      <c r="E157" s="229" t="s">
        <v>325</v>
      </c>
      <c r="F157" s="230" t="s">
        <v>7269</v>
      </c>
      <c r="G157" s="231" t="s">
        <v>2043</v>
      </c>
      <c r="H157" s="232">
        <v>1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436</v>
      </c>
    </row>
    <row r="158" s="2" customFormat="1" ht="16.5" customHeight="1">
      <c r="A158" s="39"/>
      <c r="B158" s="40"/>
      <c r="C158" s="228" t="s">
        <v>331</v>
      </c>
      <c r="D158" s="228" t="s">
        <v>218</v>
      </c>
      <c r="E158" s="229" t="s">
        <v>331</v>
      </c>
      <c r="F158" s="230" t="s">
        <v>7268</v>
      </c>
      <c r="G158" s="231" t="s">
        <v>2043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445</v>
      </c>
    </row>
    <row r="159" s="2" customFormat="1" ht="24.15" customHeight="1">
      <c r="A159" s="39"/>
      <c r="B159" s="40"/>
      <c r="C159" s="228" t="s">
        <v>336</v>
      </c>
      <c r="D159" s="228" t="s">
        <v>218</v>
      </c>
      <c r="E159" s="229" t="s">
        <v>336</v>
      </c>
      <c r="F159" s="230" t="s">
        <v>7270</v>
      </c>
      <c r="G159" s="231" t="s">
        <v>2043</v>
      </c>
      <c r="H159" s="232">
        <v>2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453</v>
      </c>
    </row>
    <row r="160" s="2" customFormat="1" ht="16.5" customHeight="1">
      <c r="A160" s="39"/>
      <c r="B160" s="40"/>
      <c r="C160" s="228" t="s">
        <v>341</v>
      </c>
      <c r="D160" s="228" t="s">
        <v>218</v>
      </c>
      <c r="E160" s="229" t="s">
        <v>341</v>
      </c>
      <c r="F160" s="230" t="s">
        <v>7268</v>
      </c>
      <c r="G160" s="231" t="s">
        <v>2043</v>
      </c>
      <c r="H160" s="232">
        <v>2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464</v>
      </c>
    </row>
    <row r="161" s="2" customFormat="1" ht="24.15" customHeight="1">
      <c r="A161" s="39"/>
      <c r="B161" s="40"/>
      <c r="C161" s="228" t="s">
        <v>346</v>
      </c>
      <c r="D161" s="228" t="s">
        <v>218</v>
      </c>
      <c r="E161" s="229" t="s">
        <v>346</v>
      </c>
      <c r="F161" s="230" t="s">
        <v>7271</v>
      </c>
      <c r="G161" s="231" t="s">
        <v>2043</v>
      </c>
      <c r="H161" s="232">
        <v>2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474</v>
      </c>
    </row>
    <row r="162" s="2" customFormat="1" ht="16.5" customHeight="1">
      <c r="A162" s="39"/>
      <c r="B162" s="40"/>
      <c r="C162" s="228" t="s">
        <v>351</v>
      </c>
      <c r="D162" s="228" t="s">
        <v>218</v>
      </c>
      <c r="E162" s="229" t="s">
        <v>351</v>
      </c>
      <c r="F162" s="230" t="s">
        <v>7272</v>
      </c>
      <c r="G162" s="231" t="s">
        <v>2043</v>
      </c>
      <c r="H162" s="232">
        <v>2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483</v>
      </c>
    </row>
    <row r="163" s="2" customFormat="1" ht="33" customHeight="1">
      <c r="A163" s="39"/>
      <c r="B163" s="40"/>
      <c r="C163" s="228" t="s">
        <v>356</v>
      </c>
      <c r="D163" s="228" t="s">
        <v>218</v>
      </c>
      <c r="E163" s="229" t="s">
        <v>356</v>
      </c>
      <c r="F163" s="230" t="s">
        <v>7273</v>
      </c>
      <c r="G163" s="231" t="s">
        <v>2043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494</v>
      </c>
    </row>
    <row r="164" s="2" customFormat="1" ht="16.5" customHeight="1">
      <c r="A164" s="39"/>
      <c r="B164" s="40"/>
      <c r="C164" s="228" t="s">
        <v>362</v>
      </c>
      <c r="D164" s="228" t="s">
        <v>218</v>
      </c>
      <c r="E164" s="229" t="s">
        <v>362</v>
      </c>
      <c r="F164" s="230" t="s">
        <v>7274</v>
      </c>
      <c r="G164" s="231" t="s">
        <v>2043</v>
      </c>
      <c r="H164" s="232">
        <v>1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504</v>
      </c>
    </row>
    <row r="165" s="2" customFormat="1" ht="24.15" customHeight="1">
      <c r="A165" s="39"/>
      <c r="B165" s="40"/>
      <c r="C165" s="228" t="s">
        <v>367</v>
      </c>
      <c r="D165" s="228" t="s">
        <v>218</v>
      </c>
      <c r="E165" s="229" t="s">
        <v>367</v>
      </c>
      <c r="F165" s="230" t="s">
        <v>7275</v>
      </c>
      <c r="G165" s="231" t="s">
        <v>2043</v>
      </c>
      <c r="H165" s="232">
        <v>1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515</v>
      </c>
    </row>
    <row r="166" s="2" customFormat="1" ht="16.5" customHeight="1">
      <c r="A166" s="39"/>
      <c r="B166" s="40"/>
      <c r="C166" s="228" t="s">
        <v>371</v>
      </c>
      <c r="D166" s="228" t="s">
        <v>218</v>
      </c>
      <c r="E166" s="229" t="s">
        <v>371</v>
      </c>
      <c r="F166" s="230" t="s">
        <v>7274</v>
      </c>
      <c r="G166" s="231" t="s">
        <v>2043</v>
      </c>
      <c r="H166" s="232">
        <v>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528</v>
      </c>
    </row>
    <row r="167" s="2" customFormat="1" ht="24.15" customHeight="1">
      <c r="A167" s="39"/>
      <c r="B167" s="40"/>
      <c r="C167" s="228" t="s">
        <v>376</v>
      </c>
      <c r="D167" s="228" t="s">
        <v>218</v>
      </c>
      <c r="E167" s="229" t="s">
        <v>376</v>
      </c>
      <c r="F167" s="230" t="s">
        <v>7276</v>
      </c>
      <c r="G167" s="231" t="s">
        <v>2043</v>
      </c>
      <c r="H167" s="232">
        <v>1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863</v>
      </c>
    </row>
    <row r="168" s="2" customFormat="1" ht="16.5" customHeight="1">
      <c r="A168" s="39"/>
      <c r="B168" s="40"/>
      <c r="C168" s="228" t="s">
        <v>380</v>
      </c>
      <c r="D168" s="228" t="s">
        <v>218</v>
      </c>
      <c r="E168" s="229" t="s">
        <v>380</v>
      </c>
      <c r="F168" s="230" t="s">
        <v>7274</v>
      </c>
      <c r="G168" s="231" t="s">
        <v>2043</v>
      </c>
      <c r="H168" s="232">
        <v>1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875</v>
      </c>
    </row>
    <row r="169" s="2" customFormat="1" ht="24.15" customHeight="1">
      <c r="A169" s="39"/>
      <c r="B169" s="40"/>
      <c r="C169" s="228" t="s">
        <v>384</v>
      </c>
      <c r="D169" s="228" t="s">
        <v>218</v>
      </c>
      <c r="E169" s="229" t="s">
        <v>384</v>
      </c>
      <c r="F169" s="230" t="s">
        <v>7277</v>
      </c>
      <c r="G169" s="231" t="s">
        <v>2043</v>
      </c>
      <c r="H169" s="232">
        <v>1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885</v>
      </c>
    </row>
    <row r="170" s="2" customFormat="1" ht="16.5" customHeight="1">
      <c r="A170" s="39"/>
      <c r="B170" s="40"/>
      <c r="C170" s="228" t="s">
        <v>389</v>
      </c>
      <c r="D170" s="228" t="s">
        <v>218</v>
      </c>
      <c r="E170" s="229" t="s">
        <v>389</v>
      </c>
      <c r="F170" s="230" t="s">
        <v>7274</v>
      </c>
      <c r="G170" s="231" t="s">
        <v>2043</v>
      </c>
      <c r="H170" s="232">
        <v>1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898</v>
      </c>
    </row>
    <row r="171" s="2" customFormat="1" ht="24.15" customHeight="1">
      <c r="A171" s="39"/>
      <c r="B171" s="40"/>
      <c r="C171" s="228" t="s">
        <v>394</v>
      </c>
      <c r="D171" s="228" t="s">
        <v>218</v>
      </c>
      <c r="E171" s="229" t="s">
        <v>394</v>
      </c>
      <c r="F171" s="230" t="s">
        <v>7278</v>
      </c>
      <c r="G171" s="231" t="s">
        <v>2043</v>
      </c>
      <c r="H171" s="232">
        <v>3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909</v>
      </c>
    </row>
    <row r="172" s="2" customFormat="1" ht="16.5" customHeight="1">
      <c r="A172" s="39"/>
      <c r="B172" s="40"/>
      <c r="C172" s="228" t="s">
        <v>398</v>
      </c>
      <c r="D172" s="228" t="s">
        <v>218</v>
      </c>
      <c r="E172" s="229" t="s">
        <v>398</v>
      </c>
      <c r="F172" s="230" t="s">
        <v>7279</v>
      </c>
      <c r="G172" s="231" t="s">
        <v>2043</v>
      </c>
      <c r="H172" s="232">
        <v>3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920</v>
      </c>
    </row>
    <row r="173" s="2" customFormat="1" ht="24.15" customHeight="1">
      <c r="A173" s="39"/>
      <c r="B173" s="40"/>
      <c r="C173" s="228" t="s">
        <v>403</v>
      </c>
      <c r="D173" s="228" t="s">
        <v>218</v>
      </c>
      <c r="E173" s="229" t="s">
        <v>403</v>
      </c>
      <c r="F173" s="230" t="s">
        <v>7280</v>
      </c>
      <c r="G173" s="231" t="s">
        <v>2043</v>
      </c>
      <c r="H173" s="232">
        <v>3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930</v>
      </c>
    </row>
    <row r="174" s="2" customFormat="1" ht="16.5" customHeight="1">
      <c r="A174" s="39"/>
      <c r="B174" s="40"/>
      <c r="C174" s="228" t="s">
        <v>408</v>
      </c>
      <c r="D174" s="228" t="s">
        <v>218</v>
      </c>
      <c r="E174" s="229" t="s">
        <v>408</v>
      </c>
      <c r="F174" s="230" t="s">
        <v>7279</v>
      </c>
      <c r="G174" s="231" t="s">
        <v>2043</v>
      </c>
      <c r="H174" s="232">
        <v>3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945</v>
      </c>
    </row>
    <row r="175" s="2" customFormat="1" ht="24.15" customHeight="1">
      <c r="A175" s="39"/>
      <c r="B175" s="40"/>
      <c r="C175" s="228" t="s">
        <v>415</v>
      </c>
      <c r="D175" s="228" t="s">
        <v>218</v>
      </c>
      <c r="E175" s="229" t="s">
        <v>415</v>
      </c>
      <c r="F175" s="230" t="s">
        <v>7281</v>
      </c>
      <c r="G175" s="231" t="s">
        <v>2043</v>
      </c>
      <c r="H175" s="232">
        <v>1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953</v>
      </c>
    </row>
    <row r="176" s="2" customFormat="1" ht="16.5" customHeight="1">
      <c r="A176" s="39"/>
      <c r="B176" s="40"/>
      <c r="C176" s="228" t="s">
        <v>420</v>
      </c>
      <c r="D176" s="228" t="s">
        <v>218</v>
      </c>
      <c r="E176" s="229" t="s">
        <v>420</v>
      </c>
      <c r="F176" s="230" t="s">
        <v>7279</v>
      </c>
      <c r="G176" s="231" t="s">
        <v>2043</v>
      </c>
      <c r="H176" s="232">
        <v>1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963</v>
      </c>
    </row>
    <row r="177" s="2" customFormat="1" ht="24.15" customHeight="1">
      <c r="A177" s="39"/>
      <c r="B177" s="40"/>
      <c r="C177" s="228" t="s">
        <v>424</v>
      </c>
      <c r="D177" s="228" t="s">
        <v>218</v>
      </c>
      <c r="E177" s="229" t="s">
        <v>424</v>
      </c>
      <c r="F177" s="230" t="s">
        <v>7282</v>
      </c>
      <c r="G177" s="231" t="s">
        <v>2043</v>
      </c>
      <c r="H177" s="232">
        <v>15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971</v>
      </c>
    </row>
    <row r="178" s="2" customFormat="1" ht="16.5" customHeight="1">
      <c r="A178" s="39"/>
      <c r="B178" s="40"/>
      <c r="C178" s="228" t="s">
        <v>428</v>
      </c>
      <c r="D178" s="228" t="s">
        <v>218</v>
      </c>
      <c r="E178" s="229" t="s">
        <v>428</v>
      </c>
      <c r="F178" s="230" t="s">
        <v>7279</v>
      </c>
      <c r="G178" s="231" t="s">
        <v>2043</v>
      </c>
      <c r="H178" s="232">
        <v>15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991</v>
      </c>
    </row>
    <row r="179" s="2" customFormat="1" ht="24.15" customHeight="1">
      <c r="A179" s="39"/>
      <c r="B179" s="40"/>
      <c r="C179" s="228" t="s">
        <v>432</v>
      </c>
      <c r="D179" s="228" t="s">
        <v>218</v>
      </c>
      <c r="E179" s="229" t="s">
        <v>432</v>
      </c>
      <c r="F179" s="230" t="s">
        <v>7283</v>
      </c>
      <c r="G179" s="231" t="s">
        <v>2043</v>
      </c>
      <c r="H179" s="232">
        <v>1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1010</v>
      </c>
    </row>
    <row r="180" s="2" customFormat="1" ht="16.5" customHeight="1">
      <c r="A180" s="39"/>
      <c r="B180" s="40"/>
      <c r="C180" s="228" t="s">
        <v>436</v>
      </c>
      <c r="D180" s="228" t="s">
        <v>218</v>
      </c>
      <c r="E180" s="229" t="s">
        <v>436</v>
      </c>
      <c r="F180" s="230" t="s">
        <v>7279</v>
      </c>
      <c r="G180" s="231" t="s">
        <v>2043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1020</v>
      </c>
    </row>
    <row r="181" s="2" customFormat="1" ht="24.15" customHeight="1">
      <c r="A181" s="39"/>
      <c r="B181" s="40"/>
      <c r="C181" s="228" t="s">
        <v>441</v>
      </c>
      <c r="D181" s="228" t="s">
        <v>218</v>
      </c>
      <c r="E181" s="229" t="s">
        <v>441</v>
      </c>
      <c r="F181" s="230" t="s">
        <v>7284</v>
      </c>
      <c r="G181" s="231" t="s">
        <v>277</v>
      </c>
      <c r="H181" s="232">
        <v>120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1030</v>
      </c>
    </row>
    <row r="182" s="2" customFormat="1" ht="16.5" customHeight="1">
      <c r="A182" s="39"/>
      <c r="B182" s="40"/>
      <c r="C182" s="228" t="s">
        <v>445</v>
      </c>
      <c r="D182" s="228" t="s">
        <v>218</v>
      </c>
      <c r="E182" s="229" t="s">
        <v>445</v>
      </c>
      <c r="F182" s="230" t="s">
        <v>7285</v>
      </c>
      <c r="G182" s="231" t="s">
        <v>277</v>
      </c>
      <c r="H182" s="232">
        <v>120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1078</v>
      </c>
    </row>
    <row r="183" s="2" customFormat="1" ht="24.15" customHeight="1">
      <c r="A183" s="39"/>
      <c r="B183" s="40"/>
      <c r="C183" s="228" t="s">
        <v>449</v>
      </c>
      <c r="D183" s="228" t="s">
        <v>218</v>
      </c>
      <c r="E183" s="229" t="s">
        <v>449</v>
      </c>
      <c r="F183" s="230" t="s">
        <v>7286</v>
      </c>
      <c r="G183" s="231" t="s">
        <v>277</v>
      </c>
      <c r="H183" s="232">
        <v>70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1091</v>
      </c>
    </row>
    <row r="184" s="2" customFormat="1" ht="16.5" customHeight="1">
      <c r="A184" s="39"/>
      <c r="B184" s="40"/>
      <c r="C184" s="228" t="s">
        <v>453</v>
      </c>
      <c r="D184" s="228" t="s">
        <v>218</v>
      </c>
      <c r="E184" s="229" t="s">
        <v>453</v>
      </c>
      <c r="F184" s="230" t="s">
        <v>7285</v>
      </c>
      <c r="G184" s="231" t="s">
        <v>277</v>
      </c>
      <c r="H184" s="232">
        <v>70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1103</v>
      </c>
    </row>
    <row r="185" s="2" customFormat="1" ht="24.15" customHeight="1">
      <c r="A185" s="39"/>
      <c r="B185" s="40"/>
      <c r="C185" s="228" t="s">
        <v>459</v>
      </c>
      <c r="D185" s="228" t="s">
        <v>218</v>
      </c>
      <c r="E185" s="229" t="s">
        <v>459</v>
      </c>
      <c r="F185" s="230" t="s">
        <v>7287</v>
      </c>
      <c r="G185" s="231" t="s">
        <v>293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1113</v>
      </c>
    </row>
    <row r="186" s="2" customFormat="1" ht="16.5" customHeight="1">
      <c r="A186" s="39"/>
      <c r="B186" s="40"/>
      <c r="C186" s="228" t="s">
        <v>464</v>
      </c>
      <c r="D186" s="228" t="s">
        <v>218</v>
      </c>
      <c r="E186" s="229" t="s">
        <v>464</v>
      </c>
      <c r="F186" s="230" t="s">
        <v>7285</v>
      </c>
      <c r="G186" s="231" t="s">
        <v>293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1123</v>
      </c>
    </row>
    <row r="187" s="2" customFormat="1" ht="24.15" customHeight="1">
      <c r="A187" s="39"/>
      <c r="B187" s="40"/>
      <c r="C187" s="228" t="s">
        <v>469</v>
      </c>
      <c r="D187" s="228" t="s">
        <v>218</v>
      </c>
      <c r="E187" s="229" t="s">
        <v>469</v>
      </c>
      <c r="F187" s="230" t="s">
        <v>7288</v>
      </c>
      <c r="G187" s="231" t="s">
        <v>277</v>
      </c>
      <c r="H187" s="232">
        <v>100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1132</v>
      </c>
    </row>
    <row r="188" s="2" customFormat="1" ht="16.5" customHeight="1">
      <c r="A188" s="39"/>
      <c r="B188" s="40"/>
      <c r="C188" s="228" t="s">
        <v>474</v>
      </c>
      <c r="D188" s="228" t="s">
        <v>218</v>
      </c>
      <c r="E188" s="229" t="s">
        <v>474</v>
      </c>
      <c r="F188" s="230" t="s">
        <v>7289</v>
      </c>
      <c r="G188" s="231" t="s">
        <v>277</v>
      </c>
      <c r="H188" s="232">
        <v>100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1140</v>
      </c>
    </row>
    <row r="189" s="2" customFormat="1" ht="24.15" customHeight="1">
      <c r="A189" s="39"/>
      <c r="B189" s="40"/>
      <c r="C189" s="228" t="s">
        <v>479</v>
      </c>
      <c r="D189" s="228" t="s">
        <v>218</v>
      </c>
      <c r="E189" s="229" t="s">
        <v>479</v>
      </c>
      <c r="F189" s="230" t="s">
        <v>7290</v>
      </c>
      <c r="G189" s="231" t="s">
        <v>277</v>
      </c>
      <c r="H189" s="232">
        <v>2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1149</v>
      </c>
    </row>
    <row r="190" s="2" customFormat="1" ht="16.5" customHeight="1">
      <c r="A190" s="39"/>
      <c r="B190" s="40"/>
      <c r="C190" s="228" t="s">
        <v>483</v>
      </c>
      <c r="D190" s="228" t="s">
        <v>218</v>
      </c>
      <c r="E190" s="229" t="s">
        <v>483</v>
      </c>
      <c r="F190" s="230" t="s">
        <v>7291</v>
      </c>
      <c r="G190" s="231" t="s">
        <v>277</v>
      </c>
      <c r="H190" s="232">
        <v>2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1210</v>
      </c>
    </row>
    <row r="191" s="2" customFormat="1" ht="33" customHeight="1">
      <c r="A191" s="39"/>
      <c r="B191" s="40"/>
      <c r="C191" s="228" t="s">
        <v>487</v>
      </c>
      <c r="D191" s="228" t="s">
        <v>218</v>
      </c>
      <c r="E191" s="229" t="s">
        <v>487</v>
      </c>
      <c r="F191" s="230" t="s">
        <v>7292</v>
      </c>
      <c r="G191" s="231" t="s">
        <v>2043</v>
      </c>
      <c r="H191" s="232">
        <v>2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1230</v>
      </c>
    </row>
    <row r="192" s="2" customFormat="1" ht="16.5" customHeight="1">
      <c r="A192" s="39"/>
      <c r="B192" s="40"/>
      <c r="C192" s="228" t="s">
        <v>494</v>
      </c>
      <c r="D192" s="228" t="s">
        <v>218</v>
      </c>
      <c r="E192" s="229" t="s">
        <v>494</v>
      </c>
      <c r="F192" s="230" t="s">
        <v>7293</v>
      </c>
      <c r="G192" s="231" t="s">
        <v>2043</v>
      </c>
      <c r="H192" s="232">
        <v>2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1243</v>
      </c>
    </row>
    <row r="193" s="2" customFormat="1" ht="24.15" customHeight="1">
      <c r="A193" s="39"/>
      <c r="B193" s="40"/>
      <c r="C193" s="228" t="s">
        <v>499</v>
      </c>
      <c r="D193" s="228" t="s">
        <v>218</v>
      </c>
      <c r="E193" s="229" t="s">
        <v>499</v>
      </c>
      <c r="F193" s="230" t="s">
        <v>7294</v>
      </c>
      <c r="G193" s="231" t="s">
        <v>277</v>
      </c>
      <c r="H193" s="232">
        <v>2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1256</v>
      </c>
    </row>
    <row r="194" s="2" customFormat="1" ht="16.5" customHeight="1">
      <c r="A194" s="39"/>
      <c r="B194" s="40"/>
      <c r="C194" s="228" t="s">
        <v>504</v>
      </c>
      <c r="D194" s="228" t="s">
        <v>218</v>
      </c>
      <c r="E194" s="229" t="s">
        <v>504</v>
      </c>
      <c r="F194" s="230" t="s">
        <v>7295</v>
      </c>
      <c r="G194" s="231" t="s">
        <v>277</v>
      </c>
      <c r="H194" s="232">
        <v>2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1277</v>
      </c>
    </row>
    <row r="195" s="2" customFormat="1" ht="16.5" customHeight="1">
      <c r="A195" s="39"/>
      <c r="B195" s="40"/>
      <c r="C195" s="228" t="s">
        <v>510</v>
      </c>
      <c r="D195" s="228" t="s">
        <v>218</v>
      </c>
      <c r="E195" s="229" t="s">
        <v>510</v>
      </c>
      <c r="F195" s="230" t="s">
        <v>7296</v>
      </c>
      <c r="G195" s="231" t="s">
        <v>2043</v>
      </c>
      <c r="H195" s="232">
        <v>2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1294</v>
      </c>
    </row>
    <row r="196" s="12" customFormat="1" ht="25.92" customHeight="1">
      <c r="A196" s="12"/>
      <c r="B196" s="212"/>
      <c r="C196" s="213"/>
      <c r="D196" s="214" t="s">
        <v>78</v>
      </c>
      <c r="E196" s="215" t="s">
        <v>3407</v>
      </c>
      <c r="F196" s="215" t="s">
        <v>7297</v>
      </c>
      <c r="G196" s="213"/>
      <c r="H196" s="213"/>
      <c r="I196" s="216"/>
      <c r="J196" s="217">
        <f>BK196</f>
        <v>0</v>
      </c>
      <c r="K196" s="213"/>
      <c r="L196" s="218"/>
      <c r="M196" s="219"/>
      <c r="N196" s="220"/>
      <c r="O196" s="220"/>
      <c r="P196" s="221">
        <f>SUM(P197:P218)</f>
        <v>0</v>
      </c>
      <c r="Q196" s="220"/>
      <c r="R196" s="221">
        <f>SUM(R197:R218)</f>
        <v>0</v>
      </c>
      <c r="S196" s="220"/>
      <c r="T196" s="222">
        <f>SUM(T197:T218)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23" t="s">
        <v>86</v>
      </c>
      <c r="AT196" s="224" t="s">
        <v>78</v>
      </c>
      <c r="AU196" s="224" t="s">
        <v>79</v>
      </c>
      <c r="AY196" s="223" t="s">
        <v>216</v>
      </c>
      <c r="BK196" s="225">
        <f>SUM(BK197:BK218)</f>
        <v>0</v>
      </c>
    </row>
    <row r="197" s="2" customFormat="1" ht="24.15" customHeight="1">
      <c r="A197" s="39"/>
      <c r="B197" s="40"/>
      <c r="C197" s="228" t="s">
        <v>515</v>
      </c>
      <c r="D197" s="228" t="s">
        <v>218</v>
      </c>
      <c r="E197" s="229" t="s">
        <v>3889</v>
      </c>
      <c r="F197" s="230" t="s">
        <v>7298</v>
      </c>
      <c r="G197" s="231" t="s">
        <v>2043</v>
      </c>
      <c r="H197" s="232">
        <v>1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1322</v>
      </c>
    </row>
    <row r="198" s="2" customFormat="1" ht="16.5" customHeight="1">
      <c r="A198" s="39"/>
      <c r="B198" s="40"/>
      <c r="C198" s="228" t="s">
        <v>521</v>
      </c>
      <c r="D198" s="228" t="s">
        <v>218</v>
      </c>
      <c r="E198" s="229" t="s">
        <v>3898</v>
      </c>
      <c r="F198" s="230" t="s">
        <v>7299</v>
      </c>
      <c r="G198" s="231" t="s">
        <v>2043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1332</v>
      </c>
    </row>
    <row r="199" s="2" customFormat="1" ht="24.15" customHeight="1">
      <c r="A199" s="39"/>
      <c r="B199" s="40"/>
      <c r="C199" s="228" t="s">
        <v>528</v>
      </c>
      <c r="D199" s="228" t="s">
        <v>218</v>
      </c>
      <c r="E199" s="229" t="s">
        <v>3998</v>
      </c>
      <c r="F199" s="230" t="s">
        <v>7300</v>
      </c>
      <c r="G199" s="231" t="s">
        <v>2043</v>
      </c>
      <c r="H199" s="232">
        <v>1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121</v>
      </c>
      <c r="AT199" s="239" t="s">
        <v>218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1344</v>
      </c>
    </row>
    <row r="200" s="2" customFormat="1" ht="16.5" customHeight="1">
      <c r="A200" s="39"/>
      <c r="B200" s="40"/>
      <c r="C200" s="228" t="s">
        <v>856</v>
      </c>
      <c r="D200" s="228" t="s">
        <v>218</v>
      </c>
      <c r="E200" s="229" t="s">
        <v>4002</v>
      </c>
      <c r="F200" s="230" t="s">
        <v>7301</v>
      </c>
      <c r="G200" s="231" t="s">
        <v>2043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1361</v>
      </c>
    </row>
    <row r="201" s="2" customFormat="1" ht="24.15" customHeight="1">
      <c r="A201" s="39"/>
      <c r="B201" s="40"/>
      <c r="C201" s="228" t="s">
        <v>863</v>
      </c>
      <c r="D201" s="228" t="s">
        <v>218</v>
      </c>
      <c r="E201" s="229" t="s">
        <v>7302</v>
      </c>
      <c r="F201" s="230" t="s">
        <v>7303</v>
      </c>
      <c r="G201" s="231" t="s">
        <v>2043</v>
      </c>
      <c r="H201" s="232">
        <v>1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1371</v>
      </c>
    </row>
    <row r="202" s="2" customFormat="1" ht="16.5" customHeight="1">
      <c r="A202" s="39"/>
      <c r="B202" s="40"/>
      <c r="C202" s="228" t="s">
        <v>869</v>
      </c>
      <c r="D202" s="228" t="s">
        <v>218</v>
      </c>
      <c r="E202" s="229" t="s">
        <v>7304</v>
      </c>
      <c r="F202" s="230" t="s">
        <v>7301</v>
      </c>
      <c r="G202" s="231" t="s">
        <v>2043</v>
      </c>
      <c r="H202" s="232">
        <v>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1396</v>
      </c>
    </row>
    <row r="203" s="2" customFormat="1" ht="33" customHeight="1">
      <c r="A203" s="39"/>
      <c r="B203" s="40"/>
      <c r="C203" s="228" t="s">
        <v>875</v>
      </c>
      <c r="D203" s="228" t="s">
        <v>218</v>
      </c>
      <c r="E203" s="229" t="s">
        <v>7305</v>
      </c>
      <c r="F203" s="230" t="s">
        <v>7306</v>
      </c>
      <c r="G203" s="231" t="s">
        <v>2043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1406</v>
      </c>
    </row>
    <row r="204" s="2" customFormat="1" ht="16.5" customHeight="1">
      <c r="A204" s="39"/>
      <c r="B204" s="40"/>
      <c r="C204" s="228" t="s">
        <v>880</v>
      </c>
      <c r="D204" s="228" t="s">
        <v>218</v>
      </c>
      <c r="E204" s="229" t="s">
        <v>7307</v>
      </c>
      <c r="F204" s="230" t="s">
        <v>7264</v>
      </c>
      <c r="G204" s="231" t="s">
        <v>2043</v>
      </c>
      <c r="H204" s="232">
        <v>1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1417</v>
      </c>
    </row>
    <row r="205" s="2" customFormat="1" ht="24.15" customHeight="1">
      <c r="A205" s="39"/>
      <c r="B205" s="40"/>
      <c r="C205" s="228" t="s">
        <v>885</v>
      </c>
      <c r="D205" s="228" t="s">
        <v>218</v>
      </c>
      <c r="E205" s="229" t="s">
        <v>7308</v>
      </c>
      <c r="F205" s="230" t="s">
        <v>7309</v>
      </c>
      <c r="G205" s="231" t="s">
        <v>2043</v>
      </c>
      <c r="H205" s="232">
        <v>2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1430</v>
      </c>
    </row>
    <row r="206" s="2" customFormat="1" ht="16.5" customHeight="1">
      <c r="A206" s="39"/>
      <c r="B206" s="40"/>
      <c r="C206" s="228" t="s">
        <v>891</v>
      </c>
      <c r="D206" s="228" t="s">
        <v>218</v>
      </c>
      <c r="E206" s="229" t="s">
        <v>7310</v>
      </c>
      <c r="F206" s="230" t="s">
        <v>7279</v>
      </c>
      <c r="G206" s="231" t="s">
        <v>2043</v>
      </c>
      <c r="H206" s="232">
        <v>2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1442</v>
      </c>
    </row>
    <row r="207" s="2" customFormat="1" ht="24.15" customHeight="1">
      <c r="A207" s="39"/>
      <c r="B207" s="40"/>
      <c r="C207" s="228" t="s">
        <v>898</v>
      </c>
      <c r="D207" s="228" t="s">
        <v>218</v>
      </c>
      <c r="E207" s="229" t="s">
        <v>7311</v>
      </c>
      <c r="F207" s="230" t="s">
        <v>7312</v>
      </c>
      <c r="G207" s="231" t="s">
        <v>2043</v>
      </c>
      <c r="H207" s="232">
        <v>2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1454</v>
      </c>
    </row>
    <row r="208" s="2" customFormat="1" ht="16.5" customHeight="1">
      <c r="A208" s="39"/>
      <c r="B208" s="40"/>
      <c r="C208" s="228" t="s">
        <v>903</v>
      </c>
      <c r="D208" s="228" t="s">
        <v>218</v>
      </c>
      <c r="E208" s="229" t="s">
        <v>7313</v>
      </c>
      <c r="F208" s="230" t="s">
        <v>7279</v>
      </c>
      <c r="G208" s="231" t="s">
        <v>2043</v>
      </c>
      <c r="H208" s="232">
        <v>2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1463</v>
      </c>
    </row>
    <row r="209" s="2" customFormat="1" ht="24.15" customHeight="1">
      <c r="A209" s="39"/>
      <c r="B209" s="40"/>
      <c r="C209" s="228" t="s">
        <v>909</v>
      </c>
      <c r="D209" s="228" t="s">
        <v>218</v>
      </c>
      <c r="E209" s="229" t="s">
        <v>7314</v>
      </c>
      <c r="F209" s="230" t="s">
        <v>7315</v>
      </c>
      <c r="G209" s="231" t="s">
        <v>2043</v>
      </c>
      <c r="H209" s="232">
        <v>2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1472</v>
      </c>
    </row>
    <row r="210" s="2" customFormat="1" ht="16.5" customHeight="1">
      <c r="A210" s="39"/>
      <c r="B210" s="40"/>
      <c r="C210" s="228" t="s">
        <v>914</v>
      </c>
      <c r="D210" s="228" t="s">
        <v>218</v>
      </c>
      <c r="E210" s="229" t="s">
        <v>7316</v>
      </c>
      <c r="F210" s="230" t="s">
        <v>7317</v>
      </c>
      <c r="G210" s="231" t="s">
        <v>2043</v>
      </c>
      <c r="H210" s="232">
        <v>2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1486</v>
      </c>
    </row>
    <row r="211" s="2" customFormat="1" ht="24.15" customHeight="1">
      <c r="A211" s="39"/>
      <c r="B211" s="40"/>
      <c r="C211" s="228" t="s">
        <v>920</v>
      </c>
      <c r="D211" s="228" t="s">
        <v>218</v>
      </c>
      <c r="E211" s="229" t="s">
        <v>7318</v>
      </c>
      <c r="F211" s="230" t="s">
        <v>7319</v>
      </c>
      <c r="G211" s="231" t="s">
        <v>293</v>
      </c>
      <c r="H211" s="232">
        <v>2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1497</v>
      </c>
    </row>
    <row r="212" s="2" customFormat="1" ht="16.5" customHeight="1">
      <c r="A212" s="39"/>
      <c r="B212" s="40"/>
      <c r="C212" s="228" t="s">
        <v>925</v>
      </c>
      <c r="D212" s="228" t="s">
        <v>218</v>
      </c>
      <c r="E212" s="229" t="s">
        <v>7320</v>
      </c>
      <c r="F212" s="230" t="s">
        <v>7285</v>
      </c>
      <c r="G212" s="231" t="s">
        <v>293</v>
      </c>
      <c r="H212" s="232">
        <v>2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1508</v>
      </c>
    </row>
    <row r="213" s="2" customFormat="1" ht="24.15" customHeight="1">
      <c r="A213" s="39"/>
      <c r="B213" s="40"/>
      <c r="C213" s="228" t="s">
        <v>930</v>
      </c>
      <c r="D213" s="228" t="s">
        <v>218</v>
      </c>
      <c r="E213" s="229" t="s">
        <v>7321</v>
      </c>
      <c r="F213" s="230" t="s">
        <v>7286</v>
      </c>
      <c r="G213" s="231" t="s">
        <v>277</v>
      </c>
      <c r="H213" s="232">
        <v>8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1518</v>
      </c>
    </row>
    <row r="214" s="2" customFormat="1" ht="16.5" customHeight="1">
      <c r="A214" s="39"/>
      <c r="B214" s="40"/>
      <c r="C214" s="228" t="s">
        <v>941</v>
      </c>
      <c r="D214" s="228" t="s">
        <v>218</v>
      </c>
      <c r="E214" s="229" t="s">
        <v>7322</v>
      </c>
      <c r="F214" s="230" t="s">
        <v>7285</v>
      </c>
      <c r="G214" s="231" t="s">
        <v>277</v>
      </c>
      <c r="H214" s="232">
        <v>8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1531</v>
      </c>
    </row>
    <row r="215" s="2" customFormat="1" ht="24.15" customHeight="1">
      <c r="A215" s="39"/>
      <c r="B215" s="40"/>
      <c r="C215" s="228" t="s">
        <v>945</v>
      </c>
      <c r="D215" s="228" t="s">
        <v>218</v>
      </c>
      <c r="E215" s="229" t="s">
        <v>7323</v>
      </c>
      <c r="F215" s="230" t="s">
        <v>7324</v>
      </c>
      <c r="G215" s="231" t="s">
        <v>293</v>
      </c>
      <c r="H215" s="232">
        <v>3</v>
      </c>
      <c r="I215" s="233"/>
      <c r="J215" s="234">
        <f>ROUND(I215*H215,2)</f>
        <v>0</v>
      </c>
      <c r="K215" s="230" t="s">
        <v>1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1540</v>
      </c>
    </row>
    <row r="216" s="2" customFormat="1" ht="16.5" customHeight="1">
      <c r="A216" s="39"/>
      <c r="B216" s="40"/>
      <c r="C216" s="228" t="s">
        <v>949</v>
      </c>
      <c r="D216" s="228" t="s">
        <v>218</v>
      </c>
      <c r="E216" s="229" t="s">
        <v>7325</v>
      </c>
      <c r="F216" s="230" t="s">
        <v>7285</v>
      </c>
      <c r="G216" s="231" t="s">
        <v>293</v>
      </c>
      <c r="H216" s="232">
        <v>3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1552</v>
      </c>
    </row>
    <row r="217" s="2" customFormat="1" ht="24.15" customHeight="1">
      <c r="A217" s="39"/>
      <c r="B217" s="40"/>
      <c r="C217" s="228" t="s">
        <v>953</v>
      </c>
      <c r="D217" s="228" t="s">
        <v>218</v>
      </c>
      <c r="E217" s="229" t="s">
        <v>7326</v>
      </c>
      <c r="F217" s="230" t="s">
        <v>7327</v>
      </c>
      <c r="G217" s="231" t="s">
        <v>277</v>
      </c>
      <c r="H217" s="232">
        <v>4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1563</v>
      </c>
    </row>
    <row r="218" s="2" customFormat="1" ht="16.5" customHeight="1">
      <c r="A218" s="39"/>
      <c r="B218" s="40"/>
      <c r="C218" s="228" t="s">
        <v>959</v>
      </c>
      <c r="D218" s="228" t="s">
        <v>218</v>
      </c>
      <c r="E218" s="229" t="s">
        <v>7328</v>
      </c>
      <c r="F218" s="230" t="s">
        <v>7289</v>
      </c>
      <c r="G218" s="231" t="s">
        <v>277</v>
      </c>
      <c r="H218" s="232">
        <v>4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1572</v>
      </c>
    </row>
    <row r="219" s="12" customFormat="1" ht="25.92" customHeight="1">
      <c r="A219" s="12"/>
      <c r="B219" s="212"/>
      <c r="C219" s="213"/>
      <c r="D219" s="214" t="s">
        <v>78</v>
      </c>
      <c r="E219" s="215" t="s">
        <v>3461</v>
      </c>
      <c r="F219" s="215" t="s">
        <v>7329</v>
      </c>
      <c r="G219" s="213"/>
      <c r="H219" s="213"/>
      <c r="I219" s="216"/>
      <c r="J219" s="217">
        <f>BK219</f>
        <v>0</v>
      </c>
      <c r="K219" s="213"/>
      <c r="L219" s="218"/>
      <c r="M219" s="219"/>
      <c r="N219" s="220"/>
      <c r="O219" s="220"/>
      <c r="P219" s="221">
        <f>SUM(P220:P233)</f>
        <v>0</v>
      </c>
      <c r="Q219" s="220"/>
      <c r="R219" s="221">
        <f>SUM(R220:R233)</f>
        <v>0</v>
      </c>
      <c r="S219" s="220"/>
      <c r="T219" s="222">
        <f>SUM(T220:T233)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3" t="s">
        <v>86</v>
      </c>
      <c r="AT219" s="224" t="s">
        <v>78</v>
      </c>
      <c r="AU219" s="224" t="s">
        <v>79</v>
      </c>
      <c r="AY219" s="223" t="s">
        <v>216</v>
      </c>
      <c r="BK219" s="225">
        <f>SUM(BK220:BK233)</f>
        <v>0</v>
      </c>
    </row>
    <row r="220" s="2" customFormat="1" ht="24.15" customHeight="1">
      <c r="A220" s="39"/>
      <c r="B220" s="40"/>
      <c r="C220" s="228" t="s">
        <v>963</v>
      </c>
      <c r="D220" s="228" t="s">
        <v>218</v>
      </c>
      <c r="E220" s="229" t="s">
        <v>3893</v>
      </c>
      <c r="F220" s="230" t="s">
        <v>7330</v>
      </c>
      <c r="G220" s="231" t="s">
        <v>2043</v>
      </c>
      <c r="H220" s="232">
        <v>1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1594</v>
      </c>
    </row>
    <row r="221" s="2" customFormat="1" ht="16.5" customHeight="1">
      <c r="A221" s="39"/>
      <c r="B221" s="40"/>
      <c r="C221" s="228" t="s">
        <v>967</v>
      </c>
      <c r="D221" s="228" t="s">
        <v>218</v>
      </c>
      <c r="E221" s="229" t="s">
        <v>3898</v>
      </c>
      <c r="F221" s="230" t="s">
        <v>7299</v>
      </c>
      <c r="G221" s="231" t="s">
        <v>2043</v>
      </c>
      <c r="H221" s="232">
        <v>1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1610</v>
      </c>
    </row>
    <row r="222" s="2" customFormat="1" ht="24.15" customHeight="1">
      <c r="A222" s="39"/>
      <c r="B222" s="40"/>
      <c r="C222" s="228" t="s">
        <v>971</v>
      </c>
      <c r="D222" s="228" t="s">
        <v>218</v>
      </c>
      <c r="E222" s="229" t="s">
        <v>4000</v>
      </c>
      <c r="F222" s="230" t="s">
        <v>7331</v>
      </c>
      <c r="G222" s="231" t="s">
        <v>2043</v>
      </c>
      <c r="H222" s="232">
        <v>2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1621</v>
      </c>
    </row>
    <row r="223" s="2" customFormat="1" ht="16.5" customHeight="1">
      <c r="A223" s="39"/>
      <c r="B223" s="40"/>
      <c r="C223" s="228" t="s">
        <v>976</v>
      </c>
      <c r="D223" s="228" t="s">
        <v>218</v>
      </c>
      <c r="E223" s="229" t="s">
        <v>4002</v>
      </c>
      <c r="F223" s="230" t="s">
        <v>7301</v>
      </c>
      <c r="G223" s="231" t="s">
        <v>2043</v>
      </c>
      <c r="H223" s="232">
        <v>2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1631</v>
      </c>
    </row>
    <row r="224" s="2" customFormat="1" ht="24.15" customHeight="1">
      <c r="A224" s="39"/>
      <c r="B224" s="40"/>
      <c r="C224" s="228" t="s">
        <v>991</v>
      </c>
      <c r="D224" s="228" t="s">
        <v>218</v>
      </c>
      <c r="E224" s="229" t="s">
        <v>7332</v>
      </c>
      <c r="F224" s="230" t="s">
        <v>7333</v>
      </c>
      <c r="G224" s="231" t="s">
        <v>2043</v>
      </c>
      <c r="H224" s="232">
        <v>1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1641</v>
      </c>
    </row>
    <row r="225" s="2" customFormat="1" ht="16.5" customHeight="1">
      <c r="A225" s="39"/>
      <c r="B225" s="40"/>
      <c r="C225" s="228" t="s">
        <v>995</v>
      </c>
      <c r="D225" s="228" t="s">
        <v>218</v>
      </c>
      <c r="E225" s="229" t="s">
        <v>7334</v>
      </c>
      <c r="F225" s="230" t="s">
        <v>7279</v>
      </c>
      <c r="G225" s="231" t="s">
        <v>2043</v>
      </c>
      <c r="H225" s="232">
        <v>1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1649</v>
      </c>
    </row>
    <row r="226" s="2" customFormat="1" ht="24.15" customHeight="1">
      <c r="A226" s="39"/>
      <c r="B226" s="40"/>
      <c r="C226" s="228" t="s">
        <v>1010</v>
      </c>
      <c r="D226" s="228" t="s">
        <v>218</v>
      </c>
      <c r="E226" s="229" t="s">
        <v>7335</v>
      </c>
      <c r="F226" s="230" t="s">
        <v>7336</v>
      </c>
      <c r="G226" s="231" t="s">
        <v>293</v>
      </c>
      <c r="H226" s="232">
        <v>2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1658</v>
      </c>
    </row>
    <row r="227" s="2" customFormat="1" ht="16.5" customHeight="1">
      <c r="A227" s="39"/>
      <c r="B227" s="40"/>
      <c r="C227" s="228" t="s">
        <v>1014</v>
      </c>
      <c r="D227" s="228" t="s">
        <v>218</v>
      </c>
      <c r="E227" s="229" t="s">
        <v>7337</v>
      </c>
      <c r="F227" s="230" t="s">
        <v>7285</v>
      </c>
      <c r="G227" s="231" t="s">
        <v>293</v>
      </c>
      <c r="H227" s="232">
        <v>2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1666</v>
      </c>
    </row>
    <row r="228" s="2" customFormat="1" ht="24.15" customHeight="1">
      <c r="A228" s="39"/>
      <c r="B228" s="40"/>
      <c r="C228" s="228" t="s">
        <v>1020</v>
      </c>
      <c r="D228" s="228" t="s">
        <v>218</v>
      </c>
      <c r="E228" s="229" t="s">
        <v>7338</v>
      </c>
      <c r="F228" s="230" t="s">
        <v>7286</v>
      </c>
      <c r="G228" s="231" t="s">
        <v>277</v>
      </c>
      <c r="H228" s="232">
        <v>1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1676</v>
      </c>
    </row>
    <row r="229" s="2" customFormat="1" ht="16.5" customHeight="1">
      <c r="A229" s="39"/>
      <c r="B229" s="40"/>
      <c r="C229" s="228" t="s">
        <v>1025</v>
      </c>
      <c r="D229" s="228" t="s">
        <v>218</v>
      </c>
      <c r="E229" s="229" t="s">
        <v>7339</v>
      </c>
      <c r="F229" s="230" t="s">
        <v>7285</v>
      </c>
      <c r="G229" s="231" t="s">
        <v>277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1685</v>
      </c>
    </row>
    <row r="230" s="2" customFormat="1" ht="24.15" customHeight="1">
      <c r="A230" s="39"/>
      <c r="B230" s="40"/>
      <c r="C230" s="228" t="s">
        <v>1030</v>
      </c>
      <c r="D230" s="228" t="s">
        <v>218</v>
      </c>
      <c r="E230" s="229" t="s">
        <v>7340</v>
      </c>
      <c r="F230" s="230" t="s">
        <v>7341</v>
      </c>
      <c r="G230" s="231" t="s">
        <v>293</v>
      </c>
      <c r="H230" s="232">
        <v>10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1699</v>
      </c>
    </row>
    <row r="231" s="2" customFormat="1" ht="16.5" customHeight="1">
      <c r="A231" s="39"/>
      <c r="B231" s="40"/>
      <c r="C231" s="228" t="s">
        <v>1061</v>
      </c>
      <c r="D231" s="228" t="s">
        <v>218</v>
      </c>
      <c r="E231" s="229" t="s">
        <v>7342</v>
      </c>
      <c r="F231" s="230" t="s">
        <v>7285</v>
      </c>
      <c r="G231" s="231" t="s">
        <v>293</v>
      </c>
      <c r="H231" s="232">
        <v>10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121</v>
      </c>
      <c r="AT231" s="239" t="s">
        <v>218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1709</v>
      </c>
    </row>
    <row r="232" s="2" customFormat="1" ht="33" customHeight="1">
      <c r="A232" s="39"/>
      <c r="B232" s="40"/>
      <c r="C232" s="228" t="s">
        <v>1078</v>
      </c>
      <c r="D232" s="228" t="s">
        <v>218</v>
      </c>
      <c r="E232" s="229" t="s">
        <v>7343</v>
      </c>
      <c r="F232" s="230" t="s">
        <v>7344</v>
      </c>
      <c r="G232" s="231" t="s">
        <v>277</v>
      </c>
      <c r="H232" s="232">
        <v>3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1720</v>
      </c>
    </row>
    <row r="233" s="2" customFormat="1" ht="16.5" customHeight="1">
      <c r="A233" s="39"/>
      <c r="B233" s="40"/>
      <c r="C233" s="228" t="s">
        <v>1082</v>
      </c>
      <c r="D233" s="228" t="s">
        <v>218</v>
      </c>
      <c r="E233" s="229" t="s">
        <v>7345</v>
      </c>
      <c r="F233" s="230" t="s">
        <v>7346</v>
      </c>
      <c r="G233" s="231" t="s">
        <v>277</v>
      </c>
      <c r="H233" s="232">
        <v>3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1730</v>
      </c>
    </row>
    <row r="234" s="12" customFormat="1" ht="25.92" customHeight="1">
      <c r="A234" s="12"/>
      <c r="B234" s="212"/>
      <c r="C234" s="213"/>
      <c r="D234" s="214" t="s">
        <v>78</v>
      </c>
      <c r="E234" s="215" t="s">
        <v>3548</v>
      </c>
      <c r="F234" s="215" t="s">
        <v>7347</v>
      </c>
      <c r="G234" s="213"/>
      <c r="H234" s="213"/>
      <c r="I234" s="216"/>
      <c r="J234" s="217">
        <f>BK234</f>
        <v>0</v>
      </c>
      <c r="K234" s="213"/>
      <c r="L234" s="218"/>
      <c r="M234" s="219"/>
      <c r="N234" s="220"/>
      <c r="O234" s="220"/>
      <c r="P234" s="221">
        <f>SUM(P235:P246)</f>
        <v>0</v>
      </c>
      <c r="Q234" s="220"/>
      <c r="R234" s="221">
        <f>SUM(R235:R246)</f>
        <v>0</v>
      </c>
      <c r="S234" s="220"/>
      <c r="T234" s="222">
        <f>SUM(T235:T246)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3" t="s">
        <v>86</v>
      </c>
      <c r="AT234" s="224" t="s">
        <v>78</v>
      </c>
      <c r="AU234" s="224" t="s">
        <v>79</v>
      </c>
      <c r="AY234" s="223" t="s">
        <v>216</v>
      </c>
      <c r="BK234" s="225">
        <f>SUM(BK235:BK246)</f>
        <v>0</v>
      </c>
    </row>
    <row r="235" s="2" customFormat="1" ht="24.15" customHeight="1">
      <c r="A235" s="39"/>
      <c r="B235" s="40"/>
      <c r="C235" s="228" t="s">
        <v>1091</v>
      </c>
      <c r="D235" s="228" t="s">
        <v>218</v>
      </c>
      <c r="E235" s="229" t="s">
        <v>3895</v>
      </c>
      <c r="F235" s="230" t="s">
        <v>7348</v>
      </c>
      <c r="G235" s="231" t="s">
        <v>2043</v>
      </c>
      <c r="H235" s="232">
        <v>2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121</v>
      </c>
      <c r="AT235" s="239" t="s">
        <v>218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1741</v>
      </c>
    </row>
    <row r="236" s="2" customFormat="1" ht="16.5" customHeight="1">
      <c r="A236" s="39"/>
      <c r="B236" s="40"/>
      <c r="C236" s="228" t="s">
        <v>1097</v>
      </c>
      <c r="D236" s="228" t="s">
        <v>218</v>
      </c>
      <c r="E236" s="229" t="s">
        <v>3898</v>
      </c>
      <c r="F236" s="230" t="s">
        <v>7299</v>
      </c>
      <c r="G236" s="231" t="s">
        <v>2043</v>
      </c>
      <c r="H236" s="232">
        <v>2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1752</v>
      </c>
    </row>
    <row r="237" s="2" customFormat="1" ht="24.15" customHeight="1">
      <c r="A237" s="39"/>
      <c r="B237" s="40"/>
      <c r="C237" s="228" t="s">
        <v>1103</v>
      </c>
      <c r="D237" s="228" t="s">
        <v>218</v>
      </c>
      <c r="E237" s="229" t="s">
        <v>7349</v>
      </c>
      <c r="F237" s="230" t="s">
        <v>7350</v>
      </c>
      <c r="G237" s="231" t="s">
        <v>2043</v>
      </c>
      <c r="H237" s="232">
        <v>21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121</v>
      </c>
      <c r="AT237" s="239" t="s">
        <v>218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1760</v>
      </c>
    </row>
    <row r="238" s="2" customFormat="1" ht="16.5" customHeight="1">
      <c r="A238" s="39"/>
      <c r="B238" s="40"/>
      <c r="C238" s="228" t="s">
        <v>1109</v>
      </c>
      <c r="D238" s="228" t="s">
        <v>218</v>
      </c>
      <c r="E238" s="229" t="s">
        <v>4004</v>
      </c>
      <c r="F238" s="230" t="s">
        <v>7279</v>
      </c>
      <c r="G238" s="231" t="s">
        <v>2043</v>
      </c>
      <c r="H238" s="232">
        <v>21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1772</v>
      </c>
    </row>
    <row r="239" s="2" customFormat="1" ht="24.15" customHeight="1">
      <c r="A239" s="39"/>
      <c r="B239" s="40"/>
      <c r="C239" s="228" t="s">
        <v>1113</v>
      </c>
      <c r="D239" s="228" t="s">
        <v>218</v>
      </c>
      <c r="E239" s="229" t="s">
        <v>7351</v>
      </c>
      <c r="F239" s="230" t="s">
        <v>7352</v>
      </c>
      <c r="G239" s="231" t="s">
        <v>2043</v>
      </c>
      <c r="H239" s="232">
        <v>1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121</v>
      </c>
      <c r="AT239" s="239" t="s">
        <v>218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1781</v>
      </c>
    </row>
    <row r="240" s="2" customFormat="1" ht="16.5" customHeight="1">
      <c r="A240" s="39"/>
      <c r="B240" s="40"/>
      <c r="C240" s="228" t="s">
        <v>1117</v>
      </c>
      <c r="D240" s="228" t="s">
        <v>218</v>
      </c>
      <c r="E240" s="229" t="s">
        <v>7334</v>
      </c>
      <c r="F240" s="230" t="s">
        <v>7279</v>
      </c>
      <c r="G240" s="231" t="s">
        <v>2043</v>
      </c>
      <c r="H240" s="232">
        <v>1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1791</v>
      </c>
    </row>
    <row r="241" s="2" customFormat="1" ht="24.15" customHeight="1">
      <c r="A241" s="39"/>
      <c r="B241" s="40"/>
      <c r="C241" s="228" t="s">
        <v>1123</v>
      </c>
      <c r="D241" s="228" t="s">
        <v>218</v>
      </c>
      <c r="E241" s="229" t="s">
        <v>7353</v>
      </c>
      <c r="F241" s="230" t="s">
        <v>7354</v>
      </c>
      <c r="G241" s="231" t="s">
        <v>2043</v>
      </c>
      <c r="H241" s="232">
        <v>4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121</v>
      </c>
      <c r="AT241" s="239" t="s">
        <v>218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1801</v>
      </c>
    </row>
    <row r="242" s="2" customFormat="1" ht="16.5" customHeight="1">
      <c r="A242" s="39"/>
      <c r="B242" s="40"/>
      <c r="C242" s="228" t="s">
        <v>1128</v>
      </c>
      <c r="D242" s="228" t="s">
        <v>218</v>
      </c>
      <c r="E242" s="229" t="s">
        <v>7355</v>
      </c>
      <c r="F242" s="230" t="s">
        <v>7356</v>
      </c>
      <c r="G242" s="231" t="s">
        <v>2043</v>
      </c>
      <c r="H242" s="232">
        <v>4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1814</v>
      </c>
    </row>
    <row r="243" s="2" customFormat="1" ht="24.15" customHeight="1">
      <c r="A243" s="39"/>
      <c r="B243" s="40"/>
      <c r="C243" s="228" t="s">
        <v>1132</v>
      </c>
      <c r="D243" s="228" t="s">
        <v>218</v>
      </c>
      <c r="E243" s="229" t="s">
        <v>7357</v>
      </c>
      <c r="F243" s="230" t="s">
        <v>7358</v>
      </c>
      <c r="G243" s="231" t="s">
        <v>277</v>
      </c>
      <c r="H243" s="232">
        <v>60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121</v>
      </c>
      <c r="AT243" s="239" t="s">
        <v>218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1820</v>
      </c>
    </row>
    <row r="244" s="2" customFormat="1" ht="16.5" customHeight="1">
      <c r="A244" s="39"/>
      <c r="B244" s="40"/>
      <c r="C244" s="228" t="s">
        <v>1136</v>
      </c>
      <c r="D244" s="228" t="s">
        <v>218</v>
      </c>
      <c r="E244" s="229" t="s">
        <v>7339</v>
      </c>
      <c r="F244" s="230" t="s">
        <v>7285</v>
      </c>
      <c r="G244" s="231" t="s">
        <v>277</v>
      </c>
      <c r="H244" s="232">
        <v>60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1827</v>
      </c>
    </row>
    <row r="245" s="2" customFormat="1" ht="33" customHeight="1">
      <c r="A245" s="39"/>
      <c r="B245" s="40"/>
      <c r="C245" s="228" t="s">
        <v>1140</v>
      </c>
      <c r="D245" s="228" t="s">
        <v>218</v>
      </c>
      <c r="E245" s="229" t="s">
        <v>7359</v>
      </c>
      <c r="F245" s="230" t="s">
        <v>7344</v>
      </c>
      <c r="G245" s="231" t="s">
        <v>277</v>
      </c>
      <c r="H245" s="232">
        <v>10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121</v>
      </c>
      <c r="AT245" s="239" t="s">
        <v>218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1834</v>
      </c>
    </row>
    <row r="246" s="2" customFormat="1" ht="16.5" customHeight="1">
      <c r="A246" s="39"/>
      <c r="B246" s="40"/>
      <c r="C246" s="228" t="s">
        <v>1144</v>
      </c>
      <c r="D246" s="228" t="s">
        <v>218</v>
      </c>
      <c r="E246" s="229" t="s">
        <v>7360</v>
      </c>
      <c r="F246" s="230" t="s">
        <v>7346</v>
      </c>
      <c r="G246" s="231" t="s">
        <v>277</v>
      </c>
      <c r="H246" s="232">
        <v>10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1846</v>
      </c>
    </row>
    <row r="247" s="12" customFormat="1" ht="25.92" customHeight="1">
      <c r="A247" s="12"/>
      <c r="B247" s="212"/>
      <c r="C247" s="213"/>
      <c r="D247" s="214" t="s">
        <v>78</v>
      </c>
      <c r="E247" s="215" t="s">
        <v>3634</v>
      </c>
      <c r="F247" s="215" t="s">
        <v>7361</v>
      </c>
      <c r="G247" s="213"/>
      <c r="H247" s="213"/>
      <c r="I247" s="216"/>
      <c r="J247" s="217">
        <f>BK247</f>
        <v>0</v>
      </c>
      <c r="K247" s="213"/>
      <c r="L247" s="218"/>
      <c r="M247" s="219"/>
      <c r="N247" s="220"/>
      <c r="O247" s="220"/>
      <c r="P247" s="221">
        <f>SUM(P248:P263)</f>
        <v>0</v>
      </c>
      <c r="Q247" s="220"/>
      <c r="R247" s="221">
        <f>SUM(R248:R263)</f>
        <v>0</v>
      </c>
      <c r="S247" s="220"/>
      <c r="T247" s="222">
        <f>SUM(T248:T263)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3" t="s">
        <v>86</v>
      </c>
      <c r="AT247" s="224" t="s">
        <v>78</v>
      </c>
      <c r="AU247" s="224" t="s">
        <v>79</v>
      </c>
      <c r="AY247" s="223" t="s">
        <v>216</v>
      </c>
      <c r="BK247" s="225">
        <f>SUM(BK248:BK263)</f>
        <v>0</v>
      </c>
    </row>
    <row r="248" s="2" customFormat="1" ht="24.15" customHeight="1">
      <c r="A248" s="39"/>
      <c r="B248" s="40"/>
      <c r="C248" s="228" t="s">
        <v>1149</v>
      </c>
      <c r="D248" s="228" t="s">
        <v>218</v>
      </c>
      <c r="E248" s="229" t="s">
        <v>7362</v>
      </c>
      <c r="F248" s="230" t="s">
        <v>7363</v>
      </c>
      <c r="G248" s="231" t="s">
        <v>2043</v>
      </c>
      <c r="H248" s="232">
        <v>1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1857</v>
      </c>
    </row>
    <row r="249" s="2" customFormat="1" ht="16.5" customHeight="1">
      <c r="A249" s="39"/>
      <c r="B249" s="40"/>
      <c r="C249" s="228" t="s">
        <v>1206</v>
      </c>
      <c r="D249" s="228" t="s">
        <v>218</v>
      </c>
      <c r="E249" s="229" t="s">
        <v>3898</v>
      </c>
      <c r="F249" s="230" t="s">
        <v>7299</v>
      </c>
      <c r="G249" s="231" t="s">
        <v>2043</v>
      </c>
      <c r="H249" s="232">
        <v>1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121</v>
      </c>
      <c r="AT249" s="239" t="s">
        <v>218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1867</v>
      </c>
    </row>
    <row r="250" s="2" customFormat="1" ht="24.15" customHeight="1">
      <c r="A250" s="39"/>
      <c r="B250" s="40"/>
      <c r="C250" s="228" t="s">
        <v>1210</v>
      </c>
      <c r="D250" s="228" t="s">
        <v>218</v>
      </c>
      <c r="E250" s="229" t="s">
        <v>7364</v>
      </c>
      <c r="F250" s="230" t="s">
        <v>7365</v>
      </c>
      <c r="G250" s="231" t="s">
        <v>2043</v>
      </c>
      <c r="H250" s="232">
        <v>1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1877</v>
      </c>
    </row>
    <row r="251" s="2" customFormat="1" ht="16.5" customHeight="1">
      <c r="A251" s="39"/>
      <c r="B251" s="40"/>
      <c r="C251" s="228" t="s">
        <v>1225</v>
      </c>
      <c r="D251" s="228" t="s">
        <v>218</v>
      </c>
      <c r="E251" s="229" t="s">
        <v>4006</v>
      </c>
      <c r="F251" s="230" t="s">
        <v>7299</v>
      </c>
      <c r="G251" s="231" t="s">
        <v>2043</v>
      </c>
      <c r="H251" s="232">
        <v>1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121</v>
      </c>
      <c r="AT251" s="239" t="s">
        <v>218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1886</v>
      </c>
    </row>
    <row r="252" s="2" customFormat="1" ht="24.15" customHeight="1">
      <c r="A252" s="39"/>
      <c r="B252" s="40"/>
      <c r="C252" s="228" t="s">
        <v>1230</v>
      </c>
      <c r="D252" s="228" t="s">
        <v>218</v>
      </c>
      <c r="E252" s="229" t="s">
        <v>7366</v>
      </c>
      <c r="F252" s="230" t="s">
        <v>7367</v>
      </c>
      <c r="G252" s="231" t="s">
        <v>2043</v>
      </c>
      <c r="H252" s="232">
        <v>5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1893</v>
      </c>
    </row>
    <row r="253" s="2" customFormat="1" ht="16.5" customHeight="1">
      <c r="A253" s="39"/>
      <c r="B253" s="40"/>
      <c r="C253" s="228" t="s">
        <v>1235</v>
      </c>
      <c r="D253" s="228" t="s">
        <v>218</v>
      </c>
      <c r="E253" s="229" t="s">
        <v>7334</v>
      </c>
      <c r="F253" s="230" t="s">
        <v>7279</v>
      </c>
      <c r="G253" s="231" t="s">
        <v>2043</v>
      </c>
      <c r="H253" s="232">
        <v>5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</v>
      </c>
      <c r="R253" s="237">
        <f>Q253*H253</f>
        <v>0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121</v>
      </c>
      <c r="AT253" s="239" t="s">
        <v>218</v>
      </c>
      <c r="AU253" s="239" t="s">
        <v>86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1909</v>
      </c>
    </row>
    <row r="254" s="2" customFormat="1" ht="24.15" customHeight="1">
      <c r="A254" s="39"/>
      <c r="B254" s="40"/>
      <c r="C254" s="228" t="s">
        <v>1243</v>
      </c>
      <c r="D254" s="228" t="s">
        <v>218</v>
      </c>
      <c r="E254" s="229" t="s">
        <v>7368</v>
      </c>
      <c r="F254" s="230" t="s">
        <v>7369</v>
      </c>
      <c r="G254" s="231" t="s">
        <v>2043</v>
      </c>
      <c r="H254" s="232">
        <v>3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1919</v>
      </c>
    </row>
    <row r="255" s="2" customFormat="1" ht="16.5" customHeight="1">
      <c r="A255" s="39"/>
      <c r="B255" s="40"/>
      <c r="C255" s="228" t="s">
        <v>1248</v>
      </c>
      <c r="D255" s="228" t="s">
        <v>218</v>
      </c>
      <c r="E255" s="229" t="s">
        <v>7370</v>
      </c>
      <c r="F255" s="230" t="s">
        <v>7279</v>
      </c>
      <c r="G255" s="231" t="s">
        <v>2043</v>
      </c>
      <c r="H255" s="232">
        <v>3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121</v>
      </c>
      <c r="AT255" s="239" t="s">
        <v>218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1937</v>
      </c>
    </row>
    <row r="256" s="2" customFormat="1" ht="24.15" customHeight="1">
      <c r="A256" s="39"/>
      <c r="B256" s="40"/>
      <c r="C256" s="228" t="s">
        <v>1256</v>
      </c>
      <c r="D256" s="228" t="s">
        <v>218</v>
      </c>
      <c r="E256" s="229" t="s">
        <v>7371</v>
      </c>
      <c r="F256" s="230" t="s">
        <v>7372</v>
      </c>
      <c r="G256" s="231" t="s">
        <v>2043</v>
      </c>
      <c r="H256" s="232">
        <v>2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1944</v>
      </c>
    </row>
    <row r="257" s="2" customFormat="1" ht="16.5" customHeight="1">
      <c r="A257" s="39"/>
      <c r="B257" s="40"/>
      <c r="C257" s="228" t="s">
        <v>1272</v>
      </c>
      <c r="D257" s="228" t="s">
        <v>218</v>
      </c>
      <c r="E257" s="229" t="s">
        <v>7373</v>
      </c>
      <c r="F257" s="230" t="s">
        <v>7356</v>
      </c>
      <c r="G257" s="231" t="s">
        <v>2043</v>
      </c>
      <c r="H257" s="232">
        <v>2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121</v>
      </c>
      <c r="AT257" s="239" t="s">
        <v>218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1957</v>
      </c>
    </row>
    <row r="258" s="2" customFormat="1" ht="24.15" customHeight="1">
      <c r="A258" s="39"/>
      <c r="B258" s="40"/>
      <c r="C258" s="228" t="s">
        <v>1277</v>
      </c>
      <c r="D258" s="228" t="s">
        <v>218</v>
      </c>
      <c r="E258" s="229" t="s">
        <v>7374</v>
      </c>
      <c r="F258" s="230" t="s">
        <v>7358</v>
      </c>
      <c r="G258" s="231" t="s">
        <v>277</v>
      </c>
      <c r="H258" s="232">
        <v>10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1967</v>
      </c>
    </row>
    <row r="259" s="2" customFormat="1" ht="16.5" customHeight="1">
      <c r="A259" s="39"/>
      <c r="B259" s="40"/>
      <c r="C259" s="228" t="s">
        <v>1289</v>
      </c>
      <c r="D259" s="228" t="s">
        <v>218</v>
      </c>
      <c r="E259" s="229" t="s">
        <v>7375</v>
      </c>
      <c r="F259" s="230" t="s">
        <v>7285</v>
      </c>
      <c r="G259" s="231" t="s">
        <v>277</v>
      </c>
      <c r="H259" s="232">
        <v>10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1978</v>
      </c>
    </row>
    <row r="260" s="2" customFormat="1" ht="24.15" customHeight="1">
      <c r="A260" s="39"/>
      <c r="B260" s="40"/>
      <c r="C260" s="228" t="s">
        <v>1294</v>
      </c>
      <c r="D260" s="228" t="s">
        <v>218</v>
      </c>
      <c r="E260" s="229" t="s">
        <v>7376</v>
      </c>
      <c r="F260" s="230" t="s">
        <v>7377</v>
      </c>
      <c r="G260" s="231" t="s">
        <v>293</v>
      </c>
      <c r="H260" s="232">
        <v>6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1988</v>
      </c>
    </row>
    <row r="261" s="2" customFormat="1" ht="16.5" customHeight="1">
      <c r="A261" s="39"/>
      <c r="B261" s="40"/>
      <c r="C261" s="228" t="s">
        <v>1312</v>
      </c>
      <c r="D261" s="228" t="s">
        <v>218</v>
      </c>
      <c r="E261" s="229" t="s">
        <v>7378</v>
      </c>
      <c r="F261" s="230" t="s">
        <v>7285</v>
      </c>
      <c r="G261" s="231" t="s">
        <v>293</v>
      </c>
      <c r="H261" s="232">
        <v>6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1999</v>
      </c>
    </row>
    <row r="262" s="2" customFormat="1" ht="24.15" customHeight="1">
      <c r="A262" s="39"/>
      <c r="B262" s="40"/>
      <c r="C262" s="228" t="s">
        <v>1322</v>
      </c>
      <c r="D262" s="228" t="s">
        <v>218</v>
      </c>
      <c r="E262" s="229" t="s">
        <v>7379</v>
      </c>
      <c r="F262" s="230" t="s">
        <v>7380</v>
      </c>
      <c r="G262" s="231" t="s">
        <v>277</v>
      </c>
      <c r="H262" s="232">
        <v>6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2009</v>
      </c>
    </row>
    <row r="263" s="2" customFormat="1" ht="16.5" customHeight="1">
      <c r="A263" s="39"/>
      <c r="B263" s="40"/>
      <c r="C263" s="228" t="s">
        <v>1327</v>
      </c>
      <c r="D263" s="228" t="s">
        <v>218</v>
      </c>
      <c r="E263" s="229" t="s">
        <v>7381</v>
      </c>
      <c r="F263" s="230" t="s">
        <v>7346</v>
      </c>
      <c r="G263" s="231" t="s">
        <v>277</v>
      </c>
      <c r="H263" s="232">
        <v>6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2021</v>
      </c>
    </row>
    <row r="264" s="12" customFormat="1" ht="25.92" customHeight="1">
      <c r="A264" s="12"/>
      <c r="B264" s="212"/>
      <c r="C264" s="213"/>
      <c r="D264" s="214" t="s">
        <v>78</v>
      </c>
      <c r="E264" s="215" t="s">
        <v>7382</v>
      </c>
      <c r="F264" s="215" t="s">
        <v>7383</v>
      </c>
      <c r="G264" s="213"/>
      <c r="H264" s="213"/>
      <c r="I264" s="216"/>
      <c r="J264" s="217">
        <f>BK264</f>
        <v>0</v>
      </c>
      <c r="K264" s="213"/>
      <c r="L264" s="218"/>
      <c r="M264" s="219"/>
      <c r="N264" s="220"/>
      <c r="O264" s="220"/>
      <c r="P264" s="221">
        <f>SUM(P265:P276)</f>
        <v>0</v>
      </c>
      <c r="Q264" s="220"/>
      <c r="R264" s="221">
        <f>SUM(R265:R276)</f>
        <v>0</v>
      </c>
      <c r="S264" s="220"/>
      <c r="T264" s="222">
        <f>SUM(T265:T276)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23" t="s">
        <v>86</v>
      </c>
      <c r="AT264" s="224" t="s">
        <v>78</v>
      </c>
      <c r="AU264" s="224" t="s">
        <v>79</v>
      </c>
      <c r="AY264" s="223" t="s">
        <v>216</v>
      </c>
      <c r="BK264" s="225">
        <f>SUM(BK265:BK276)</f>
        <v>0</v>
      </c>
    </row>
    <row r="265" s="2" customFormat="1" ht="24.15" customHeight="1">
      <c r="A265" s="39"/>
      <c r="B265" s="40"/>
      <c r="C265" s="228" t="s">
        <v>1332</v>
      </c>
      <c r="D265" s="228" t="s">
        <v>218</v>
      </c>
      <c r="E265" s="229" t="s">
        <v>7384</v>
      </c>
      <c r="F265" s="230" t="s">
        <v>7385</v>
      </c>
      <c r="G265" s="231" t="s">
        <v>2043</v>
      </c>
      <c r="H265" s="232">
        <v>1</v>
      </c>
      <c r="I265" s="233"/>
      <c r="J265" s="234">
        <f>ROUND(I265*H265,2)</f>
        <v>0</v>
      </c>
      <c r="K265" s="230" t="s">
        <v>1</v>
      </c>
      <c r="L265" s="45"/>
      <c r="M265" s="235" t="s">
        <v>1</v>
      </c>
      <c r="N265" s="236" t="s">
        <v>44</v>
      </c>
      <c r="O265" s="92"/>
      <c r="P265" s="237">
        <f>O265*H265</f>
        <v>0</v>
      </c>
      <c r="Q265" s="237">
        <v>0</v>
      </c>
      <c r="R265" s="237">
        <f>Q265*H265</f>
        <v>0</v>
      </c>
      <c r="S265" s="237">
        <v>0</v>
      </c>
      <c r="T265" s="238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39" t="s">
        <v>121</v>
      </c>
      <c r="AT265" s="239" t="s">
        <v>218</v>
      </c>
      <c r="AU265" s="239" t="s">
        <v>86</v>
      </c>
      <c r="AY265" s="18" t="s">
        <v>216</v>
      </c>
      <c r="BE265" s="240">
        <f>IF(N265="základní",J265,0)</f>
        <v>0</v>
      </c>
      <c r="BF265" s="240">
        <f>IF(N265="snížená",J265,0)</f>
        <v>0</v>
      </c>
      <c r="BG265" s="240">
        <f>IF(N265="zákl. přenesená",J265,0)</f>
        <v>0</v>
      </c>
      <c r="BH265" s="240">
        <f>IF(N265="sníž. přenesená",J265,0)</f>
        <v>0</v>
      </c>
      <c r="BI265" s="240">
        <f>IF(N265="nulová",J265,0)</f>
        <v>0</v>
      </c>
      <c r="BJ265" s="18" t="s">
        <v>86</v>
      </c>
      <c r="BK265" s="240">
        <f>ROUND(I265*H265,2)</f>
        <v>0</v>
      </c>
      <c r="BL265" s="18" t="s">
        <v>121</v>
      </c>
      <c r="BM265" s="239" t="s">
        <v>2033</v>
      </c>
    </row>
    <row r="266" s="2" customFormat="1" ht="16.5" customHeight="1">
      <c r="A266" s="39"/>
      <c r="B266" s="40"/>
      <c r="C266" s="228" t="s">
        <v>1338</v>
      </c>
      <c r="D266" s="228" t="s">
        <v>218</v>
      </c>
      <c r="E266" s="229" t="s">
        <v>3901</v>
      </c>
      <c r="F266" s="230" t="s">
        <v>7386</v>
      </c>
      <c r="G266" s="231" t="s">
        <v>2043</v>
      </c>
      <c r="H266" s="232">
        <v>1</v>
      </c>
      <c r="I266" s="233"/>
      <c r="J266" s="234">
        <f>ROUND(I266*H266,2)</f>
        <v>0</v>
      </c>
      <c r="K266" s="230" t="s">
        <v>1</v>
      </c>
      <c r="L266" s="45"/>
      <c r="M266" s="235" t="s">
        <v>1</v>
      </c>
      <c r="N266" s="236" t="s">
        <v>44</v>
      </c>
      <c r="O266" s="92"/>
      <c r="P266" s="237">
        <f>O266*H266</f>
        <v>0</v>
      </c>
      <c r="Q266" s="237">
        <v>0</v>
      </c>
      <c r="R266" s="237">
        <f>Q266*H266</f>
        <v>0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121</v>
      </c>
      <c r="AT266" s="239" t="s">
        <v>218</v>
      </c>
      <c r="AU266" s="239" t="s">
        <v>86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121</v>
      </c>
      <c r="BM266" s="239" t="s">
        <v>2045</v>
      </c>
    </row>
    <row r="267" s="2" customFormat="1" ht="33" customHeight="1">
      <c r="A267" s="39"/>
      <c r="B267" s="40"/>
      <c r="C267" s="228" t="s">
        <v>1344</v>
      </c>
      <c r="D267" s="228" t="s">
        <v>218</v>
      </c>
      <c r="E267" s="229" t="s">
        <v>7387</v>
      </c>
      <c r="F267" s="230" t="s">
        <v>7388</v>
      </c>
      <c r="G267" s="231" t="s">
        <v>2043</v>
      </c>
      <c r="H267" s="232">
        <v>1</v>
      </c>
      <c r="I267" s="233"/>
      <c r="J267" s="234">
        <f>ROUND(I267*H267,2)</f>
        <v>0</v>
      </c>
      <c r="K267" s="230" t="s">
        <v>1</v>
      </c>
      <c r="L267" s="45"/>
      <c r="M267" s="235" t="s">
        <v>1</v>
      </c>
      <c r="N267" s="236" t="s">
        <v>44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121</v>
      </c>
      <c r="AT267" s="239" t="s">
        <v>218</v>
      </c>
      <c r="AU267" s="239" t="s">
        <v>86</v>
      </c>
      <c r="AY267" s="18" t="s">
        <v>216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86</v>
      </c>
      <c r="BK267" s="240">
        <f>ROUND(I267*H267,2)</f>
        <v>0</v>
      </c>
      <c r="BL267" s="18" t="s">
        <v>121</v>
      </c>
      <c r="BM267" s="239" t="s">
        <v>2062</v>
      </c>
    </row>
    <row r="268" s="2" customFormat="1" ht="16.5" customHeight="1">
      <c r="A268" s="39"/>
      <c r="B268" s="40"/>
      <c r="C268" s="228" t="s">
        <v>1356</v>
      </c>
      <c r="D268" s="228" t="s">
        <v>218</v>
      </c>
      <c r="E268" s="229" t="s">
        <v>4008</v>
      </c>
      <c r="F268" s="230" t="s">
        <v>7293</v>
      </c>
      <c r="G268" s="231" t="s">
        <v>2043</v>
      </c>
      <c r="H268" s="232">
        <v>1</v>
      </c>
      <c r="I268" s="233"/>
      <c r="J268" s="234">
        <f>ROUND(I268*H268,2)</f>
        <v>0</v>
      </c>
      <c r="K268" s="230" t="s">
        <v>1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</v>
      </c>
      <c r="R268" s="237">
        <f>Q268*H268</f>
        <v>0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121</v>
      </c>
      <c r="AT268" s="239" t="s">
        <v>218</v>
      </c>
      <c r="AU268" s="239" t="s">
        <v>86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121</v>
      </c>
      <c r="BM268" s="239" t="s">
        <v>2072</v>
      </c>
    </row>
    <row r="269" s="2" customFormat="1" ht="33" customHeight="1">
      <c r="A269" s="39"/>
      <c r="B269" s="40"/>
      <c r="C269" s="228" t="s">
        <v>1361</v>
      </c>
      <c r="D269" s="228" t="s">
        <v>218</v>
      </c>
      <c r="E269" s="229" t="s">
        <v>7389</v>
      </c>
      <c r="F269" s="230" t="s">
        <v>7390</v>
      </c>
      <c r="G269" s="231" t="s">
        <v>293</v>
      </c>
      <c r="H269" s="232">
        <v>10</v>
      </c>
      <c r="I269" s="233"/>
      <c r="J269" s="234">
        <f>ROUND(I269*H269,2)</f>
        <v>0</v>
      </c>
      <c r="K269" s="230" t="s">
        <v>1</v>
      </c>
      <c r="L269" s="45"/>
      <c r="M269" s="235" t="s">
        <v>1</v>
      </c>
      <c r="N269" s="236" t="s">
        <v>44</v>
      </c>
      <c r="O269" s="92"/>
      <c r="P269" s="237">
        <f>O269*H269</f>
        <v>0</v>
      </c>
      <c r="Q269" s="237">
        <v>0</v>
      </c>
      <c r="R269" s="237">
        <f>Q269*H269</f>
        <v>0</v>
      </c>
      <c r="S269" s="237">
        <v>0</v>
      </c>
      <c r="T269" s="238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39" t="s">
        <v>121</v>
      </c>
      <c r="AT269" s="239" t="s">
        <v>218</v>
      </c>
      <c r="AU269" s="239" t="s">
        <v>86</v>
      </c>
      <c r="AY269" s="18" t="s">
        <v>216</v>
      </c>
      <c r="BE269" s="240">
        <f>IF(N269="základní",J269,0)</f>
        <v>0</v>
      </c>
      <c r="BF269" s="240">
        <f>IF(N269="snížená",J269,0)</f>
        <v>0</v>
      </c>
      <c r="BG269" s="240">
        <f>IF(N269="zákl. přenesená",J269,0)</f>
        <v>0</v>
      </c>
      <c r="BH269" s="240">
        <f>IF(N269="sníž. přenesená",J269,0)</f>
        <v>0</v>
      </c>
      <c r="BI269" s="240">
        <f>IF(N269="nulová",J269,0)</f>
        <v>0</v>
      </c>
      <c r="BJ269" s="18" t="s">
        <v>86</v>
      </c>
      <c r="BK269" s="240">
        <f>ROUND(I269*H269,2)</f>
        <v>0</v>
      </c>
      <c r="BL269" s="18" t="s">
        <v>121</v>
      </c>
      <c r="BM269" s="239" t="s">
        <v>2082</v>
      </c>
    </row>
    <row r="270" s="2" customFormat="1" ht="16.5" customHeight="1">
      <c r="A270" s="39"/>
      <c r="B270" s="40"/>
      <c r="C270" s="228" t="s">
        <v>1366</v>
      </c>
      <c r="D270" s="228" t="s">
        <v>218</v>
      </c>
      <c r="E270" s="229" t="s">
        <v>7391</v>
      </c>
      <c r="F270" s="230" t="s">
        <v>7285</v>
      </c>
      <c r="G270" s="231" t="s">
        <v>293</v>
      </c>
      <c r="H270" s="232">
        <v>10</v>
      </c>
      <c r="I270" s="233"/>
      <c r="J270" s="234">
        <f>ROUND(I270*H270,2)</f>
        <v>0</v>
      </c>
      <c r="K270" s="230" t="s">
        <v>1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86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2091</v>
      </c>
    </row>
    <row r="271" s="2" customFormat="1" ht="33" customHeight="1">
      <c r="A271" s="39"/>
      <c r="B271" s="40"/>
      <c r="C271" s="228" t="s">
        <v>1371</v>
      </c>
      <c r="D271" s="228" t="s">
        <v>218</v>
      </c>
      <c r="E271" s="229" t="s">
        <v>7392</v>
      </c>
      <c r="F271" s="230" t="s">
        <v>7393</v>
      </c>
      <c r="G271" s="231" t="s">
        <v>277</v>
      </c>
      <c r="H271" s="232">
        <v>5</v>
      </c>
      <c r="I271" s="233"/>
      <c r="J271" s="234">
        <f>ROUND(I271*H271,2)</f>
        <v>0</v>
      </c>
      <c r="K271" s="230" t="s">
        <v>1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</v>
      </c>
      <c r="R271" s="237">
        <f>Q271*H271</f>
        <v>0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121</v>
      </c>
      <c r="AT271" s="239" t="s">
        <v>218</v>
      </c>
      <c r="AU271" s="239" t="s">
        <v>86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121</v>
      </c>
      <c r="BM271" s="239" t="s">
        <v>2100</v>
      </c>
    </row>
    <row r="272" s="2" customFormat="1" ht="16.5" customHeight="1">
      <c r="A272" s="39"/>
      <c r="B272" s="40"/>
      <c r="C272" s="228" t="s">
        <v>1375</v>
      </c>
      <c r="D272" s="228" t="s">
        <v>218</v>
      </c>
      <c r="E272" s="229" t="s">
        <v>7394</v>
      </c>
      <c r="F272" s="230" t="s">
        <v>7346</v>
      </c>
      <c r="G272" s="231" t="s">
        <v>277</v>
      </c>
      <c r="H272" s="232">
        <v>5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44</v>
      </c>
      <c r="O272" s="92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121</v>
      </c>
      <c r="AT272" s="239" t="s">
        <v>218</v>
      </c>
      <c r="AU272" s="239" t="s">
        <v>86</v>
      </c>
      <c r="AY272" s="18" t="s">
        <v>216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86</v>
      </c>
      <c r="BK272" s="240">
        <f>ROUND(I272*H272,2)</f>
        <v>0</v>
      </c>
      <c r="BL272" s="18" t="s">
        <v>121</v>
      </c>
      <c r="BM272" s="239" t="s">
        <v>2111</v>
      </c>
    </row>
    <row r="273" s="2" customFormat="1" ht="33" customHeight="1">
      <c r="A273" s="39"/>
      <c r="B273" s="40"/>
      <c r="C273" s="228" t="s">
        <v>1396</v>
      </c>
      <c r="D273" s="228" t="s">
        <v>218</v>
      </c>
      <c r="E273" s="229" t="s">
        <v>7395</v>
      </c>
      <c r="F273" s="230" t="s">
        <v>7396</v>
      </c>
      <c r="G273" s="231" t="s">
        <v>277</v>
      </c>
      <c r="H273" s="232">
        <v>1</v>
      </c>
      <c r="I273" s="233"/>
      <c r="J273" s="234">
        <f>ROUND(I273*H273,2)</f>
        <v>0</v>
      </c>
      <c r="K273" s="230" t="s">
        <v>1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</v>
      </c>
      <c r="R273" s="237">
        <f>Q273*H273</f>
        <v>0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121</v>
      </c>
      <c r="AT273" s="239" t="s">
        <v>218</v>
      </c>
      <c r="AU273" s="239" t="s">
        <v>86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121</v>
      </c>
      <c r="BM273" s="239" t="s">
        <v>2119</v>
      </c>
    </row>
    <row r="274" s="2" customFormat="1" ht="16.5" customHeight="1">
      <c r="A274" s="39"/>
      <c r="B274" s="40"/>
      <c r="C274" s="228" t="s">
        <v>1401</v>
      </c>
      <c r="D274" s="228" t="s">
        <v>218</v>
      </c>
      <c r="E274" s="229" t="s">
        <v>7397</v>
      </c>
      <c r="F274" s="230" t="s">
        <v>7346</v>
      </c>
      <c r="G274" s="231" t="s">
        <v>277</v>
      </c>
      <c r="H274" s="232">
        <v>1</v>
      </c>
      <c r="I274" s="233"/>
      <c r="J274" s="234">
        <f>ROUND(I274*H274,2)</f>
        <v>0</v>
      </c>
      <c r="K274" s="230" t="s">
        <v>1</v>
      </c>
      <c r="L274" s="45"/>
      <c r="M274" s="235" t="s">
        <v>1</v>
      </c>
      <c r="N274" s="236" t="s">
        <v>44</v>
      </c>
      <c r="O274" s="92"/>
      <c r="P274" s="237">
        <f>O274*H274</f>
        <v>0</v>
      </c>
      <c r="Q274" s="237">
        <v>0</v>
      </c>
      <c r="R274" s="237">
        <f>Q274*H274</f>
        <v>0</v>
      </c>
      <c r="S274" s="237">
        <v>0</v>
      </c>
      <c r="T274" s="238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39" t="s">
        <v>121</v>
      </c>
      <c r="AT274" s="239" t="s">
        <v>218</v>
      </c>
      <c r="AU274" s="239" t="s">
        <v>86</v>
      </c>
      <c r="AY274" s="18" t="s">
        <v>216</v>
      </c>
      <c r="BE274" s="240">
        <f>IF(N274="základní",J274,0)</f>
        <v>0</v>
      </c>
      <c r="BF274" s="240">
        <f>IF(N274="snížená",J274,0)</f>
        <v>0</v>
      </c>
      <c r="BG274" s="240">
        <f>IF(N274="zákl. přenesená",J274,0)</f>
        <v>0</v>
      </c>
      <c r="BH274" s="240">
        <f>IF(N274="sníž. přenesená",J274,0)</f>
        <v>0</v>
      </c>
      <c r="BI274" s="240">
        <f>IF(N274="nulová",J274,0)</f>
        <v>0</v>
      </c>
      <c r="BJ274" s="18" t="s">
        <v>86</v>
      </c>
      <c r="BK274" s="240">
        <f>ROUND(I274*H274,2)</f>
        <v>0</v>
      </c>
      <c r="BL274" s="18" t="s">
        <v>121</v>
      </c>
      <c r="BM274" s="239" t="s">
        <v>2128</v>
      </c>
    </row>
    <row r="275" s="2" customFormat="1" ht="24.15" customHeight="1">
      <c r="A275" s="39"/>
      <c r="B275" s="40"/>
      <c r="C275" s="228" t="s">
        <v>1406</v>
      </c>
      <c r="D275" s="228" t="s">
        <v>218</v>
      </c>
      <c r="E275" s="229" t="s">
        <v>7398</v>
      </c>
      <c r="F275" s="230" t="s">
        <v>7399</v>
      </c>
      <c r="G275" s="231" t="s">
        <v>277</v>
      </c>
      <c r="H275" s="232">
        <v>2</v>
      </c>
      <c r="I275" s="233"/>
      <c r="J275" s="234">
        <f>ROUND(I275*H275,2)</f>
        <v>0</v>
      </c>
      <c r="K275" s="230" t="s">
        <v>1</v>
      </c>
      <c r="L275" s="45"/>
      <c r="M275" s="235" t="s">
        <v>1</v>
      </c>
      <c r="N275" s="236" t="s">
        <v>44</v>
      </c>
      <c r="O275" s="92"/>
      <c r="P275" s="237">
        <f>O275*H275</f>
        <v>0</v>
      </c>
      <c r="Q275" s="237">
        <v>0</v>
      </c>
      <c r="R275" s="237">
        <f>Q275*H275</f>
        <v>0</v>
      </c>
      <c r="S275" s="237">
        <v>0</v>
      </c>
      <c r="T275" s="238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39" t="s">
        <v>121</v>
      </c>
      <c r="AT275" s="239" t="s">
        <v>218</v>
      </c>
      <c r="AU275" s="239" t="s">
        <v>86</v>
      </c>
      <c r="AY275" s="18" t="s">
        <v>216</v>
      </c>
      <c r="BE275" s="240">
        <f>IF(N275="základní",J275,0)</f>
        <v>0</v>
      </c>
      <c r="BF275" s="240">
        <f>IF(N275="snížená",J275,0)</f>
        <v>0</v>
      </c>
      <c r="BG275" s="240">
        <f>IF(N275="zákl. přenesená",J275,0)</f>
        <v>0</v>
      </c>
      <c r="BH275" s="240">
        <f>IF(N275="sníž. přenesená",J275,0)</f>
        <v>0</v>
      </c>
      <c r="BI275" s="240">
        <f>IF(N275="nulová",J275,0)</f>
        <v>0</v>
      </c>
      <c r="BJ275" s="18" t="s">
        <v>86</v>
      </c>
      <c r="BK275" s="240">
        <f>ROUND(I275*H275,2)</f>
        <v>0</v>
      </c>
      <c r="BL275" s="18" t="s">
        <v>121</v>
      </c>
      <c r="BM275" s="239" t="s">
        <v>2138</v>
      </c>
    </row>
    <row r="276" s="2" customFormat="1" ht="16.5" customHeight="1">
      <c r="A276" s="39"/>
      <c r="B276" s="40"/>
      <c r="C276" s="228" t="s">
        <v>1411</v>
      </c>
      <c r="D276" s="228" t="s">
        <v>218</v>
      </c>
      <c r="E276" s="229" t="s">
        <v>7400</v>
      </c>
      <c r="F276" s="230" t="s">
        <v>7295</v>
      </c>
      <c r="G276" s="231" t="s">
        <v>277</v>
      </c>
      <c r="H276" s="232">
        <v>2</v>
      </c>
      <c r="I276" s="233"/>
      <c r="J276" s="234">
        <f>ROUND(I276*H276,2)</f>
        <v>0</v>
      </c>
      <c r="K276" s="230" t="s">
        <v>1</v>
      </c>
      <c r="L276" s="45"/>
      <c r="M276" s="235" t="s">
        <v>1</v>
      </c>
      <c r="N276" s="236" t="s">
        <v>44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121</v>
      </c>
      <c r="AT276" s="239" t="s">
        <v>218</v>
      </c>
      <c r="AU276" s="239" t="s">
        <v>86</v>
      </c>
      <c r="AY276" s="18" t="s">
        <v>216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86</v>
      </c>
      <c r="BK276" s="240">
        <f>ROUND(I276*H276,2)</f>
        <v>0</v>
      </c>
      <c r="BL276" s="18" t="s">
        <v>121</v>
      </c>
      <c r="BM276" s="239" t="s">
        <v>2147</v>
      </c>
    </row>
    <row r="277" s="12" customFormat="1" ht="25.92" customHeight="1">
      <c r="A277" s="12"/>
      <c r="B277" s="212"/>
      <c r="C277" s="213"/>
      <c r="D277" s="214" t="s">
        <v>78</v>
      </c>
      <c r="E277" s="215" t="s">
        <v>7401</v>
      </c>
      <c r="F277" s="215" t="s">
        <v>7402</v>
      </c>
      <c r="G277" s="213"/>
      <c r="H277" s="213"/>
      <c r="I277" s="216"/>
      <c r="J277" s="217">
        <f>BK277</f>
        <v>0</v>
      </c>
      <c r="K277" s="213"/>
      <c r="L277" s="218"/>
      <c r="M277" s="219"/>
      <c r="N277" s="220"/>
      <c r="O277" s="220"/>
      <c r="P277" s="221">
        <f>SUM(P278:P279)</f>
        <v>0</v>
      </c>
      <c r="Q277" s="220"/>
      <c r="R277" s="221">
        <f>SUM(R278:R279)</f>
        <v>0</v>
      </c>
      <c r="S277" s="220"/>
      <c r="T277" s="222">
        <f>SUM(T278:T279)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23" t="s">
        <v>86</v>
      </c>
      <c r="AT277" s="224" t="s">
        <v>78</v>
      </c>
      <c r="AU277" s="224" t="s">
        <v>79</v>
      </c>
      <c r="AY277" s="223" t="s">
        <v>216</v>
      </c>
      <c r="BK277" s="225">
        <f>SUM(BK278:BK279)</f>
        <v>0</v>
      </c>
    </row>
    <row r="278" s="2" customFormat="1" ht="24.15" customHeight="1">
      <c r="A278" s="39"/>
      <c r="B278" s="40"/>
      <c r="C278" s="228" t="s">
        <v>1417</v>
      </c>
      <c r="D278" s="228" t="s">
        <v>218</v>
      </c>
      <c r="E278" s="229" t="s">
        <v>7403</v>
      </c>
      <c r="F278" s="230" t="s">
        <v>7404</v>
      </c>
      <c r="G278" s="231" t="s">
        <v>2043</v>
      </c>
      <c r="H278" s="232">
        <v>1</v>
      </c>
      <c r="I278" s="233"/>
      <c r="J278" s="234">
        <f>ROUND(I278*H278,2)</f>
        <v>0</v>
      </c>
      <c r="K278" s="230" t="s">
        <v>1</v>
      </c>
      <c r="L278" s="45"/>
      <c r="M278" s="235" t="s">
        <v>1</v>
      </c>
      <c r="N278" s="236" t="s">
        <v>44</v>
      </c>
      <c r="O278" s="92"/>
      <c r="P278" s="237">
        <f>O278*H278</f>
        <v>0</v>
      </c>
      <c r="Q278" s="237">
        <v>0</v>
      </c>
      <c r="R278" s="237">
        <f>Q278*H278</f>
        <v>0</v>
      </c>
      <c r="S278" s="237">
        <v>0</v>
      </c>
      <c r="T278" s="238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39" t="s">
        <v>121</v>
      </c>
      <c r="AT278" s="239" t="s">
        <v>218</v>
      </c>
      <c r="AU278" s="239" t="s">
        <v>86</v>
      </c>
      <c r="AY278" s="18" t="s">
        <v>216</v>
      </c>
      <c r="BE278" s="240">
        <f>IF(N278="základní",J278,0)</f>
        <v>0</v>
      </c>
      <c r="BF278" s="240">
        <f>IF(N278="snížená",J278,0)</f>
        <v>0</v>
      </c>
      <c r="BG278" s="240">
        <f>IF(N278="zákl. přenesená",J278,0)</f>
        <v>0</v>
      </c>
      <c r="BH278" s="240">
        <f>IF(N278="sníž. přenesená",J278,0)</f>
        <v>0</v>
      </c>
      <c r="BI278" s="240">
        <f>IF(N278="nulová",J278,0)</f>
        <v>0</v>
      </c>
      <c r="BJ278" s="18" t="s">
        <v>86</v>
      </c>
      <c r="BK278" s="240">
        <f>ROUND(I278*H278,2)</f>
        <v>0</v>
      </c>
      <c r="BL278" s="18" t="s">
        <v>121</v>
      </c>
      <c r="BM278" s="239" t="s">
        <v>2156</v>
      </c>
    </row>
    <row r="279" s="2" customFormat="1" ht="24.15" customHeight="1">
      <c r="A279" s="39"/>
      <c r="B279" s="40"/>
      <c r="C279" s="228" t="s">
        <v>1424</v>
      </c>
      <c r="D279" s="228" t="s">
        <v>218</v>
      </c>
      <c r="E279" s="229" t="s">
        <v>3903</v>
      </c>
      <c r="F279" s="230" t="s">
        <v>7405</v>
      </c>
      <c r="G279" s="231" t="s">
        <v>2043</v>
      </c>
      <c r="H279" s="232">
        <v>1</v>
      </c>
      <c r="I279" s="233"/>
      <c r="J279" s="234">
        <f>ROUND(I279*H279,2)</f>
        <v>0</v>
      </c>
      <c r="K279" s="230" t="s">
        <v>1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0</v>
      </c>
      <c r="R279" s="237">
        <f>Q279*H279</f>
        <v>0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86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2168</v>
      </c>
    </row>
    <row r="280" s="12" customFormat="1" ht="25.92" customHeight="1">
      <c r="A280" s="12"/>
      <c r="B280" s="212"/>
      <c r="C280" s="213"/>
      <c r="D280" s="214" t="s">
        <v>78</v>
      </c>
      <c r="E280" s="215" t="s">
        <v>7406</v>
      </c>
      <c r="F280" s="215" t="s">
        <v>7407</v>
      </c>
      <c r="G280" s="213"/>
      <c r="H280" s="213"/>
      <c r="I280" s="216"/>
      <c r="J280" s="217">
        <f>BK280</f>
        <v>0</v>
      </c>
      <c r="K280" s="213"/>
      <c r="L280" s="218"/>
      <c r="M280" s="219"/>
      <c r="N280" s="220"/>
      <c r="O280" s="220"/>
      <c r="P280" s="221">
        <f>SUM(P281:P284)</f>
        <v>0</v>
      </c>
      <c r="Q280" s="220"/>
      <c r="R280" s="221">
        <f>SUM(R281:R284)</f>
        <v>0</v>
      </c>
      <c r="S280" s="220"/>
      <c r="T280" s="222">
        <f>SUM(T281:T284)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3" t="s">
        <v>86</v>
      </c>
      <c r="AT280" s="224" t="s">
        <v>78</v>
      </c>
      <c r="AU280" s="224" t="s">
        <v>79</v>
      </c>
      <c r="AY280" s="223" t="s">
        <v>216</v>
      </c>
      <c r="BK280" s="225">
        <f>SUM(BK281:BK284)</f>
        <v>0</v>
      </c>
    </row>
    <row r="281" s="2" customFormat="1" ht="16.5" customHeight="1">
      <c r="A281" s="39"/>
      <c r="B281" s="40"/>
      <c r="C281" s="228" t="s">
        <v>1430</v>
      </c>
      <c r="D281" s="228" t="s">
        <v>218</v>
      </c>
      <c r="E281" s="229" t="s">
        <v>7408</v>
      </c>
      <c r="F281" s="230" t="s">
        <v>7409</v>
      </c>
      <c r="G281" s="231" t="s">
        <v>2043</v>
      </c>
      <c r="H281" s="232">
        <v>3</v>
      </c>
      <c r="I281" s="233"/>
      <c r="J281" s="234">
        <f>ROUND(I281*H281,2)</f>
        <v>0</v>
      </c>
      <c r="K281" s="230" t="s">
        <v>1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86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2178</v>
      </c>
    </row>
    <row r="282" s="2" customFormat="1" ht="16.5" customHeight="1">
      <c r="A282" s="39"/>
      <c r="B282" s="40"/>
      <c r="C282" s="228" t="s">
        <v>1436</v>
      </c>
      <c r="D282" s="228" t="s">
        <v>218</v>
      </c>
      <c r="E282" s="229" t="s">
        <v>3905</v>
      </c>
      <c r="F282" s="230" t="s">
        <v>7410</v>
      </c>
      <c r="G282" s="231" t="s">
        <v>2043</v>
      </c>
      <c r="H282" s="232">
        <v>3</v>
      </c>
      <c r="I282" s="233"/>
      <c r="J282" s="234">
        <f>ROUND(I282*H282,2)</f>
        <v>0</v>
      </c>
      <c r="K282" s="230" t="s">
        <v>1</v>
      </c>
      <c r="L282" s="45"/>
      <c r="M282" s="235" t="s">
        <v>1</v>
      </c>
      <c r="N282" s="236" t="s">
        <v>44</v>
      </c>
      <c r="O282" s="92"/>
      <c r="P282" s="237">
        <f>O282*H282</f>
        <v>0</v>
      </c>
      <c r="Q282" s="237">
        <v>0</v>
      </c>
      <c r="R282" s="237">
        <f>Q282*H282</f>
        <v>0</v>
      </c>
      <c r="S282" s="237">
        <v>0</v>
      </c>
      <c r="T282" s="238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39" t="s">
        <v>121</v>
      </c>
      <c r="AT282" s="239" t="s">
        <v>218</v>
      </c>
      <c r="AU282" s="239" t="s">
        <v>86</v>
      </c>
      <c r="AY282" s="18" t="s">
        <v>216</v>
      </c>
      <c r="BE282" s="240">
        <f>IF(N282="základní",J282,0)</f>
        <v>0</v>
      </c>
      <c r="BF282" s="240">
        <f>IF(N282="snížená",J282,0)</f>
        <v>0</v>
      </c>
      <c r="BG282" s="240">
        <f>IF(N282="zákl. přenesená",J282,0)</f>
        <v>0</v>
      </c>
      <c r="BH282" s="240">
        <f>IF(N282="sníž. přenesená",J282,0)</f>
        <v>0</v>
      </c>
      <c r="BI282" s="240">
        <f>IF(N282="nulová",J282,0)</f>
        <v>0</v>
      </c>
      <c r="BJ282" s="18" t="s">
        <v>86</v>
      </c>
      <c r="BK282" s="240">
        <f>ROUND(I282*H282,2)</f>
        <v>0</v>
      </c>
      <c r="BL282" s="18" t="s">
        <v>121</v>
      </c>
      <c r="BM282" s="239" t="s">
        <v>2199</v>
      </c>
    </row>
    <row r="283" s="2" customFormat="1" ht="16.5" customHeight="1">
      <c r="A283" s="39"/>
      <c r="B283" s="40"/>
      <c r="C283" s="228" t="s">
        <v>1442</v>
      </c>
      <c r="D283" s="228" t="s">
        <v>218</v>
      </c>
      <c r="E283" s="229" t="s">
        <v>7411</v>
      </c>
      <c r="F283" s="230" t="s">
        <v>7412</v>
      </c>
      <c r="G283" s="231" t="s">
        <v>2043</v>
      </c>
      <c r="H283" s="232">
        <v>18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</v>
      </c>
      <c r="R283" s="237">
        <f>Q283*H283</f>
        <v>0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86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2212</v>
      </c>
    </row>
    <row r="284" s="2" customFormat="1" ht="16.5" customHeight="1">
      <c r="A284" s="39"/>
      <c r="B284" s="40"/>
      <c r="C284" s="228" t="s">
        <v>1449</v>
      </c>
      <c r="D284" s="228" t="s">
        <v>218</v>
      </c>
      <c r="E284" s="229" t="s">
        <v>4010</v>
      </c>
      <c r="F284" s="230" t="s">
        <v>7410</v>
      </c>
      <c r="G284" s="231" t="s">
        <v>2043</v>
      </c>
      <c r="H284" s="232">
        <v>18</v>
      </c>
      <c r="I284" s="233"/>
      <c r="J284" s="234">
        <f>ROUND(I284*H284,2)</f>
        <v>0</v>
      </c>
      <c r="K284" s="230" t="s">
        <v>1</v>
      </c>
      <c r="L284" s="45"/>
      <c r="M284" s="235" t="s">
        <v>1</v>
      </c>
      <c r="N284" s="236" t="s">
        <v>44</v>
      </c>
      <c r="O284" s="92"/>
      <c r="P284" s="237">
        <f>O284*H284</f>
        <v>0</v>
      </c>
      <c r="Q284" s="237">
        <v>0</v>
      </c>
      <c r="R284" s="237">
        <f>Q284*H284</f>
        <v>0</v>
      </c>
      <c r="S284" s="237">
        <v>0</v>
      </c>
      <c r="T284" s="238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39" t="s">
        <v>121</v>
      </c>
      <c r="AT284" s="239" t="s">
        <v>218</v>
      </c>
      <c r="AU284" s="239" t="s">
        <v>86</v>
      </c>
      <c r="AY284" s="18" t="s">
        <v>216</v>
      </c>
      <c r="BE284" s="240">
        <f>IF(N284="základní",J284,0)</f>
        <v>0</v>
      </c>
      <c r="BF284" s="240">
        <f>IF(N284="snížená",J284,0)</f>
        <v>0</v>
      </c>
      <c r="BG284" s="240">
        <f>IF(N284="zákl. přenesená",J284,0)</f>
        <v>0</v>
      </c>
      <c r="BH284" s="240">
        <f>IF(N284="sníž. přenesená",J284,0)</f>
        <v>0</v>
      </c>
      <c r="BI284" s="240">
        <f>IF(N284="nulová",J284,0)</f>
        <v>0</v>
      </c>
      <c r="BJ284" s="18" t="s">
        <v>86</v>
      </c>
      <c r="BK284" s="240">
        <f>ROUND(I284*H284,2)</f>
        <v>0</v>
      </c>
      <c r="BL284" s="18" t="s">
        <v>121</v>
      </c>
      <c r="BM284" s="239" t="s">
        <v>2222</v>
      </c>
    </row>
    <row r="285" s="12" customFormat="1" ht="25.92" customHeight="1">
      <c r="A285" s="12"/>
      <c r="B285" s="212"/>
      <c r="C285" s="213"/>
      <c r="D285" s="214" t="s">
        <v>78</v>
      </c>
      <c r="E285" s="215" t="s">
        <v>7413</v>
      </c>
      <c r="F285" s="215" t="s">
        <v>7414</v>
      </c>
      <c r="G285" s="213"/>
      <c r="H285" s="213"/>
      <c r="I285" s="216"/>
      <c r="J285" s="217">
        <f>BK285</f>
        <v>0</v>
      </c>
      <c r="K285" s="213"/>
      <c r="L285" s="218"/>
      <c r="M285" s="219"/>
      <c r="N285" s="220"/>
      <c r="O285" s="220"/>
      <c r="P285" s="221">
        <f>SUM(P286:P293)</f>
        <v>0</v>
      </c>
      <c r="Q285" s="220"/>
      <c r="R285" s="221">
        <f>SUM(R286:R293)</f>
        <v>0</v>
      </c>
      <c r="S285" s="220"/>
      <c r="T285" s="222">
        <f>SUM(T286:T293)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23" t="s">
        <v>86</v>
      </c>
      <c r="AT285" s="224" t="s">
        <v>78</v>
      </c>
      <c r="AU285" s="224" t="s">
        <v>79</v>
      </c>
      <c r="AY285" s="223" t="s">
        <v>216</v>
      </c>
      <c r="BK285" s="225">
        <f>SUM(BK286:BK293)</f>
        <v>0</v>
      </c>
    </row>
    <row r="286" s="2" customFormat="1" ht="24.15" customHeight="1">
      <c r="A286" s="39"/>
      <c r="B286" s="40"/>
      <c r="C286" s="228" t="s">
        <v>1454</v>
      </c>
      <c r="D286" s="228" t="s">
        <v>218</v>
      </c>
      <c r="E286" s="229" t="s">
        <v>7415</v>
      </c>
      <c r="F286" s="230" t="s">
        <v>7416</v>
      </c>
      <c r="G286" s="231" t="s">
        <v>2043</v>
      </c>
      <c r="H286" s="232">
        <v>1</v>
      </c>
      <c r="I286" s="233"/>
      <c r="J286" s="234">
        <f>ROUND(I286*H286,2)</f>
        <v>0</v>
      </c>
      <c r="K286" s="230" t="s">
        <v>1</v>
      </c>
      <c r="L286" s="45"/>
      <c r="M286" s="235" t="s">
        <v>1</v>
      </c>
      <c r="N286" s="236" t="s">
        <v>44</v>
      </c>
      <c r="O286" s="92"/>
      <c r="P286" s="237">
        <f>O286*H286</f>
        <v>0</v>
      </c>
      <c r="Q286" s="237">
        <v>0</v>
      </c>
      <c r="R286" s="237">
        <f>Q286*H286</f>
        <v>0</v>
      </c>
      <c r="S286" s="237">
        <v>0</v>
      </c>
      <c r="T286" s="238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39" t="s">
        <v>121</v>
      </c>
      <c r="AT286" s="239" t="s">
        <v>218</v>
      </c>
      <c r="AU286" s="239" t="s">
        <v>86</v>
      </c>
      <c r="AY286" s="18" t="s">
        <v>216</v>
      </c>
      <c r="BE286" s="240">
        <f>IF(N286="základní",J286,0)</f>
        <v>0</v>
      </c>
      <c r="BF286" s="240">
        <f>IF(N286="snížená",J286,0)</f>
        <v>0</v>
      </c>
      <c r="BG286" s="240">
        <f>IF(N286="zákl. přenesená",J286,0)</f>
        <v>0</v>
      </c>
      <c r="BH286" s="240">
        <f>IF(N286="sníž. přenesená",J286,0)</f>
        <v>0</v>
      </c>
      <c r="BI286" s="240">
        <f>IF(N286="nulová",J286,0)</f>
        <v>0</v>
      </c>
      <c r="BJ286" s="18" t="s">
        <v>86</v>
      </c>
      <c r="BK286" s="240">
        <f>ROUND(I286*H286,2)</f>
        <v>0</v>
      </c>
      <c r="BL286" s="18" t="s">
        <v>121</v>
      </c>
      <c r="BM286" s="239" t="s">
        <v>2231</v>
      </c>
    </row>
    <row r="287" s="2" customFormat="1" ht="21.75" customHeight="1">
      <c r="A287" s="39"/>
      <c r="B287" s="40"/>
      <c r="C287" s="228" t="s">
        <v>1459</v>
      </c>
      <c r="D287" s="228" t="s">
        <v>218</v>
      </c>
      <c r="E287" s="229" t="s">
        <v>3907</v>
      </c>
      <c r="F287" s="230" t="s">
        <v>7417</v>
      </c>
      <c r="G287" s="231" t="s">
        <v>2043</v>
      </c>
      <c r="H287" s="232">
        <v>1</v>
      </c>
      <c r="I287" s="233"/>
      <c r="J287" s="234">
        <f>ROUND(I287*H287,2)</f>
        <v>0</v>
      </c>
      <c r="K287" s="230" t="s">
        <v>1</v>
      </c>
      <c r="L287" s="45"/>
      <c r="M287" s="235" t="s">
        <v>1</v>
      </c>
      <c r="N287" s="236" t="s">
        <v>44</v>
      </c>
      <c r="O287" s="92"/>
      <c r="P287" s="237">
        <f>O287*H287</f>
        <v>0</v>
      </c>
      <c r="Q287" s="237">
        <v>0</v>
      </c>
      <c r="R287" s="237">
        <f>Q287*H287</f>
        <v>0</v>
      </c>
      <c r="S287" s="237">
        <v>0</v>
      </c>
      <c r="T287" s="238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39" t="s">
        <v>121</v>
      </c>
      <c r="AT287" s="239" t="s">
        <v>218</v>
      </c>
      <c r="AU287" s="239" t="s">
        <v>86</v>
      </c>
      <c r="AY287" s="18" t="s">
        <v>216</v>
      </c>
      <c r="BE287" s="240">
        <f>IF(N287="základní",J287,0)</f>
        <v>0</v>
      </c>
      <c r="BF287" s="240">
        <f>IF(N287="snížená",J287,0)</f>
        <v>0</v>
      </c>
      <c r="BG287" s="240">
        <f>IF(N287="zákl. přenesená",J287,0)</f>
        <v>0</v>
      </c>
      <c r="BH287" s="240">
        <f>IF(N287="sníž. přenesená",J287,0)</f>
        <v>0</v>
      </c>
      <c r="BI287" s="240">
        <f>IF(N287="nulová",J287,0)</f>
        <v>0</v>
      </c>
      <c r="BJ287" s="18" t="s">
        <v>86</v>
      </c>
      <c r="BK287" s="240">
        <f>ROUND(I287*H287,2)</f>
        <v>0</v>
      </c>
      <c r="BL287" s="18" t="s">
        <v>121</v>
      </c>
      <c r="BM287" s="239" t="s">
        <v>2239</v>
      </c>
    </row>
    <row r="288" s="2" customFormat="1" ht="16.5" customHeight="1">
      <c r="A288" s="39"/>
      <c r="B288" s="40"/>
      <c r="C288" s="228" t="s">
        <v>1463</v>
      </c>
      <c r="D288" s="228" t="s">
        <v>218</v>
      </c>
      <c r="E288" s="229" t="s">
        <v>7418</v>
      </c>
      <c r="F288" s="230" t="s">
        <v>7419</v>
      </c>
      <c r="G288" s="231" t="s">
        <v>2043</v>
      </c>
      <c r="H288" s="232">
        <v>1</v>
      </c>
      <c r="I288" s="233"/>
      <c r="J288" s="234">
        <f>ROUND(I288*H288,2)</f>
        <v>0</v>
      </c>
      <c r="K288" s="230" t="s">
        <v>1</v>
      </c>
      <c r="L288" s="45"/>
      <c r="M288" s="235" t="s">
        <v>1</v>
      </c>
      <c r="N288" s="236" t="s">
        <v>44</v>
      </c>
      <c r="O288" s="92"/>
      <c r="P288" s="237">
        <f>O288*H288</f>
        <v>0</v>
      </c>
      <c r="Q288" s="237">
        <v>0</v>
      </c>
      <c r="R288" s="237">
        <f>Q288*H288</f>
        <v>0</v>
      </c>
      <c r="S288" s="237">
        <v>0</v>
      </c>
      <c r="T288" s="238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39" t="s">
        <v>121</v>
      </c>
      <c r="AT288" s="239" t="s">
        <v>218</v>
      </c>
      <c r="AU288" s="239" t="s">
        <v>86</v>
      </c>
      <c r="AY288" s="18" t="s">
        <v>216</v>
      </c>
      <c r="BE288" s="240">
        <f>IF(N288="základní",J288,0)</f>
        <v>0</v>
      </c>
      <c r="BF288" s="240">
        <f>IF(N288="snížená",J288,0)</f>
        <v>0</v>
      </c>
      <c r="BG288" s="240">
        <f>IF(N288="zákl. přenesená",J288,0)</f>
        <v>0</v>
      </c>
      <c r="BH288" s="240">
        <f>IF(N288="sníž. přenesená",J288,0)</f>
        <v>0</v>
      </c>
      <c r="BI288" s="240">
        <f>IF(N288="nulová",J288,0)</f>
        <v>0</v>
      </c>
      <c r="BJ288" s="18" t="s">
        <v>86</v>
      </c>
      <c r="BK288" s="240">
        <f>ROUND(I288*H288,2)</f>
        <v>0</v>
      </c>
      <c r="BL288" s="18" t="s">
        <v>121</v>
      </c>
      <c r="BM288" s="239" t="s">
        <v>2246</v>
      </c>
    </row>
    <row r="289" s="2" customFormat="1" ht="16.5" customHeight="1">
      <c r="A289" s="39"/>
      <c r="B289" s="40"/>
      <c r="C289" s="228" t="s">
        <v>1467</v>
      </c>
      <c r="D289" s="228" t="s">
        <v>218</v>
      </c>
      <c r="E289" s="229" t="s">
        <v>4012</v>
      </c>
      <c r="F289" s="230" t="s">
        <v>7420</v>
      </c>
      <c r="G289" s="231" t="s">
        <v>2043</v>
      </c>
      <c r="H289" s="232">
        <v>1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121</v>
      </c>
      <c r="AT289" s="239" t="s">
        <v>218</v>
      </c>
      <c r="AU289" s="239" t="s">
        <v>86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121</v>
      </c>
      <c r="BM289" s="239" t="s">
        <v>2256</v>
      </c>
    </row>
    <row r="290" s="2" customFormat="1" ht="24.15" customHeight="1">
      <c r="A290" s="39"/>
      <c r="B290" s="40"/>
      <c r="C290" s="228" t="s">
        <v>1472</v>
      </c>
      <c r="D290" s="228" t="s">
        <v>218</v>
      </c>
      <c r="E290" s="229" t="s">
        <v>7421</v>
      </c>
      <c r="F290" s="230" t="s">
        <v>7422</v>
      </c>
      <c r="G290" s="231" t="s">
        <v>2043</v>
      </c>
      <c r="H290" s="232">
        <v>1</v>
      </c>
      <c r="I290" s="233"/>
      <c r="J290" s="234">
        <f>ROUND(I290*H290,2)</f>
        <v>0</v>
      </c>
      <c r="K290" s="230" t="s">
        <v>1</v>
      </c>
      <c r="L290" s="45"/>
      <c r="M290" s="235" t="s">
        <v>1</v>
      </c>
      <c r="N290" s="236" t="s">
        <v>44</v>
      </c>
      <c r="O290" s="92"/>
      <c r="P290" s="237">
        <f>O290*H290</f>
        <v>0</v>
      </c>
      <c r="Q290" s="237">
        <v>0</v>
      </c>
      <c r="R290" s="237">
        <f>Q290*H290</f>
        <v>0</v>
      </c>
      <c r="S290" s="237">
        <v>0</v>
      </c>
      <c r="T290" s="238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39" t="s">
        <v>121</v>
      </c>
      <c r="AT290" s="239" t="s">
        <v>218</v>
      </c>
      <c r="AU290" s="239" t="s">
        <v>86</v>
      </c>
      <c r="AY290" s="18" t="s">
        <v>216</v>
      </c>
      <c r="BE290" s="240">
        <f>IF(N290="základní",J290,0)</f>
        <v>0</v>
      </c>
      <c r="BF290" s="240">
        <f>IF(N290="snížená",J290,0)</f>
        <v>0</v>
      </c>
      <c r="BG290" s="240">
        <f>IF(N290="zákl. přenesená",J290,0)</f>
        <v>0</v>
      </c>
      <c r="BH290" s="240">
        <f>IF(N290="sníž. přenesená",J290,0)</f>
        <v>0</v>
      </c>
      <c r="BI290" s="240">
        <f>IF(N290="nulová",J290,0)</f>
        <v>0</v>
      </c>
      <c r="BJ290" s="18" t="s">
        <v>86</v>
      </c>
      <c r="BK290" s="240">
        <f>ROUND(I290*H290,2)</f>
        <v>0</v>
      </c>
      <c r="BL290" s="18" t="s">
        <v>121</v>
      </c>
      <c r="BM290" s="239" t="s">
        <v>2267</v>
      </c>
    </row>
    <row r="291" s="2" customFormat="1" ht="16.5" customHeight="1">
      <c r="A291" s="39"/>
      <c r="B291" s="40"/>
      <c r="C291" s="228" t="s">
        <v>1481</v>
      </c>
      <c r="D291" s="228" t="s">
        <v>218</v>
      </c>
      <c r="E291" s="229" t="s">
        <v>7423</v>
      </c>
      <c r="F291" s="230" t="s">
        <v>7424</v>
      </c>
      <c r="G291" s="231" t="s">
        <v>2043</v>
      </c>
      <c r="H291" s="232">
        <v>1</v>
      </c>
      <c r="I291" s="233"/>
      <c r="J291" s="234">
        <f>ROUND(I291*H291,2)</f>
        <v>0</v>
      </c>
      <c r="K291" s="230" t="s">
        <v>1</v>
      </c>
      <c r="L291" s="45"/>
      <c r="M291" s="235" t="s">
        <v>1</v>
      </c>
      <c r="N291" s="236" t="s">
        <v>44</v>
      </c>
      <c r="O291" s="92"/>
      <c r="P291" s="237">
        <f>O291*H291</f>
        <v>0</v>
      </c>
      <c r="Q291" s="237">
        <v>0</v>
      </c>
      <c r="R291" s="237">
        <f>Q291*H291</f>
        <v>0</v>
      </c>
      <c r="S291" s="237">
        <v>0</v>
      </c>
      <c r="T291" s="238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39" t="s">
        <v>121</v>
      </c>
      <c r="AT291" s="239" t="s">
        <v>218</v>
      </c>
      <c r="AU291" s="239" t="s">
        <v>86</v>
      </c>
      <c r="AY291" s="18" t="s">
        <v>216</v>
      </c>
      <c r="BE291" s="240">
        <f>IF(N291="základní",J291,0)</f>
        <v>0</v>
      </c>
      <c r="BF291" s="240">
        <f>IF(N291="snížená",J291,0)</f>
        <v>0</v>
      </c>
      <c r="BG291" s="240">
        <f>IF(N291="zákl. přenesená",J291,0)</f>
        <v>0</v>
      </c>
      <c r="BH291" s="240">
        <f>IF(N291="sníž. přenesená",J291,0)</f>
        <v>0</v>
      </c>
      <c r="BI291" s="240">
        <f>IF(N291="nulová",J291,0)</f>
        <v>0</v>
      </c>
      <c r="BJ291" s="18" t="s">
        <v>86</v>
      </c>
      <c r="BK291" s="240">
        <f>ROUND(I291*H291,2)</f>
        <v>0</v>
      </c>
      <c r="BL291" s="18" t="s">
        <v>121</v>
      </c>
      <c r="BM291" s="239" t="s">
        <v>2277</v>
      </c>
    </row>
    <row r="292" s="2" customFormat="1" ht="16.5" customHeight="1">
      <c r="A292" s="39"/>
      <c r="B292" s="40"/>
      <c r="C292" s="228" t="s">
        <v>1486</v>
      </c>
      <c r="D292" s="228" t="s">
        <v>218</v>
      </c>
      <c r="E292" s="229" t="s">
        <v>7425</v>
      </c>
      <c r="F292" s="230" t="s">
        <v>7426</v>
      </c>
      <c r="G292" s="231" t="s">
        <v>2043</v>
      </c>
      <c r="H292" s="232">
        <v>1</v>
      </c>
      <c r="I292" s="233"/>
      <c r="J292" s="234">
        <f>ROUND(I292*H292,2)</f>
        <v>0</v>
      </c>
      <c r="K292" s="230" t="s">
        <v>1</v>
      </c>
      <c r="L292" s="45"/>
      <c r="M292" s="235" t="s">
        <v>1</v>
      </c>
      <c r="N292" s="236" t="s">
        <v>44</v>
      </c>
      <c r="O292" s="92"/>
      <c r="P292" s="237">
        <f>O292*H292</f>
        <v>0</v>
      </c>
      <c r="Q292" s="237">
        <v>0</v>
      </c>
      <c r="R292" s="237">
        <f>Q292*H292</f>
        <v>0</v>
      </c>
      <c r="S292" s="237">
        <v>0</v>
      </c>
      <c r="T292" s="238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39" t="s">
        <v>121</v>
      </c>
      <c r="AT292" s="239" t="s">
        <v>218</v>
      </c>
      <c r="AU292" s="239" t="s">
        <v>86</v>
      </c>
      <c r="AY292" s="18" t="s">
        <v>216</v>
      </c>
      <c r="BE292" s="240">
        <f>IF(N292="základní",J292,0)</f>
        <v>0</v>
      </c>
      <c r="BF292" s="240">
        <f>IF(N292="snížená",J292,0)</f>
        <v>0</v>
      </c>
      <c r="BG292" s="240">
        <f>IF(N292="zákl. přenesená",J292,0)</f>
        <v>0</v>
      </c>
      <c r="BH292" s="240">
        <f>IF(N292="sníž. přenesená",J292,0)</f>
        <v>0</v>
      </c>
      <c r="BI292" s="240">
        <f>IF(N292="nulová",J292,0)</f>
        <v>0</v>
      </c>
      <c r="BJ292" s="18" t="s">
        <v>86</v>
      </c>
      <c r="BK292" s="240">
        <f>ROUND(I292*H292,2)</f>
        <v>0</v>
      </c>
      <c r="BL292" s="18" t="s">
        <v>121</v>
      </c>
      <c r="BM292" s="239" t="s">
        <v>2285</v>
      </c>
    </row>
    <row r="293" s="2" customFormat="1" ht="16.5" customHeight="1">
      <c r="A293" s="39"/>
      <c r="B293" s="40"/>
      <c r="C293" s="228" t="s">
        <v>1492</v>
      </c>
      <c r="D293" s="228" t="s">
        <v>218</v>
      </c>
      <c r="E293" s="229" t="s">
        <v>7427</v>
      </c>
      <c r="F293" s="230" t="s">
        <v>7428</v>
      </c>
      <c r="G293" s="231" t="s">
        <v>2043</v>
      </c>
      <c r="H293" s="232">
        <v>1</v>
      </c>
      <c r="I293" s="233"/>
      <c r="J293" s="234">
        <f>ROUND(I293*H293,2)</f>
        <v>0</v>
      </c>
      <c r="K293" s="230" t="s">
        <v>1</v>
      </c>
      <c r="L293" s="45"/>
      <c r="M293" s="274" t="s">
        <v>1</v>
      </c>
      <c r="N293" s="275" t="s">
        <v>44</v>
      </c>
      <c r="O293" s="276"/>
      <c r="P293" s="277">
        <f>O293*H293</f>
        <v>0</v>
      </c>
      <c r="Q293" s="277">
        <v>0</v>
      </c>
      <c r="R293" s="277">
        <f>Q293*H293</f>
        <v>0</v>
      </c>
      <c r="S293" s="277">
        <v>0</v>
      </c>
      <c r="T293" s="27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121</v>
      </c>
      <c r="AT293" s="239" t="s">
        <v>218</v>
      </c>
      <c r="AU293" s="239" t="s">
        <v>86</v>
      </c>
      <c r="AY293" s="18" t="s">
        <v>216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86</v>
      </c>
      <c r="BK293" s="240">
        <f>ROUND(I293*H293,2)</f>
        <v>0</v>
      </c>
      <c r="BL293" s="18" t="s">
        <v>121</v>
      </c>
      <c r="BM293" s="239" t="s">
        <v>2295</v>
      </c>
    </row>
    <row r="294" s="2" customFormat="1" ht="6.96" customHeight="1">
      <c r="A294" s="39"/>
      <c r="B294" s="67"/>
      <c r="C294" s="68"/>
      <c r="D294" s="68"/>
      <c r="E294" s="68"/>
      <c r="F294" s="68"/>
      <c r="G294" s="68"/>
      <c r="H294" s="68"/>
      <c r="I294" s="68"/>
      <c r="J294" s="68"/>
      <c r="K294" s="68"/>
      <c r="L294" s="45"/>
      <c r="M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</sheetData>
  <sheetProtection sheet="1" autoFilter="0" formatColumns="0" formatRows="0" objects="1" scenarios="1" spinCount="100000" saltValue="Z1p0E4bJdC0WFO5wgrc9HewpCtTQccOIu/QQ4EB1pGUWIPG7j85kmw1J0s/R+IZk5UNZ8J6VHsQmi1sgYWlexg==" hashValue="wfydiScjEY7LjC13kQkNiMejEdu22DKVFpNyezWG/AGxJrF1Zlz8F6XcHG11GA1TpjfhWtZAaDlvZzjA2LOCFQ==" algorithmName="SHA-512" password="EA0A"/>
  <autoFilter ref="C132:K29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9:H119"/>
    <mergeCell ref="E123:H123"/>
    <mergeCell ref="E121:H121"/>
    <mergeCell ref="E125:H12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7429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3385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3385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3385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31.25" customHeight="1">
      <c r="A31" s="156"/>
      <c r="B31" s="157"/>
      <c r="C31" s="156"/>
      <c r="D31" s="156"/>
      <c r="E31" s="158" t="s">
        <v>7430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ROUND(J136,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ROUND((SUM(BE136:BE230)),  2)</f>
        <v>0</v>
      </c>
      <c r="G37" s="39"/>
      <c r="H37" s="39"/>
      <c r="I37" s="166">
        <v>0.20999999999999999</v>
      </c>
      <c r="J37" s="165">
        <f>ROUND(((SUM(BE136:BE230))*I37),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ROUND((SUM(BF136:BF230)),  2)</f>
        <v>0</v>
      </c>
      <c r="G38" s="39"/>
      <c r="H38" s="39"/>
      <c r="I38" s="166">
        <v>0.14999999999999999</v>
      </c>
      <c r="J38" s="165">
        <f>ROUND(((SUM(BF136:BF230))*I38),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ROUND((SUM(BG136:BG230)),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ROUND((SUM(BH136:BH230)),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ROUND((SUM(BI136:BI230)),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UT - Ústřední vytápění - SO 02 Stávající objekt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41"/>
      <c r="E95" s="41"/>
      <c r="F95" s="28" t="str">
        <f>E19</f>
        <v xml:space="preserve"> </v>
      </c>
      <c r="G95" s="41"/>
      <c r="H95" s="41"/>
      <c r="I95" s="33" t="s">
        <v>32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 xml:space="preserve"> 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J136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543</v>
      </c>
      <c r="E102" s="198"/>
      <c r="F102" s="198"/>
      <c r="G102" s="198"/>
      <c r="H102" s="198"/>
      <c r="I102" s="198"/>
      <c r="J102" s="199">
        <f>J138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7431</v>
      </c>
      <c r="E103" s="198"/>
      <c r="F103" s="198"/>
      <c r="G103" s="198"/>
      <c r="H103" s="198"/>
      <c r="I103" s="198"/>
      <c r="J103" s="199">
        <f>J149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7432</v>
      </c>
      <c r="E104" s="198"/>
      <c r="F104" s="198"/>
      <c r="G104" s="198"/>
      <c r="H104" s="198"/>
      <c r="I104" s="198"/>
      <c r="J104" s="199">
        <f>J152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4022</v>
      </c>
      <c r="E105" s="198"/>
      <c r="F105" s="198"/>
      <c r="G105" s="198"/>
      <c r="H105" s="198"/>
      <c r="I105" s="198"/>
      <c r="J105" s="199">
        <f>J156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4024</v>
      </c>
      <c r="E106" s="198"/>
      <c r="F106" s="198"/>
      <c r="G106" s="198"/>
      <c r="H106" s="198"/>
      <c r="I106" s="198"/>
      <c r="J106" s="199">
        <f>J173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4021</v>
      </c>
      <c r="E107" s="198"/>
      <c r="F107" s="198"/>
      <c r="G107" s="198"/>
      <c r="H107" s="198"/>
      <c r="I107" s="198"/>
      <c r="J107" s="199">
        <f>J199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556</v>
      </c>
      <c r="E108" s="198"/>
      <c r="F108" s="198"/>
      <c r="G108" s="198"/>
      <c r="H108" s="198"/>
      <c r="I108" s="198"/>
      <c r="J108" s="199">
        <f>J217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90"/>
      <c r="C109" s="191"/>
      <c r="D109" s="192" t="s">
        <v>7433</v>
      </c>
      <c r="E109" s="193"/>
      <c r="F109" s="193"/>
      <c r="G109" s="193"/>
      <c r="H109" s="193"/>
      <c r="I109" s="193"/>
      <c r="J109" s="194">
        <f>J219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7434</v>
      </c>
      <c r="E110" s="193"/>
      <c r="F110" s="193"/>
      <c r="G110" s="193"/>
      <c r="H110" s="193"/>
      <c r="I110" s="193"/>
      <c r="J110" s="194">
        <f>J222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10" customFormat="1" ht="19.92" customHeight="1">
      <c r="A111" s="10"/>
      <c r="B111" s="196"/>
      <c r="C111" s="134"/>
      <c r="D111" s="197" t="s">
        <v>7435</v>
      </c>
      <c r="E111" s="198"/>
      <c r="F111" s="198"/>
      <c r="G111" s="198"/>
      <c r="H111" s="198"/>
      <c r="I111" s="198"/>
      <c r="J111" s="199">
        <f>J223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7436</v>
      </c>
      <c r="E112" s="198"/>
      <c r="F112" s="198"/>
      <c r="G112" s="198"/>
      <c r="H112" s="198"/>
      <c r="I112" s="198"/>
      <c r="J112" s="199">
        <f>J228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2" customFormat="1" ht="21.84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67"/>
      <c r="C114" s="68"/>
      <c r="D114" s="68"/>
      <c r="E114" s="68"/>
      <c r="F114" s="68"/>
      <c r="G114" s="68"/>
      <c r="H114" s="68"/>
      <c r="I114" s="68"/>
      <c r="J114" s="68"/>
      <c r="K114" s="68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8" s="2" customFormat="1" ht="6.96" customHeight="1">
      <c r="A118" s="39"/>
      <c r="B118" s="69"/>
      <c r="C118" s="70"/>
      <c r="D118" s="70"/>
      <c r="E118" s="70"/>
      <c r="F118" s="70"/>
      <c r="G118" s="70"/>
      <c r="H118" s="70"/>
      <c r="I118" s="70"/>
      <c r="J118" s="70"/>
      <c r="K118" s="70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24.96" customHeight="1">
      <c r="A119" s="39"/>
      <c r="B119" s="40"/>
      <c r="C119" s="24" t="s">
        <v>201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16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185" t="str">
        <f>E7</f>
        <v>Stavební úpravy a přístavba objektu MŠ Malínek, Kaplického 386 - NAVÝŠENÍ KAPACITY MŠ MALÍNEK</v>
      </c>
      <c r="F122" s="33"/>
      <c r="G122" s="33"/>
      <c r="H122" s="33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1" customFormat="1" ht="12" customHeight="1">
      <c r="B123" s="22"/>
      <c r="C123" s="33" t="s">
        <v>187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1" customFormat="1" ht="16.5" customHeight="1">
      <c r="B124" s="22"/>
      <c r="C124" s="23"/>
      <c r="D124" s="23"/>
      <c r="E124" s="185" t="s">
        <v>188</v>
      </c>
      <c r="F124" s="23"/>
      <c r="G124" s="23"/>
      <c r="H124" s="23"/>
      <c r="I124" s="23"/>
      <c r="J124" s="23"/>
      <c r="K124" s="23"/>
      <c r="L124" s="21"/>
    </row>
    <row r="125" s="1" customFormat="1" ht="12" customHeight="1">
      <c r="B125" s="22"/>
      <c r="C125" s="33" t="s">
        <v>189</v>
      </c>
      <c r="D125" s="23"/>
      <c r="E125" s="23"/>
      <c r="F125" s="23"/>
      <c r="G125" s="23"/>
      <c r="H125" s="23"/>
      <c r="I125" s="23"/>
      <c r="J125" s="23"/>
      <c r="K125" s="23"/>
      <c r="L125" s="21"/>
    </row>
    <row r="126" s="2" customFormat="1" ht="16.5" customHeight="1">
      <c r="A126" s="39"/>
      <c r="B126" s="40"/>
      <c r="C126" s="41"/>
      <c r="D126" s="41"/>
      <c r="E126" s="279" t="s">
        <v>4853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533</v>
      </c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6.5" customHeight="1">
      <c r="A128" s="39"/>
      <c r="B128" s="40"/>
      <c r="C128" s="41"/>
      <c r="D128" s="41"/>
      <c r="E128" s="77" t="str">
        <f>E13</f>
        <v>UT - Ústřední vytápění - SO 02 Stávající objekt</v>
      </c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2" customHeight="1">
      <c r="A130" s="39"/>
      <c r="B130" s="40"/>
      <c r="C130" s="33" t="s">
        <v>22</v>
      </c>
      <c r="D130" s="41"/>
      <c r="E130" s="41"/>
      <c r="F130" s="28" t="str">
        <f>F16</f>
        <v xml:space="preserve"> </v>
      </c>
      <c r="G130" s="41"/>
      <c r="H130" s="41"/>
      <c r="I130" s="33" t="s">
        <v>24</v>
      </c>
      <c r="J130" s="80" t="str">
        <f>IF(J16="","",J16)</f>
        <v>15.9.2021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6.96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26</v>
      </c>
      <c r="D132" s="41"/>
      <c r="E132" s="41"/>
      <c r="F132" s="28" t="str">
        <f>E19</f>
        <v xml:space="preserve"> </v>
      </c>
      <c r="G132" s="41"/>
      <c r="H132" s="41"/>
      <c r="I132" s="33" t="s">
        <v>32</v>
      </c>
      <c r="J132" s="37" t="str">
        <f>E25</f>
        <v xml:space="preserve"> 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5.15" customHeight="1">
      <c r="A133" s="39"/>
      <c r="B133" s="40"/>
      <c r="C133" s="33" t="s">
        <v>30</v>
      </c>
      <c r="D133" s="41"/>
      <c r="E133" s="41"/>
      <c r="F133" s="28" t="str">
        <f>IF(E22="","",E22)</f>
        <v>Vyplň údaj</v>
      </c>
      <c r="G133" s="41"/>
      <c r="H133" s="41"/>
      <c r="I133" s="33" t="s">
        <v>35</v>
      </c>
      <c r="J133" s="37" t="str">
        <f>E28</f>
        <v xml:space="preserve"> </v>
      </c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0.32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11" customFormat="1" ht="29.28" customHeight="1">
      <c r="A135" s="201"/>
      <c r="B135" s="202"/>
      <c r="C135" s="203" t="s">
        <v>202</v>
      </c>
      <c r="D135" s="204" t="s">
        <v>64</v>
      </c>
      <c r="E135" s="204" t="s">
        <v>60</v>
      </c>
      <c r="F135" s="204" t="s">
        <v>61</v>
      </c>
      <c r="G135" s="204" t="s">
        <v>203</v>
      </c>
      <c r="H135" s="204" t="s">
        <v>204</v>
      </c>
      <c r="I135" s="204" t="s">
        <v>205</v>
      </c>
      <c r="J135" s="204" t="s">
        <v>193</v>
      </c>
      <c r="K135" s="205" t="s">
        <v>206</v>
      </c>
      <c r="L135" s="206"/>
      <c r="M135" s="101" t="s">
        <v>1</v>
      </c>
      <c r="N135" s="102" t="s">
        <v>43</v>
      </c>
      <c r="O135" s="102" t="s">
        <v>207</v>
      </c>
      <c r="P135" s="102" t="s">
        <v>208</v>
      </c>
      <c r="Q135" s="102" t="s">
        <v>209</v>
      </c>
      <c r="R135" s="102" t="s">
        <v>210</v>
      </c>
      <c r="S135" s="102" t="s">
        <v>211</v>
      </c>
      <c r="T135" s="103" t="s">
        <v>212</v>
      </c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</row>
    <row r="136" s="2" customFormat="1" ht="22.8" customHeight="1">
      <c r="A136" s="39"/>
      <c r="B136" s="40"/>
      <c r="C136" s="108" t="s">
        <v>213</v>
      </c>
      <c r="D136" s="41"/>
      <c r="E136" s="41"/>
      <c r="F136" s="41"/>
      <c r="G136" s="41"/>
      <c r="H136" s="41"/>
      <c r="I136" s="41"/>
      <c r="J136" s="207">
        <f>BK136</f>
        <v>0</v>
      </c>
      <c r="K136" s="41"/>
      <c r="L136" s="45"/>
      <c r="M136" s="104"/>
      <c r="N136" s="208"/>
      <c r="O136" s="105"/>
      <c r="P136" s="209">
        <f>P137+P219+P222</f>
        <v>0</v>
      </c>
      <c r="Q136" s="105"/>
      <c r="R136" s="209">
        <f>R137+R219+R222</f>
        <v>2.8325199999999997</v>
      </c>
      <c r="S136" s="105"/>
      <c r="T136" s="210">
        <f>T137+T219+T222</f>
        <v>6.2665699999999998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78</v>
      </c>
      <c r="AU136" s="18" t="s">
        <v>195</v>
      </c>
      <c r="BK136" s="211">
        <f>BK137+BK219+BK222</f>
        <v>0</v>
      </c>
    </row>
    <row r="137" s="12" customFormat="1" ht="25.92" customHeight="1">
      <c r="A137" s="12"/>
      <c r="B137" s="212"/>
      <c r="C137" s="213"/>
      <c r="D137" s="214" t="s">
        <v>78</v>
      </c>
      <c r="E137" s="215" t="s">
        <v>1842</v>
      </c>
      <c r="F137" s="215" t="s">
        <v>1843</v>
      </c>
      <c r="G137" s="213"/>
      <c r="H137" s="213"/>
      <c r="I137" s="216"/>
      <c r="J137" s="217">
        <f>BK137</f>
        <v>0</v>
      </c>
      <c r="K137" s="213"/>
      <c r="L137" s="218"/>
      <c r="M137" s="219"/>
      <c r="N137" s="220"/>
      <c r="O137" s="220"/>
      <c r="P137" s="221">
        <f>P138+P149+P152+P156+P173+P199+P217</f>
        <v>0</v>
      </c>
      <c r="Q137" s="220"/>
      <c r="R137" s="221">
        <f>R138+R149+R152+R156+R173+R199+R217</f>
        <v>2.8325199999999997</v>
      </c>
      <c r="S137" s="220"/>
      <c r="T137" s="222">
        <f>T138+T149+T152+T156+T173+T199+T217</f>
        <v>6.2665699999999998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88</v>
      </c>
      <c r="AT137" s="224" t="s">
        <v>78</v>
      </c>
      <c r="AU137" s="224" t="s">
        <v>79</v>
      </c>
      <c r="AY137" s="223" t="s">
        <v>216</v>
      </c>
      <c r="BK137" s="225">
        <f>BK138+BK149+BK152+BK156+BK173+BK199+BK217</f>
        <v>0</v>
      </c>
    </row>
    <row r="138" s="12" customFormat="1" ht="22.8" customHeight="1">
      <c r="A138" s="12"/>
      <c r="B138" s="212"/>
      <c r="C138" s="213"/>
      <c r="D138" s="214" t="s">
        <v>78</v>
      </c>
      <c r="E138" s="226" t="s">
        <v>2132</v>
      </c>
      <c r="F138" s="226" t="s">
        <v>2133</v>
      </c>
      <c r="G138" s="213"/>
      <c r="H138" s="213"/>
      <c r="I138" s="216"/>
      <c r="J138" s="227">
        <f>BK138</f>
        <v>0</v>
      </c>
      <c r="K138" s="213"/>
      <c r="L138" s="218"/>
      <c r="M138" s="219"/>
      <c r="N138" s="220"/>
      <c r="O138" s="220"/>
      <c r="P138" s="221">
        <f>SUM(P139:P148)</f>
        <v>0</v>
      </c>
      <c r="Q138" s="220"/>
      <c r="R138" s="221">
        <f>SUM(R139:R148)</f>
        <v>0.077519999999999992</v>
      </c>
      <c r="S138" s="220"/>
      <c r="T138" s="222">
        <f>SUM(T139:T148)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88</v>
      </c>
      <c r="AT138" s="224" t="s">
        <v>78</v>
      </c>
      <c r="AU138" s="224" t="s">
        <v>86</v>
      </c>
      <c r="AY138" s="223" t="s">
        <v>216</v>
      </c>
      <c r="BK138" s="225">
        <f>SUM(BK139:BK148)</f>
        <v>0</v>
      </c>
    </row>
    <row r="139" s="2" customFormat="1" ht="37.8" customHeight="1">
      <c r="A139" s="39"/>
      <c r="B139" s="40"/>
      <c r="C139" s="228" t="s">
        <v>86</v>
      </c>
      <c r="D139" s="228" t="s">
        <v>218</v>
      </c>
      <c r="E139" s="229" t="s">
        <v>4504</v>
      </c>
      <c r="F139" s="230" t="s">
        <v>7437</v>
      </c>
      <c r="G139" s="231" t="s">
        <v>293</v>
      </c>
      <c r="H139" s="232">
        <v>460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6.0000000000000002E-05</v>
      </c>
      <c r="R139" s="237">
        <f>Q139*H139</f>
        <v>0.0276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290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290</v>
      </c>
      <c r="BM139" s="239" t="s">
        <v>7438</v>
      </c>
    </row>
    <row r="140" s="2" customFormat="1" ht="16.5" customHeight="1">
      <c r="A140" s="39"/>
      <c r="B140" s="40"/>
      <c r="C140" s="264" t="s">
        <v>88</v>
      </c>
      <c r="D140" s="264" t="s">
        <v>372</v>
      </c>
      <c r="E140" s="265" t="s">
        <v>7439</v>
      </c>
      <c r="F140" s="266" t="s">
        <v>7440</v>
      </c>
      <c r="G140" s="267" t="s">
        <v>293</v>
      </c>
      <c r="H140" s="268">
        <v>90</v>
      </c>
      <c r="I140" s="269"/>
      <c r="J140" s="270">
        <f>ROUND(I140*H140,2)</f>
        <v>0</v>
      </c>
      <c r="K140" s="266" t="s">
        <v>222</v>
      </c>
      <c r="L140" s="271"/>
      <c r="M140" s="272" t="s">
        <v>1</v>
      </c>
      <c r="N140" s="273" t="s">
        <v>44</v>
      </c>
      <c r="O140" s="92"/>
      <c r="P140" s="237">
        <f>O140*H140</f>
        <v>0</v>
      </c>
      <c r="Q140" s="237">
        <v>2.0000000000000002E-05</v>
      </c>
      <c r="R140" s="237">
        <f>Q140*H140</f>
        <v>0.0018000000000000002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371</v>
      </c>
      <c r="AT140" s="239" t="s">
        <v>372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290</v>
      </c>
      <c r="BM140" s="239" t="s">
        <v>7441</v>
      </c>
    </row>
    <row r="141" s="2" customFormat="1" ht="16.5" customHeight="1">
      <c r="A141" s="39"/>
      <c r="B141" s="40"/>
      <c r="C141" s="264" t="s">
        <v>99</v>
      </c>
      <c r="D141" s="264" t="s">
        <v>372</v>
      </c>
      <c r="E141" s="265" t="s">
        <v>7442</v>
      </c>
      <c r="F141" s="266" t="s">
        <v>7443</v>
      </c>
      <c r="G141" s="267" t="s">
        <v>293</v>
      </c>
      <c r="H141" s="268">
        <v>80</v>
      </c>
      <c r="I141" s="269"/>
      <c r="J141" s="270">
        <f>ROUND(I141*H141,2)</f>
        <v>0</v>
      </c>
      <c r="K141" s="266" t="s">
        <v>222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6.9999999999999994E-05</v>
      </c>
      <c r="R141" s="237">
        <f>Q141*H141</f>
        <v>0.0055999999999999991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371</v>
      </c>
      <c r="AT141" s="239" t="s">
        <v>372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290</v>
      </c>
      <c r="BM141" s="239" t="s">
        <v>7444</v>
      </c>
    </row>
    <row r="142" s="2" customFormat="1" ht="16.5" customHeight="1">
      <c r="A142" s="39"/>
      <c r="B142" s="40"/>
      <c r="C142" s="264" t="s">
        <v>121</v>
      </c>
      <c r="D142" s="264" t="s">
        <v>372</v>
      </c>
      <c r="E142" s="265" t="s">
        <v>7445</v>
      </c>
      <c r="F142" s="266" t="s">
        <v>7446</v>
      </c>
      <c r="G142" s="267" t="s">
        <v>293</v>
      </c>
      <c r="H142" s="268">
        <v>100</v>
      </c>
      <c r="I142" s="269"/>
      <c r="J142" s="270">
        <f>ROUND(I142*H142,2)</f>
        <v>0</v>
      </c>
      <c r="K142" s="266" t="s">
        <v>222</v>
      </c>
      <c r="L142" s="271"/>
      <c r="M142" s="272" t="s">
        <v>1</v>
      </c>
      <c r="N142" s="273" t="s">
        <v>44</v>
      </c>
      <c r="O142" s="92"/>
      <c r="P142" s="237">
        <f>O142*H142</f>
        <v>0</v>
      </c>
      <c r="Q142" s="237">
        <v>0.00011</v>
      </c>
      <c r="R142" s="237">
        <f>Q142*H142</f>
        <v>0.011000000000000001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371</v>
      </c>
      <c r="AT142" s="239" t="s">
        <v>372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290</v>
      </c>
      <c r="BM142" s="239" t="s">
        <v>7447</v>
      </c>
    </row>
    <row r="143" s="2" customFormat="1" ht="16.5" customHeight="1">
      <c r="A143" s="39"/>
      <c r="B143" s="40"/>
      <c r="C143" s="264" t="s">
        <v>236</v>
      </c>
      <c r="D143" s="264" t="s">
        <v>372</v>
      </c>
      <c r="E143" s="265" t="s">
        <v>7448</v>
      </c>
      <c r="F143" s="266" t="s">
        <v>7449</v>
      </c>
      <c r="G143" s="267" t="s">
        <v>293</v>
      </c>
      <c r="H143" s="268">
        <v>80</v>
      </c>
      <c r="I143" s="269"/>
      <c r="J143" s="270">
        <f>ROUND(I143*H143,2)</f>
        <v>0</v>
      </c>
      <c r="K143" s="266" t="s">
        <v>222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0.00012</v>
      </c>
      <c r="R143" s="237">
        <f>Q143*H143</f>
        <v>0.0096000000000000009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371</v>
      </c>
      <c r="AT143" s="239" t="s">
        <v>372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7450</v>
      </c>
    </row>
    <row r="144" s="2" customFormat="1" ht="16.5" customHeight="1">
      <c r="A144" s="39"/>
      <c r="B144" s="40"/>
      <c r="C144" s="264" t="s">
        <v>241</v>
      </c>
      <c r="D144" s="264" t="s">
        <v>372</v>
      </c>
      <c r="E144" s="265" t="s">
        <v>7451</v>
      </c>
      <c r="F144" s="266" t="s">
        <v>7452</v>
      </c>
      <c r="G144" s="267" t="s">
        <v>293</v>
      </c>
      <c r="H144" s="268">
        <v>90</v>
      </c>
      <c r="I144" s="269"/>
      <c r="J144" s="270">
        <f>ROUND(I144*H144,2)</f>
        <v>0</v>
      </c>
      <c r="K144" s="266" t="s">
        <v>222</v>
      </c>
      <c r="L144" s="271"/>
      <c r="M144" s="272" t="s">
        <v>1</v>
      </c>
      <c r="N144" s="273" t="s">
        <v>44</v>
      </c>
      <c r="O144" s="92"/>
      <c r="P144" s="237">
        <f>O144*H144</f>
        <v>0</v>
      </c>
      <c r="Q144" s="237">
        <v>0.00013999999999999999</v>
      </c>
      <c r="R144" s="237">
        <f>Q144*H144</f>
        <v>0.012599999999999998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371</v>
      </c>
      <c r="AT144" s="239" t="s">
        <v>372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7453</v>
      </c>
    </row>
    <row r="145" s="2" customFormat="1" ht="16.5" customHeight="1">
      <c r="A145" s="39"/>
      <c r="B145" s="40"/>
      <c r="C145" s="264" t="s">
        <v>245</v>
      </c>
      <c r="D145" s="264" t="s">
        <v>372</v>
      </c>
      <c r="E145" s="265" t="s">
        <v>7454</v>
      </c>
      <c r="F145" s="266" t="s">
        <v>7455</v>
      </c>
      <c r="G145" s="267" t="s">
        <v>293</v>
      </c>
      <c r="H145" s="268">
        <v>20</v>
      </c>
      <c r="I145" s="269"/>
      <c r="J145" s="270">
        <f>ROUND(I145*H145,2)</f>
        <v>0</v>
      </c>
      <c r="K145" s="266" t="s">
        <v>222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0.00016000000000000001</v>
      </c>
      <c r="R145" s="237">
        <f>Q145*H145</f>
        <v>0.0032000000000000002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371</v>
      </c>
      <c r="AT145" s="239" t="s">
        <v>372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7456</v>
      </c>
    </row>
    <row r="146" s="2" customFormat="1" ht="37.8" customHeight="1">
      <c r="A146" s="39"/>
      <c r="B146" s="40"/>
      <c r="C146" s="228" t="s">
        <v>250</v>
      </c>
      <c r="D146" s="228" t="s">
        <v>218</v>
      </c>
      <c r="E146" s="229" t="s">
        <v>4470</v>
      </c>
      <c r="F146" s="230" t="s">
        <v>7457</v>
      </c>
      <c r="G146" s="231" t="s">
        <v>293</v>
      </c>
      <c r="H146" s="232">
        <v>6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0.00019000000000000001</v>
      </c>
      <c r="R146" s="237">
        <f>Q146*H146</f>
        <v>0.00114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7458</v>
      </c>
    </row>
    <row r="147" s="2" customFormat="1" ht="16.5" customHeight="1">
      <c r="A147" s="39"/>
      <c r="B147" s="40"/>
      <c r="C147" s="264" t="s">
        <v>255</v>
      </c>
      <c r="D147" s="264" t="s">
        <v>372</v>
      </c>
      <c r="E147" s="265" t="s">
        <v>7459</v>
      </c>
      <c r="F147" s="266" t="s">
        <v>7460</v>
      </c>
      <c r="G147" s="267" t="s">
        <v>293</v>
      </c>
      <c r="H147" s="268">
        <v>6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0.00083000000000000001</v>
      </c>
      <c r="R147" s="237">
        <f>Q147*H147</f>
        <v>0.0049800000000000001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371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7461</v>
      </c>
    </row>
    <row r="148" s="2" customFormat="1" ht="24.15" customHeight="1">
      <c r="A148" s="39"/>
      <c r="B148" s="40"/>
      <c r="C148" s="228" t="s">
        <v>260</v>
      </c>
      <c r="D148" s="228" t="s">
        <v>218</v>
      </c>
      <c r="E148" s="229" t="s">
        <v>7462</v>
      </c>
      <c r="F148" s="230" t="s">
        <v>7463</v>
      </c>
      <c r="G148" s="231" t="s">
        <v>7464</v>
      </c>
      <c r="H148" s="298"/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7465</v>
      </c>
    </row>
    <row r="149" s="12" customFormat="1" ht="22.8" customHeight="1">
      <c r="A149" s="12"/>
      <c r="B149" s="212"/>
      <c r="C149" s="213"/>
      <c r="D149" s="214" t="s">
        <v>78</v>
      </c>
      <c r="E149" s="226" t="s">
        <v>7466</v>
      </c>
      <c r="F149" s="226" t="s">
        <v>7467</v>
      </c>
      <c r="G149" s="213"/>
      <c r="H149" s="213"/>
      <c r="I149" s="216"/>
      <c r="J149" s="227">
        <f>BK149</f>
        <v>0</v>
      </c>
      <c r="K149" s="213"/>
      <c r="L149" s="218"/>
      <c r="M149" s="219"/>
      <c r="N149" s="220"/>
      <c r="O149" s="220"/>
      <c r="P149" s="221">
        <f>SUM(P150:P151)</f>
        <v>0</v>
      </c>
      <c r="Q149" s="220"/>
      <c r="R149" s="221">
        <f>SUM(R150:R151)</f>
        <v>0.0103</v>
      </c>
      <c r="S149" s="220"/>
      <c r="T149" s="222">
        <f>SUM(T150:T151)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3" t="s">
        <v>88</v>
      </c>
      <c r="AT149" s="224" t="s">
        <v>78</v>
      </c>
      <c r="AU149" s="224" t="s">
        <v>86</v>
      </c>
      <c r="AY149" s="223" t="s">
        <v>216</v>
      </c>
      <c r="BK149" s="225">
        <f>SUM(BK150:BK151)</f>
        <v>0</v>
      </c>
    </row>
    <row r="150" s="2" customFormat="1" ht="24.15" customHeight="1">
      <c r="A150" s="39"/>
      <c r="B150" s="40"/>
      <c r="C150" s="228" t="s">
        <v>265</v>
      </c>
      <c r="D150" s="228" t="s">
        <v>218</v>
      </c>
      <c r="E150" s="229" t="s">
        <v>7468</v>
      </c>
      <c r="F150" s="230" t="s">
        <v>7469</v>
      </c>
      <c r="G150" s="231" t="s">
        <v>221</v>
      </c>
      <c r="H150" s="232">
        <v>2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0.0020500000000000002</v>
      </c>
      <c r="R150" s="237">
        <f>Q150*H150</f>
        <v>0.0041000000000000003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290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7470</v>
      </c>
    </row>
    <row r="151" s="2" customFormat="1" ht="24.15" customHeight="1">
      <c r="A151" s="39"/>
      <c r="B151" s="40"/>
      <c r="C151" s="228" t="s">
        <v>269</v>
      </c>
      <c r="D151" s="228" t="s">
        <v>218</v>
      </c>
      <c r="E151" s="229" t="s">
        <v>7471</v>
      </c>
      <c r="F151" s="230" t="s">
        <v>7472</v>
      </c>
      <c r="G151" s="231" t="s">
        <v>221</v>
      </c>
      <c r="H151" s="232">
        <v>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0.0030999999999999999</v>
      </c>
      <c r="R151" s="237">
        <f>Q151*H151</f>
        <v>0.0061999999999999998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290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7473</v>
      </c>
    </row>
    <row r="152" s="12" customFormat="1" ht="22.8" customHeight="1">
      <c r="A152" s="12"/>
      <c r="B152" s="212"/>
      <c r="C152" s="213"/>
      <c r="D152" s="214" t="s">
        <v>78</v>
      </c>
      <c r="E152" s="226" t="s">
        <v>7474</v>
      </c>
      <c r="F152" s="226" t="s">
        <v>7475</v>
      </c>
      <c r="G152" s="213"/>
      <c r="H152" s="213"/>
      <c r="I152" s="216"/>
      <c r="J152" s="227">
        <f>BK152</f>
        <v>0</v>
      </c>
      <c r="K152" s="213"/>
      <c r="L152" s="218"/>
      <c r="M152" s="219"/>
      <c r="N152" s="220"/>
      <c r="O152" s="220"/>
      <c r="P152" s="221">
        <f>SUM(P153:P155)</f>
        <v>0</v>
      </c>
      <c r="Q152" s="220"/>
      <c r="R152" s="221">
        <f>SUM(R153:R155)</f>
        <v>0.013559999999999999</v>
      </c>
      <c r="S152" s="220"/>
      <c r="T152" s="222">
        <f>SUM(T153:T155)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3" t="s">
        <v>88</v>
      </c>
      <c r="AT152" s="224" t="s">
        <v>78</v>
      </c>
      <c r="AU152" s="224" t="s">
        <v>86</v>
      </c>
      <c r="AY152" s="223" t="s">
        <v>216</v>
      </c>
      <c r="BK152" s="225">
        <f>SUM(BK153:BK155)</f>
        <v>0</v>
      </c>
    </row>
    <row r="153" s="2" customFormat="1" ht="33" customHeight="1">
      <c r="A153" s="39"/>
      <c r="B153" s="40"/>
      <c r="C153" s="228" t="s">
        <v>274</v>
      </c>
      <c r="D153" s="228" t="s">
        <v>218</v>
      </c>
      <c r="E153" s="229" t="s">
        <v>7476</v>
      </c>
      <c r="F153" s="230" t="s">
        <v>7477</v>
      </c>
      <c r="G153" s="231" t="s">
        <v>4161</v>
      </c>
      <c r="H153" s="232">
        <v>2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0.0033899999999999998</v>
      </c>
      <c r="R153" s="237">
        <f>Q153*H153</f>
        <v>0.0067799999999999996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7478</v>
      </c>
    </row>
    <row r="154" s="2" customFormat="1" ht="16.5" customHeight="1">
      <c r="A154" s="39"/>
      <c r="B154" s="40"/>
      <c r="C154" s="228" t="s">
        <v>280</v>
      </c>
      <c r="D154" s="228" t="s">
        <v>218</v>
      </c>
      <c r="E154" s="229" t="s">
        <v>7479</v>
      </c>
      <c r="F154" s="230" t="s">
        <v>7480</v>
      </c>
      <c r="G154" s="231" t="s">
        <v>4161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0.0033899999999999998</v>
      </c>
      <c r="R154" s="237">
        <f>Q154*H154</f>
        <v>0.0067799999999999996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7481</v>
      </c>
    </row>
    <row r="155" s="2" customFormat="1" ht="24.15" customHeight="1">
      <c r="A155" s="39"/>
      <c r="B155" s="40"/>
      <c r="C155" s="228" t="s">
        <v>8</v>
      </c>
      <c r="D155" s="228" t="s">
        <v>218</v>
      </c>
      <c r="E155" s="229" t="s">
        <v>7482</v>
      </c>
      <c r="F155" s="230" t="s">
        <v>7483</v>
      </c>
      <c r="G155" s="231" t="s">
        <v>7464</v>
      </c>
      <c r="H155" s="298"/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7484</v>
      </c>
    </row>
    <row r="156" s="12" customFormat="1" ht="22.8" customHeight="1">
      <c r="A156" s="12"/>
      <c r="B156" s="212"/>
      <c r="C156" s="213"/>
      <c r="D156" s="214" t="s">
        <v>78</v>
      </c>
      <c r="E156" s="226" t="s">
        <v>4102</v>
      </c>
      <c r="F156" s="226" t="s">
        <v>4103</v>
      </c>
      <c r="G156" s="213"/>
      <c r="H156" s="213"/>
      <c r="I156" s="216"/>
      <c r="J156" s="227">
        <f>BK156</f>
        <v>0</v>
      </c>
      <c r="K156" s="213"/>
      <c r="L156" s="218"/>
      <c r="M156" s="219"/>
      <c r="N156" s="220"/>
      <c r="O156" s="220"/>
      <c r="P156" s="221">
        <f>SUM(P157:P172)</f>
        <v>0</v>
      </c>
      <c r="Q156" s="220"/>
      <c r="R156" s="221">
        <f>SUM(R157:R172)</f>
        <v>0.70130000000000003</v>
      </c>
      <c r="S156" s="220"/>
      <c r="T156" s="222">
        <f>SUM(T157:T172)</f>
        <v>3.1269600000000004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88</v>
      </c>
      <c r="AT156" s="224" t="s">
        <v>78</v>
      </c>
      <c r="AU156" s="224" t="s">
        <v>86</v>
      </c>
      <c r="AY156" s="223" t="s">
        <v>216</v>
      </c>
      <c r="BK156" s="225">
        <f>SUM(BK157:BK172)</f>
        <v>0</v>
      </c>
    </row>
    <row r="157" s="2" customFormat="1" ht="24.15" customHeight="1">
      <c r="A157" s="39"/>
      <c r="B157" s="40"/>
      <c r="C157" s="228" t="s">
        <v>290</v>
      </c>
      <c r="D157" s="228" t="s">
        <v>218</v>
      </c>
      <c r="E157" s="229" t="s">
        <v>7485</v>
      </c>
      <c r="F157" s="230" t="s">
        <v>7486</v>
      </c>
      <c r="G157" s="231" t="s">
        <v>293</v>
      </c>
      <c r="H157" s="232">
        <v>208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0.00042000000000000002</v>
      </c>
      <c r="T157" s="238">
        <f>S157*H157</f>
        <v>0.087360000000000007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7487</v>
      </c>
    </row>
    <row r="158" s="2" customFormat="1" ht="16.5" customHeight="1">
      <c r="A158" s="39"/>
      <c r="B158" s="40"/>
      <c r="C158" s="228" t="s">
        <v>297</v>
      </c>
      <c r="D158" s="228" t="s">
        <v>218</v>
      </c>
      <c r="E158" s="229" t="s">
        <v>7488</v>
      </c>
      <c r="F158" s="230" t="s">
        <v>7489</v>
      </c>
      <c r="G158" s="231" t="s">
        <v>293</v>
      </c>
      <c r="H158" s="232">
        <v>600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2.0000000000000002E-05</v>
      </c>
      <c r="R158" s="237">
        <f>Q158*H158</f>
        <v>0.012</v>
      </c>
      <c r="S158" s="237">
        <v>0.0032000000000000002</v>
      </c>
      <c r="T158" s="238">
        <f>S158*H158</f>
        <v>1.9200000000000002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290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290</v>
      </c>
      <c r="BM158" s="239" t="s">
        <v>7490</v>
      </c>
    </row>
    <row r="159" s="2" customFormat="1" ht="16.5" customHeight="1">
      <c r="A159" s="39"/>
      <c r="B159" s="40"/>
      <c r="C159" s="228" t="s">
        <v>302</v>
      </c>
      <c r="D159" s="228" t="s">
        <v>218</v>
      </c>
      <c r="E159" s="229" t="s">
        <v>7491</v>
      </c>
      <c r="F159" s="230" t="s">
        <v>7492</v>
      </c>
      <c r="G159" s="231" t="s">
        <v>293</v>
      </c>
      <c r="H159" s="232">
        <v>204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5.0000000000000002E-05</v>
      </c>
      <c r="R159" s="237">
        <f>Q159*H159</f>
        <v>0.010200000000000001</v>
      </c>
      <c r="S159" s="237">
        <v>0.0053200000000000001</v>
      </c>
      <c r="T159" s="238">
        <f>S159*H159</f>
        <v>1.08528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7493</v>
      </c>
    </row>
    <row r="160" s="2" customFormat="1" ht="16.5" customHeight="1">
      <c r="A160" s="39"/>
      <c r="B160" s="40"/>
      <c r="C160" s="228" t="s">
        <v>309</v>
      </c>
      <c r="D160" s="228" t="s">
        <v>218</v>
      </c>
      <c r="E160" s="229" t="s">
        <v>7494</v>
      </c>
      <c r="F160" s="230" t="s">
        <v>7495</v>
      </c>
      <c r="G160" s="231" t="s">
        <v>293</v>
      </c>
      <c r="H160" s="232">
        <v>4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9.0000000000000006E-05</v>
      </c>
      <c r="R160" s="237">
        <f>Q160*H160</f>
        <v>0.00036000000000000002</v>
      </c>
      <c r="S160" s="237">
        <v>0.0085800000000000008</v>
      </c>
      <c r="T160" s="238">
        <f>S160*H160</f>
        <v>0.034320000000000003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7496</v>
      </c>
    </row>
    <row r="161" s="2" customFormat="1" ht="24.15" customHeight="1">
      <c r="A161" s="39"/>
      <c r="B161" s="40"/>
      <c r="C161" s="228" t="s">
        <v>313</v>
      </c>
      <c r="D161" s="228" t="s">
        <v>218</v>
      </c>
      <c r="E161" s="229" t="s">
        <v>7497</v>
      </c>
      <c r="F161" s="230" t="s">
        <v>7498</v>
      </c>
      <c r="G161" s="231" t="s">
        <v>293</v>
      </c>
      <c r="H161" s="232">
        <v>6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0.00594</v>
      </c>
      <c r="R161" s="237">
        <f>Q161*H161</f>
        <v>0.035639999999999998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7499</v>
      </c>
    </row>
    <row r="162" s="2" customFormat="1" ht="24.15" customHeight="1">
      <c r="A162" s="39"/>
      <c r="B162" s="40"/>
      <c r="C162" s="228" t="s">
        <v>7</v>
      </c>
      <c r="D162" s="228" t="s">
        <v>218</v>
      </c>
      <c r="E162" s="229" t="s">
        <v>7500</v>
      </c>
      <c r="F162" s="230" t="s">
        <v>7501</v>
      </c>
      <c r="G162" s="231" t="s">
        <v>293</v>
      </c>
      <c r="H162" s="232">
        <v>6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290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7502</v>
      </c>
    </row>
    <row r="163" s="2" customFormat="1" ht="16.5" customHeight="1">
      <c r="A163" s="39"/>
      <c r="B163" s="40"/>
      <c r="C163" s="228" t="s">
        <v>320</v>
      </c>
      <c r="D163" s="228" t="s">
        <v>218</v>
      </c>
      <c r="E163" s="229" t="s">
        <v>7503</v>
      </c>
      <c r="F163" s="230" t="s">
        <v>7504</v>
      </c>
      <c r="G163" s="231" t="s">
        <v>293</v>
      </c>
      <c r="H163" s="232">
        <v>460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0.00048000000000000001</v>
      </c>
      <c r="R163" s="237">
        <f>Q163*H163</f>
        <v>0.2208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7505</v>
      </c>
    </row>
    <row r="164" s="2" customFormat="1" ht="16.5" customHeight="1">
      <c r="A164" s="39"/>
      <c r="B164" s="40"/>
      <c r="C164" s="228" t="s">
        <v>325</v>
      </c>
      <c r="D164" s="228" t="s">
        <v>218</v>
      </c>
      <c r="E164" s="229" t="s">
        <v>7506</v>
      </c>
      <c r="F164" s="230" t="s">
        <v>7507</v>
      </c>
      <c r="G164" s="231" t="s">
        <v>293</v>
      </c>
      <c r="H164" s="232">
        <v>100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0.00059000000000000003</v>
      </c>
      <c r="R164" s="237">
        <f>Q164*H164</f>
        <v>0.059000000000000004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7508</v>
      </c>
    </row>
    <row r="165" s="2" customFormat="1" ht="16.5" customHeight="1">
      <c r="A165" s="39"/>
      <c r="B165" s="40"/>
      <c r="C165" s="228" t="s">
        <v>331</v>
      </c>
      <c r="D165" s="228" t="s">
        <v>218</v>
      </c>
      <c r="E165" s="229" t="s">
        <v>7509</v>
      </c>
      <c r="F165" s="230" t="s">
        <v>7510</v>
      </c>
      <c r="G165" s="231" t="s">
        <v>293</v>
      </c>
      <c r="H165" s="232">
        <v>100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0.00075000000000000002</v>
      </c>
      <c r="R165" s="237">
        <f>Q165*H165</f>
        <v>0.074999999999999997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7511</v>
      </c>
    </row>
    <row r="166" s="2" customFormat="1" ht="16.5" customHeight="1">
      <c r="A166" s="39"/>
      <c r="B166" s="40"/>
      <c r="C166" s="228" t="s">
        <v>336</v>
      </c>
      <c r="D166" s="228" t="s">
        <v>218</v>
      </c>
      <c r="E166" s="229" t="s">
        <v>4107</v>
      </c>
      <c r="F166" s="230" t="s">
        <v>7512</v>
      </c>
      <c r="G166" s="231" t="s">
        <v>293</v>
      </c>
      <c r="H166" s="232">
        <v>80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0.0012899999999999999</v>
      </c>
      <c r="R166" s="237">
        <f>Q166*H166</f>
        <v>0.10319999999999999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7513</v>
      </c>
    </row>
    <row r="167" s="2" customFormat="1" ht="16.5" customHeight="1">
      <c r="A167" s="39"/>
      <c r="B167" s="40"/>
      <c r="C167" s="228" t="s">
        <v>341</v>
      </c>
      <c r="D167" s="228" t="s">
        <v>218</v>
      </c>
      <c r="E167" s="229" t="s">
        <v>4110</v>
      </c>
      <c r="F167" s="230" t="s">
        <v>7514</v>
      </c>
      <c r="G167" s="231" t="s">
        <v>293</v>
      </c>
      <c r="H167" s="232">
        <v>90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0.0016100000000000001</v>
      </c>
      <c r="R167" s="237">
        <f>Q167*H167</f>
        <v>0.1449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7515</v>
      </c>
    </row>
    <row r="168" s="2" customFormat="1" ht="16.5" customHeight="1">
      <c r="A168" s="39"/>
      <c r="B168" s="40"/>
      <c r="C168" s="228" t="s">
        <v>346</v>
      </c>
      <c r="D168" s="228" t="s">
        <v>218</v>
      </c>
      <c r="E168" s="229" t="s">
        <v>7516</v>
      </c>
      <c r="F168" s="230" t="s">
        <v>7517</v>
      </c>
      <c r="G168" s="231" t="s">
        <v>293</v>
      </c>
      <c r="H168" s="232">
        <v>20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0.0020100000000000001</v>
      </c>
      <c r="R168" s="237">
        <f>Q168*H168</f>
        <v>0.0402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7518</v>
      </c>
    </row>
    <row r="169" s="2" customFormat="1" ht="16.5" customHeight="1">
      <c r="A169" s="39"/>
      <c r="B169" s="40"/>
      <c r="C169" s="228" t="s">
        <v>351</v>
      </c>
      <c r="D169" s="228" t="s">
        <v>218</v>
      </c>
      <c r="E169" s="229" t="s">
        <v>7519</v>
      </c>
      <c r="F169" s="230" t="s">
        <v>7520</v>
      </c>
      <c r="G169" s="231" t="s">
        <v>293</v>
      </c>
      <c r="H169" s="232">
        <v>730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7521</v>
      </c>
    </row>
    <row r="170" s="2" customFormat="1" ht="16.5" customHeight="1">
      <c r="A170" s="39"/>
      <c r="B170" s="40"/>
      <c r="C170" s="228" t="s">
        <v>356</v>
      </c>
      <c r="D170" s="228" t="s">
        <v>218</v>
      </c>
      <c r="E170" s="229" t="s">
        <v>7522</v>
      </c>
      <c r="F170" s="230" t="s">
        <v>7523</v>
      </c>
      <c r="G170" s="231" t="s">
        <v>293</v>
      </c>
      <c r="H170" s="232">
        <v>20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7524</v>
      </c>
    </row>
    <row r="171" s="2" customFormat="1" ht="24.15" customHeight="1">
      <c r="A171" s="39"/>
      <c r="B171" s="40"/>
      <c r="C171" s="228" t="s">
        <v>362</v>
      </c>
      <c r="D171" s="228" t="s">
        <v>218</v>
      </c>
      <c r="E171" s="229" t="s">
        <v>7525</v>
      </c>
      <c r="F171" s="230" t="s">
        <v>7526</v>
      </c>
      <c r="G171" s="231" t="s">
        <v>359</v>
      </c>
      <c r="H171" s="232">
        <v>3.1269999999999998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7527</v>
      </c>
    </row>
    <row r="172" s="2" customFormat="1" ht="24.15" customHeight="1">
      <c r="A172" s="39"/>
      <c r="B172" s="40"/>
      <c r="C172" s="228" t="s">
        <v>367</v>
      </c>
      <c r="D172" s="228" t="s">
        <v>218</v>
      </c>
      <c r="E172" s="229" t="s">
        <v>7528</v>
      </c>
      <c r="F172" s="230" t="s">
        <v>7529</v>
      </c>
      <c r="G172" s="231" t="s">
        <v>7464</v>
      </c>
      <c r="H172" s="298"/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7530</v>
      </c>
    </row>
    <row r="173" s="12" customFormat="1" ht="22.8" customHeight="1">
      <c r="A173" s="12"/>
      <c r="B173" s="212"/>
      <c r="C173" s="213"/>
      <c r="D173" s="214" t="s">
        <v>78</v>
      </c>
      <c r="E173" s="226" t="s">
        <v>4190</v>
      </c>
      <c r="F173" s="226" t="s">
        <v>4191</v>
      </c>
      <c r="G173" s="213"/>
      <c r="H173" s="213"/>
      <c r="I173" s="216"/>
      <c r="J173" s="227">
        <f>BK173</f>
        <v>0</v>
      </c>
      <c r="K173" s="213"/>
      <c r="L173" s="218"/>
      <c r="M173" s="219"/>
      <c r="N173" s="220"/>
      <c r="O173" s="220"/>
      <c r="P173" s="221">
        <f>SUM(P174:P198)</f>
        <v>0</v>
      </c>
      <c r="Q173" s="220"/>
      <c r="R173" s="221">
        <f>SUM(R174:R198)</f>
        <v>0.088500000000000009</v>
      </c>
      <c r="S173" s="220"/>
      <c r="T173" s="222">
        <f>SUM(T174:T198)</f>
        <v>0.048200000000000007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3" t="s">
        <v>88</v>
      </c>
      <c r="AT173" s="224" t="s">
        <v>78</v>
      </c>
      <c r="AU173" s="224" t="s">
        <v>86</v>
      </c>
      <c r="AY173" s="223" t="s">
        <v>216</v>
      </c>
      <c r="BK173" s="225">
        <f>SUM(BK174:BK198)</f>
        <v>0</v>
      </c>
    </row>
    <row r="174" s="2" customFormat="1" ht="16.5" customHeight="1">
      <c r="A174" s="39"/>
      <c r="B174" s="40"/>
      <c r="C174" s="228" t="s">
        <v>371</v>
      </c>
      <c r="D174" s="228" t="s">
        <v>218</v>
      </c>
      <c r="E174" s="229" t="s">
        <v>7531</v>
      </c>
      <c r="F174" s="230" t="s">
        <v>7532</v>
      </c>
      <c r="G174" s="231" t="s">
        <v>221</v>
      </c>
      <c r="H174" s="232">
        <v>12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0.00012999999999999999</v>
      </c>
      <c r="R174" s="237">
        <f>Q174*H174</f>
        <v>0.0015599999999999998</v>
      </c>
      <c r="S174" s="237">
        <v>0.0011000000000000001</v>
      </c>
      <c r="T174" s="238">
        <f>S174*H174</f>
        <v>0.0132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7533</v>
      </c>
    </row>
    <row r="175" s="2" customFormat="1" ht="16.5" customHeight="1">
      <c r="A175" s="39"/>
      <c r="B175" s="40"/>
      <c r="C175" s="228" t="s">
        <v>376</v>
      </c>
      <c r="D175" s="228" t="s">
        <v>218</v>
      </c>
      <c r="E175" s="229" t="s">
        <v>7534</v>
      </c>
      <c r="F175" s="230" t="s">
        <v>7535</v>
      </c>
      <c r="G175" s="231" t="s">
        <v>221</v>
      </c>
      <c r="H175" s="232">
        <v>10</v>
      </c>
      <c r="I175" s="233"/>
      <c r="J175" s="234">
        <f>ROUND(I175*H175,2)</f>
        <v>0</v>
      </c>
      <c r="K175" s="230" t="s">
        <v>222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0.00021000000000000001</v>
      </c>
      <c r="R175" s="237">
        <f>Q175*H175</f>
        <v>0.0021000000000000003</v>
      </c>
      <c r="S175" s="237">
        <v>0.0035000000000000001</v>
      </c>
      <c r="T175" s="238">
        <f>S175*H175</f>
        <v>0.035000000000000003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7536</v>
      </c>
    </row>
    <row r="176" s="2" customFormat="1" ht="16.5" customHeight="1">
      <c r="A176" s="39"/>
      <c r="B176" s="40"/>
      <c r="C176" s="228" t="s">
        <v>380</v>
      </c>
      <c r="D176" s="228" t="s">
        <v>218</v>
      </c>
      <c r="E176" s="229" t="s">
        <v>7537</v>
      </c>
      <c r="F176" s="230" t="s">
        <v>7538</v>
      </c>
      <c r="G176" s="231" t="s">
        <v>221</v>
      </c>
      <c r="H176" s="232">
        <v>30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6.0000000000000002E-05</v>
      </c>
      <c r="R176" s="237">
        <f>Q176*H176</f>
        <v>0.0018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7539</v>
      </c>
    </row>
    <row r="177" s="2" customFormat="1" ht="16.5" customHeight="1">
      <c r="A177" s="39"/>
      <c r="B177" s="40"/>
      <c r="C177" s="228" t="s">
        <v>384</v>
      </c>
      <c r="D177" s="228" t="s">
        <v>218</v>
      </c>
      <c r="E177" s="229" t="s">
        <v>7540</v>
      </c>
      <c r="F177" s="230" t="s">
        <v>7541</v>
      </c>
      <c r="G177" s="231" t="s">
        <v>221</v>
      </c>
      <c r="H177" s="232">
        <v>8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0.00027</v>
      </c>
      <c r="R177" s="237">
        <f>Q177*H177</f>
        <v>0.00216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7542</v>
      </c>
    </row>
    <row r="178" s="2" customFormat="1" ht="38.55" customHeight="1">
      <c r="A178" s="39"/>
      <c r="B178" s="40"/>
      <c r="C178" s="228" t="s">
        <v>389</v>
      </c>
      <c r="D178" s="228" t="s">
        <v>218</v>
      </c>
      <c r="E178" s="229" t="s">
        <v>7543</v>
      </c>
      <c r="F178" s="230" t="s">
        <v>7544</v>
      </c>
      <c r="G178" s="231" t="s">
        <v>221</v>
      </c>
      <c r="H178" s="232">
        <v>1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0.00051999999999999995</v>
      </c>
      <c r="R178" s="237">
        <f>Q178*H178</f>
        <v>0.00051999999999999995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7545</v>
      </c>
    </row>
    <row r="179" s="2" customFormat="1" ht="38.55" customHeight="1">
      <c r="A179" s="39"/>
      <c r="B179" s="40"/>
      <c r="C179" s="228" t="s">
        <v>394</v>
      </c>
      <c r="D179" s="228" t="s">
        <v>218</v>
      </c>
      <c r="E179" s="229" t="s">
        <v>7546</v>
      </c>
      <c r="F179" s="230" t="s">
        <v>7547</v>
      </c>
      <c r="G179" s="231" t="s">
        <v>221</v>
      </c>
      <c r="H179" s="232">
        <v>4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0.00051999999999999995</v>
      </c>
      <c r="R179" s="237">
        <f>Q179*H179</f>
        <v>0.0020799999999999998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7548</v>
      </c>
    </row>
    <row r="180" s="2" customFormat="1" ht="21.75" customHeight="1">
      <c r="A180" s="39"/>
      <c r="B180" s="40"/>
      <c r="C180" s="228" t="s">
        <v>398</v>
      </c>
      <c r="D180" s="228" t="s">
        <v>218</v>
      </c>
      <c r="E180" s="229" t="s">
        <v>7549</v>
      </c>
      <c r="F180" s="230" t="s">
        <v>7550</v>
      </c>
      <c r="G180" s="231" t="s">
        <v>221</v>
      </c>
      <c r="H180" s="232">
        <v>58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0.00029</v>
      </c>
      <c r="R180" s="237">
        <f>Q180*H180</f>
        <v>0.016820000000000002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7551</v>
      </c>
    </row>
    <row r="181" s="2" customFormat="1" ht="24.15" customHeight="1">
      <c r="A181" s="39"/>
      <c r="B181" s="40"/>
      <c r="C181" s="228" t="s">
        <v>403</v>
      </c>
      <c r="D181" s="228" t="s">
        <v>218</v>
      </c>
      <c r="E181" s="229" t="s">
        <v>7552</v>
      </c>
      <c r="F181" s="230" t="s">
        <v>7553</v>
      </c>
      <c r="G181" s="231" t="s">
        <v>221</v>
      </c>
      <c r="H181" s="232">
        <v>58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0.00013999999999999999</v>
      </c>
      <c r="R181" s="237">
        <f>Q181*H181</f>
        <v>0.0081199999999999987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7554</v>
      </c>
    </row>
    <row r="182" s="2" customFormat="1" ht="16.5" customHeight="1">
      <c r="A182" s="39"/>
      <c r="B182" s="40"/>
      <c r="C182" s="228" t="s">
        <v>408</v>
      </c>
      <c r="D182" s="228" t="s">
        <v>218</v>
      </c>
      <c r="E182" s="229" t="s">
        <v>4213</v>
      </c>
      <c r="F182" s="230" t="s">
        <v>7555</v>
      </c>
      <c r="G182" s="231" t="s">
        <v>221</v>
      </c>
      <c r="H182" s="232">
        <v>1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0.00084000000000000003</v>
      </c>
      <c r="R182" s="237">
        <f>Q182*H182</f>
        <v>0.00084000000000000003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7556</v>
      </c>
    </row>
    <row r="183" s="2" customFormat="1" ht="16.5" customHeight="1">
      <c r="A183" s="39"/>
      <c r="B183" s="40"/>
      <c r="C183" s="228" t="s">
        <v>415</v>
      </c>
      <c r="D183" s="228" t="s">
        <v>218</v>
      </c>
      <c r="E183" s="229" t="s">
        <v>7557</v>
      </c>
      <c r="F183" s="230" t="s">
        <v>7558</v>
      </c>
      <c r="G183" s="231" t="s">
        <v>221</v>
      </c>
      <c r="H183" s="232">
        <v>1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0.00051999999999999995</v>
      </c>
      <c r="R183" s="237">
        <f>Q183*H183</f>
        <v>0.00051999999999999995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7559</v>
      </c>
    </row>
    <row r="184" s="2" customFormat="1" ht="16.5" customHeight="1">
      <c r="A184" s="39"/>
      <c r="B184" s="40"/>
      <c r="C184" s="228" t="s">
        <v>420</v>
      </c>
      <c r="D184" s="228" t="s">
        <v>218</v>
      </c>
      <c r="E184" s="229" t="s">
        <v>7560</v>
      </c>
      <c r="F184" s="230" t="s">
        <v>7561</v>
      </c>
      <c r="G184" s="231" t="s">
        <v>221</v>
      </c>
      <c r="H184" s="232">
        <v>58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0.00027999999999999998</v>
      </c>
      <c r="R184" s="237">
        <f>Q184*H184</f>
        <v>0.016239999999999997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7562</v>
      </c>
    </row>
    <row r="185" s="2" customFormat="1" ht="24.15" customHeight="1">
      <c r="A185" s="39"/>
      <c r="B185" s="40"/>
      <c r="C185" s="228" t="s">
        <v>424</v>
      </c>
      <c r="D185" s="228" t="s">
        <v>218</v>
      </c>
      <c r="E185" s="229" t="s">
        <v>7563</v>
      </c>
      <c r="F185" s="230" t="s">
        <v>7564</v>
      </c>
      <c r="G185" s="231" t="s">
        <v>221</v>
      </c>
      <c r="H185" s="232">
        <v>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0.00069999999999999999</v>
      </c>
      <c r="R185" s="237">
        <f>Q185*H185</f>
        <v>0.00069999999999999999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7565</v>
      </c>
    </row>
    <row r="186" s="2" customFormat="1" ht="16.5" customHeight="1">
      <c r="A186" s="39"/>
      <c r="B186" s="40"/>
      <c r="C186" s="228" t="s">
        <v>428</v>
      </c>
      <c r="D186" s="228" t="s">
        <v>218</v>
      </c>
      <c r="E186" s="229" t="s">
        <v>7566</v>
      </c>
      <c r="F186" s="230" t="s">
        <v>7567</v>
      </c>
      <c r="G186" s="231" t="s">
        <v>221</v>
      </c>
      <c r="H186" s="232">
        <v>40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0.00022000000000000001</v>
      </c>
      <c r="R186" s="237">
        <f>Q186*H186</f>
        <v>0.0088000000000000005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7568</v>
      </c>
    </row>
    <row r="187" s="2" customFormat="1" ht="16.5" customHeight="1">
      <c r="A187" s="39"/>
      <c r="B187" s="40"/>
      <c r="C187" s="228" t="s">
        <v>432</v>
      </c>
      <c r="D187" s="228" t="s">
        <v>218</v>
      </c>
      <c r="E187" s="229" t="s">
        <v>7569</v>
      </c>
      <c r="F187" s="230" t="s">
        <v>7570</v>
      </c>
      <c r="G187" s="231" t="s">
        <v>221</v>
      </c>
      <c r="H187" s="232">
        <v>1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0.00114</v>
      </c>
      <c r="R187" s="237">
        <f>Q187*H187</f>
        <v>0.00114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7571</v>
      </c>
    </row>
    <row r="188" s="2" customFormat="1" ht="16.5" customHeight="1">
      <c r="A188" s="39"/>
      <c r="B188" s="40"/>
      <c r="C188" s="228" t="s">
        <v>436</v>
      </c>
      <c r="D188" s="228" t="s">
        <v>218</v>
      </c>
      <c r="E188" s="229" t="s">
        <v>7572</v>
      </c>
      <c r="F188" s="230" t="s">
        <v>7573</v>
      </c>
      <c r="G188" s="231" t="s">
        <v>221</v>
      </c>
      <c r="H188" s="232">
        <v>1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0.00114</v>
      </c>
      <c r="R188" s="237">
        <f>Q188*H188</f>
        <v>0.00114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7574</v>
      </c>
    </row>
    <row r="189" s="2" customFormat="1" ht="16.5" customHeight="1">
      <c r="A189" s="39"/>
      <c r="B189" s="40"/>
      <c r="C189" s="228" t="s">
        <v>441</v>
      </c>
      <c r="D189" s="228" t="s">
        <v>218</v>
      </c>
      <c r="E189" s="229" t="s">
        <v>7575</v>
      </c>
      <c r="F189" s="230" t="s">
        <v>7576</v>
      </c>
      <c r="G189" s="231" t="s">
        <v>221</v>
      </c>
      <c r="H189" s="232">
        <v>2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0.00034000000000000002</v>
      </c>
      <c r="R189" s="237">
        <f>Q189*H189</f>
        <v>0.00068000000000000005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7577</v>
      </c>
    </row>
    <row r="190" s="2" customFormat="1" ht="16.5" customHeight="1">
      <c r="A190" s="39"/>
      <c r="B190" s="40"/>
      <c r="C190" s="228" t="s">
        <v>445</v>
      </c>
      <c r="D190" s="228" t="s">
        <v>218</v>
      </c>
      <c r="E190" s="229" t="s">
        <v>4204</v>
      </c>
      <c r="F190" s="230" t="s">
        <v>7578</v>
      </c>
      <c r="G190" s="231" t="s">
        <v>221</v>
      </c>
      <c r="H190" s="232">
        <v>2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0.00050000000000000001</v>
      </c>
      <c r="R190" s="237">
        <f>Q190*H190</f>
        <v>0.001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7579</v>
      </c>
    </row>
    <row r="191" s="2" customFormat="1" ht="16.5" customHeight="1">
      <c r="A191" s="39"/>
      <c r="B191" s="40"/>
      <c r="C191" s="228" t="s">
        <v>449</v>
      </c>
      <c r="D191" s="228" t="s">
        <v>218</v>
      </c>
      <c r="E191" s="229" t="s">
        <v>4207</v>
      </c>
      <c r="F191" s="230" t="s">
        <v>7580</v>
      </c>
      <c r="G191" s="231" t="s">
        <v>221</v>
      </c>
      <c r="H191" s="232">
        <v>12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0.00069999999999999999</v>
      </c>
      <c r="R191" s="237">
        <f>Q191*H191</f>
        <v>0.0083999999999999995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7581</v>
      </c>
    </row>
    <row r="192" s="2" customFormat="1" ht="16.5" customHeight="1">
      <c r="A192" s="39"/>
      <c r="B192" s="40"/>
      <c r="C192" s="228" t="s">
        <v>453</v>
      </c>
      <c r="D192" s="228" t="s">
        <v>218</v>
      </c>
      <c r="E192" s="229" t="s">
        <v>7582</v>
      </c>
      <c r="F192" s="230" t="s">
        <v>7583</v>
      </c>
      <c r="G192" s="231" t="s">
        <v>221</v>
      </c>
      <c r="H192" s="232">
        <v>4</v>
      </c>
      <c r="I192" s="233"/>
      <c r="J192" s="234">
        <f>ROUND(I192*H192,2)</f>
        <v>0</v>
      </c>
      <c r="K192" s="230" t="s">
        <v>222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0.00107</v>
      </c>
      <c r="R192" s="237">
        <f>Q192*H192</f>
        <v>0.00428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7584</v>
      </c>
    </row>
    <row r="193" s="2" customFormat="1" ht="24.15" customHeight="1">
      <c r="A193" s="39"/>
      <c r="B193" s="40"/>
      <c r="C193" s="228" t="s">
        <v>459</v>
      </c>
      <c r="D193" s="228" t="s">
        <v>218</v>
      </c>
      <c r="E193" s="229" t="s">
        <v>7585</v>
      </c>
      <c r="F193" s="230" t="s">
        <v>7586</v>
      </c>
      <c r="G193" s="231" t="s">
        <v>221</v>
      </c>
      <c r="H193" s="232">
        <v>2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0.0014599999999999999</v>
      </c>
      <c r="R193" s="237">
        <f>Q193*H193</f>
        <v>0.0029199999999999999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7587</v>
      </c>
    </row>
    <row r="194" s="2" customFormat="1" ht="24.15" customHeight="1">
      <c r="A194" s="39"/>
      <c r="B194" s="40"/>
      <c r="C194" s="228" t="s">
        <v>464</v>
      </c>
      <c r="D194" s="228" t="s">
        <v>218</v>
      </c>
      <c r="E194" s="229" t="s">
        <v>4216</v>
      </c>
      <c r="F194" s="230" t="s">
        <v>7588</v>
      </c>
      <c r="G194" s="231" t="s">
        <v>221</v>
      </c>
      <c r="H194" s="232">
        <v>4</v>
      </c>
      <c r="I194" s="233"/>
      <c r="J194" s="234">
        <f>ROUND(I194*H194,2)</f>
        <v>0</v>
      </c>
      <c r="K194" s="230" t="s">
        <v>222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0.00055999999999999995</v>
      </c>
      <c r="R194" s="237">
        <f>Q194*H194</f>
        <v>0.0022399999999999998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7589</v>
      </c>
    </row>
    <row r="195" s="2" customFormat="1" ht="21.75" customHeight="1">
      <c r="A195" s="39"/>
      <c r="B195" s="40"/>
      <c r="C195" s="228" t="s">
        <v>469</v>
      </c>
      <c r="D195" s="228" t="s">
        <v>218</v>
      </c>
      <c r="E195" s="229" t="s">
        <v>7590</v>
      </c>
      <c r="F195" s="230" t="s">
        <v>7591</v>
      </c>
      <c r="G195" s="231" t="s">
        <v>221</v>
      </c>
      <c r="H195" s="232">
        <v>2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0.00147</v>
      </c>
      <c r="R195" s="237">
        <f>Q195*H195</f>
        <v>0.0029399999999999999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7592</v>
      </c>
    </row>
    <row r="196" s="2" customFormat="1" ht="16.5" customHeight="1">
      <c r="A196" s="39"/>
      <c r="B196" s="40"/>
      <c r="C196" s="228" t="s">
        <v>474</v>
      </c>
      <c r="D196" s="228" t="s">
        <v>218</v>
      </c>
      <c r="E196" s="229" t="s">
        <v>7593</v>
      </c>
      <c r="F196" s="230" t="s">
        <v>7594</v>
      </c>
      <c r="G196" s="231" t="s">
        <v>221</v>
      </c>
      <c r="H196" s="232">
        <v>2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0.00075000000000000002</v>
      </c>
      <c r="R196" s="237">
        <f>Q196*H196</f>
        <v>0.0015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7595</v>
      </c>
    </row>
    <row r="197" s="2" customFormat="1" ht="24.15" customHeight="1">
      <c r="A197" s="39"/>
      <c r="B197" s="40"/>
      <c r="C197" s="228" t="s">
        <v>479</v>
      </c>
      <c r="D197" s="228" t="s">
        <v>218</v>
      </c>
      <c r="E197" s="229" t="s">
        <v>7596</v>
      </c>
      <c r="F197" s="230" t="s">
        <v>7597</v>
      </c>
      <c r="G197" s="231" t="s">
        <v>359</v>
      </c>
      <c r="H197" s="232">
        <v>0.048000000000000001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7598</v>
      </c>
    </row>
    <row r="198" s="2" customFormat="1" ht="24.15" customHeight="1">
      <c r="A198" s="39"/>
      <c r="B198" s="40"/>
      <c r="C198" s="228" t="s">
        <v>483</v>
      </c>
      <c r="D198" s="228" t="s">
        <v>218</v>
      </c>
      <c r="E198" s="229" t="s">
        <v>7599</v>
      </c>
      <c r="F198" s="230" t="s">
        <v>7600</v>
      </c>
      <c r="G198" s="231" t="s">
        <v>7464</v>
      </c>
      <c r="H198" s="298"/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7601</v>
      </c>
    </row>
    <row r="199" s="12" customFormat="1" ht="22.8" customHeight="1">
      <c r="A199" s="12"/>
      <c r="B199" s="212"/>
      <c r="C199" s="213"/>
      <c r="D199" s="214" t="s">
        <v>78</v>
      </c>
      <c r="E199" s="226" t="s">
        <v>4070</v>
      </c>
      <c r="F199" s="226" t="s">
        <v>4071</v>
      </c>
      <c r="G199" s="213"/>
      <c r="H199" s="213"/>
      <c r="I199" s="216"/>
      <c r="J199" s="227">
        <f>BK199</f>
        <v>0</v>
      </c>
      <c r="K199" s="213"/>
      <c r="L199" s="218"/>
      <c r="M199" s="219"/>
      <c r="N199" s="220"/>
      <c r="O199" s="220"/>
      <c r="P199" s="221">
        <f>SUM(P200:P216)</f>
        <v>0</v>
      </c>
      <c r="Q199" s="220"/>
      <c r="R199" s="221">
        <f>SUM(R200:R216)</f>
        <v>1.94122</v>
      </c>
      <c r="S199" s="220"/>
      <c r="T199" s="222">
        <f>SUM(T200:T216)</f>
        <v>3.0914099999999998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3" t="s">
        <v>88</v>
      </c>
      <c r="AT199" s="224" t="s">
        <v>78</v>
      </c>
      <c r="AU199" s="224" t="s">
        <v>86</v>
      </c>
      <c r="AY199" s="223" t="s">
        <v>216</v>
      </c>
      <c r="BK199" s="225">
        <f>SUM(BK200:BK216)</f>
        <v>0</v>
      </c>
    </row>
    <row r="200" s="2" customFormat="1" ht="16.5" customHeight="1">
      <c r="A200" s="39"/>
      <c r="B200" s="40"/>
      <c r="C200" s="228" t="s">
        <v>487</v>
      </c>
      <c r="D200" s="228" t="s">
        <v>218</v>
      </c>
      <c r="E200" s="229" t="s">
        <v>7602</v>
      </c>
      <c r="F200" s="230" t="s">
        <v>7603</v>
      </c>
      <c r="G200" s="231" t="s">
        <v>221</v>
      </c>
      <c r="H200" s="232">
        <v>22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0.089999999999999997</v>
      </c>
      <c r="T200" s="238">
        <f>S200*H200</f>
        <v>1.98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7604</v>
      </c>
    </row>
    <row r="201" s="2" customFormat="1" ht="16.5" customHeight="1">
      <c r="A201" s="39"/>
      <c r="B201" s="40"/>
      <c r="C201" s="228" t="s">
        <v>494</v>
      </c>
      <c r="D201" s="228" t="s">
        <v>218</v>
      </c>
      <c r="E201" s="229" t="s">
        <v>7605</v>
      </c>
      <c r="F201" s="230" t="s">
        <v>7606</v>
      </c>
      <c r="G201" s="231" t="s">
        <v>221</v>
      </c>
      <c r="H201" s="232">
        <v>37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8.0000000000000007E-05</v>
      </c>
      <c r="R201" s="237">
        <f>Q201*H201</f>
        <v>0.0029600000000000004</v>
      </c>
      <c r="S201" s="237">
        <v>0.024930000000000001</v>
      </c>
      <c r="T201" s="238">
        <f>S201*H201</f>
        <v>0.92241000000000006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7607</v>
      </c>
    </row>
    <row r="202" s="2" customFormat="1" ht="16.5" customHeight="1">
      <c r="A202" s="39"/>
      <c r="B202" s="40"/>
      <c r="C202" s="228" t="s">
        <v>499</v>
      </c>
      <c r="D202" s="228" t="s">
        <v>218</v>
      </c>
      <c r="E202" s="229" t="s">
        <v>7608</v>
      </c>
      <c r="F202" s="230" t="s">
        <v>7609</v>
      </c>
      <c r="G202" s="231" t="s">
        <v>221</v>
      </c>
      <c r="H202" s="232">
        <v>21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8.0000000000000007E-05</v>
      </c>
      <c r="R202" s="237">
        <f>Q202*H202</f>
        <v>0.0016800000000000001</v>
      </c>
      <c r="S202" s="237">
        <v>0.0089999999999999993</v>
      </c>
      <c r="T202" s="238">
        <f>S202*H202</f>
        <v>0.18899999999999997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7610</v>
      </c>
    </row>
    <row r="203" s="2" customFormat="1" ht="24.15" customHeight="1">
      <c r="A203" s="39"/>
      <c r="B203" s="40"/>
      <c r="C203" s="228" t="s">
        <v>504</v>
      </c>
      <c r="D203" s="228" t="s">
        <v>218</v>
      </c>
      <c r="E203" s="229" t="s">
        <v>7611</v>
      </c>
      <c r="F203" s="230" t="s">
        <v>7612</v>
      </c>
      <c r="G203" s="231" t="s">
        <v>221</v>
      </c>
      <c r="H203" s="232">
        <v>5</v>
      </c>
      <c r="I203" s="233"/>
      <c r="J203" s="234">
        <f>ROUND(I203*H203,2)</f>
        <v>0</v>
      </c>
      <c r="K203" s="230" t="s">
        <v>222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0.017590000000000001</v>
      </c>
      <c r="R203" s="237">
        <f>Q203*H203</f>
        <v>0.08795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7613</v>
      </c>
    </row>
    <row r="204" s="2" customFormat="1" ht="24.15" customHeight="1">
      <c r="A204" s="39"/>
      <c r="B204" s="40"/>
      <c r="C204" s="228" t="s">
        <v>510</v>
      </c>
      <c r="D204" s="228" t="s">
        <v>218</v>
      </c>
      <c r="E204" s="229" t="s">
        <v>7614</v>
      </c>
      <c r="F204" s="230" t="s">
        <v>7615</v>
      </c>
      <c r="G204" s="231" t="s">
        <v>221</v>
      </c>
      <c r="H204" s="232">
        <v>1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0.022720000000000001</v>
      </c>
      <c r="R204" s="237">
        <f>Q204*H204</f>
        <v>0.022720000000000001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290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7616</v>
      </c>
    </row>
    <row r="205" s="2" customFormat="1" ht="24.15" customHeight="1">
      <c r="A205" s="39"/>
      <c r="B205" s="40"/>
      <c r="C205" s="228" t="s">
        <v>515</v>
      </c>
      <c r="D205" s="228" t="s">
        <v>218</v>
      </c>
      <c r="E205" s="229" t="s">
        <v>7617</v>
      </c>
      <c r="F205" s="230" t="s">
        <v>7618</v>
      </c>
      <c r="G205" s="231" t="s">
        <v>221</v>
      </c>
      <c r="H205" s="232">
        <v>1</v>
      </c>
      <c r="I205" s="233"/>
      <c r="J205" s="234">
        <f>ROUND(I205*H205,2)</f>
        <v>0</v>
      </c>
      <c r="K205" s="230" t="s">
        <v>222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0.029559999999999999</v>
      </c>
      <c r="R205" s="237">
        <f>Q205*H205</f>
        <v>0.029559999999999999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7619</v>
      </c>
    </row>
    <row r="206" s="2" customFormat="1" ht="24.15" customHeight="1">
      <c r="A206" s="39"/>
      <c r="B206" s="40"/>
      <c r="C206" s="228" t="s">
        <v>521</v>
      </c>
      <c r="D206" s="228" t="s">
        <v>218</v>
      </c>
      <c r="E206" s="229" t="s">
        <v>7620</v>
      </c>
      <c r="F206" s="230" t="s">
        <v>7621</v>
      </c>
      <c r="G206" s="231" t="s">
        <v>221</v>
      </c>
      <c r="H206" s="232">
        <v>20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0.04632</v>
      </c>
      <c r="R206" s="237">
        <f>Q206*H206</f>
        <v>0.9264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7622</v>
      </c>
    </row>
    <row r="207" s="2" customFormat="1" ht="24.15" customHeight="1">
      <c r="A207" s="39"/>
      <c r="B207" s="40"/>
      <c r="C207" s="228" t="s">
        <v>528</v>
      </c>
      <c r="D207" s="228" t="s">
        <v>218</v>
      </c>
      <c r="E207" s="229" t="s">
        <v>7623</v>
      </c>
      <c r="F207" s="230" t="s">
        <v>7624</v>
      </c>
      <c r="G207" s="231" t="s">
        <v>221</v>
      </c>
      <c r="H207" s="232">
        <v>6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0.01545</v>
      </c>
      <c r="R207" s="237">
        <f>Q207*H207</f>
        <v>0.092700000000000005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7625</v>
      </c>
    </row>
    <row r="208" s="2" customFormat="1" ht="24.15" customHeight="1">
      <c r="A208" s="39"/>
      <c r="B208" s="40"/>
      <c r="C208" s="228" t="s">
        <v>856</v>
      </c>
      <c r="D208" s="228" t="s">
        <v>218</v>
      </c>
      <c r="E208" s="229" t="s">
        <v>7626</v>
      </c>
      <c r="F208" s="230" t="s">
        <v>7627</v>
      </c>
      <c r="G208" s="231" t="s">
        <v>221</v>
      </c>
      <c r="H208" s="232">
        <v>4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0.020750000000000001</v>
      </c>
      <c r="R208" s="237">
        <f>Q208*H208</f>
        <v>0.083000000000000004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7628</v>
      </c>
    </row>
    <row r="209" s="2" customFormat="1" ht="24.15" customHeight="1">
      <c r="A209" s="39"/>
      <c r="B209" s="40"/>
      <c r="C209" s="228" t="s">
        <v>863</v>
      </c>
      <c r="D209" s="228" t="s">
        <v>218</v>
      </c>
      <c r="E209" s="229" t="s">
        <v>7629</v>
      </c>
      <c r="F209" s="230" t="s">
        <v>7630</v>
      </c>
      <c r="G209" s="231" t="s">
        <v>221</v>
      </c>
      <c r="H209" s="232">
        <v>10</v>
      </c>
      <c r="I209" s="233"/>
      <c r="J209" s="234">
        <f>ROUND(I209*H209,2)</f>
        <v>0</v>
      </c>
      <c r="K209" s="230" t="s">
        <v>222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0.02605</v>
      </c>
      <c r="R209" s="237">
        <f>Q209*H209</f>
        <v>0.26050000000000001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88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7631</v>
      </c>
    </row>
    <row r="210" s="2" customFormat="1" ht="24.15" customHeight="1">
      <c r="A210" s="39"/>
      <c r="B210" s="40"/>
      <c r="C210" s="228" t="s">
        <v>869</v>
      </c>
      <c r="D210" s="228" t="s">
        <v>218</v>
      </c>
      <c r="E210" s="229" t="s">
        <v>7632</v>
      </c>
      <c r="F210" s="230" t="s">
        <v>7633</v>
      </c>
      <c r="G210" s="231" t="s">
        <v>221</v>
      </c>
      <c r="H210" s="232">
        <v>2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0.034000000000000002</v>
      </c>
      <c r="R210" s="237">
        <f>Q210*H210</f>
        <v>0.068000000000000005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7634</v>
      </c>
    </row>
    <row r="211" s="2" customFormat="1" ht="24.15" customHeight="1">
      <c r="A211" s="39"/>
      <c r="B211" s="40"/>
      <c r="C211" s="228" t="s">
        <v>875</v>
      </c>
      <c r="D211" s="228" t="s">
        <v>218</v>
      </c>
      <c r="E211" s="229" t="s">
        <v>7635</v>
      </c>
      <c r="F211" s="230" t="s">
        <v>7636</v>
      </c>
      <c r="G211" s="231" t="s">
        <v>221</v>
      </c>
      <c r="H211" s="232">
        <v>4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0.025020000000000001</v>
      </c>
      <c r="R211" s="237">
        <f>Q211*H211</f>
        <v>0.10008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7637</v>
      </c>
    </row>
    <row r="212" s="2" customFormat="1" ht="24.15" customHeight="1">
      <c r="A212" s="39"/>
      <c r="B212" s="40"/>
      <c r="C212" s="228" t="s">
        <v>880</v>
      </c>
      <c r="D212" s="228" t="s">
        <v>218</v>
      </c>
      <c r="E212" s="229" t="s">
        <v>7638</v>
      </c>
      <c r="F212" s="230" t="s">
        <v>7639</v>
      </c>
      <c r="G212" s="231" t="s">
        <v>221</v>
      </c>
      <c r="H212" s="232">
        <v>2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0.041320000000000003</v>
      </c>
      <c r="R212" s="237">
        <f>Q212*H212</f>
        <v>0.082640000000000005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7640</v>
      </c>
    </row>
    <row r="213" s="2" customFormat="1" ht="24.15" customHeight="1">
      <c r="A213" s="39"/>
      <c r="B213" s="40"/>
      <c r="C213" s="228" t="s">
        <v>885</v>
      </c>
      <c r="D213" s="228" t="s">
        <v>218</v>
      </c>
      <c r="E213" s="229" t="s">
        <v>7641</v>
      </c>
      <c r="F213" s="230" t="s">
        <v>7642</v>
      </c>
      <c r="G213" s="231" t="s">
        <v>221</v>
      </c>
      <c r="H213" s="232">
        <v>3</v>
      </c>
      <c r="I213" s="233"/>
      <c r="J213" s="234">
        <f>ROUND(I213*H213,2)</f>
        <v>0</v>
      </c>
      <c r="K213" s="230" t="s">
        <v>222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0.050709999999999998</v>
      </c>
      <c r="R213" s="237">
        <f>Q213*H213</f>
        <v>0.15212999999999999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7643</v>
      </c>
    </row>
    <row r="214" s="2" customFormat="1" ht="21.75" customHeight="1">
      <c r="A214" s="39"/>
      <c r="B214" s="40"/>
      <c r="C214" s="228" t="s">
        <v>891</v>
      </c>
      <c r="D214" s="228" t="s">
        <v>218</v>
      </c>
      <c r="E214" s="229" t="s">
        <v>7644</v>
      </c>
      <c r="F214" s="230" t="s">
        <v>7645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0.0309</v>
      </c>
      <c r="R214" s="237">
        <f>Q214*H214</f>
        <v>0.0309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7646</v>
      </c>
    </row>
    <row r="215" s="2" customFormat="1" ht="24.15" customHeight="1">
      <c r="A215" s="39"/>
      <c r="B215" s="40"/>
      <c r="C215" s="228" t="s">
        <v>898</v>
      </c>
      <c r="D215" s="228" t="s">
        <v>218</v>
      </c>
      <c r="E215" s="229" t="s">
        <v>7647</v>
      </c>
      <c r="F215" s="230" t="s">
        <v>7648</v>
      </c>
      <c r="G215" s="231" t="s">
        <v>359</v>
      </c>
      <c r="H215" s="232">
        <v>3.0910000000000002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7649</v>
      </c>
    </row>
    <row r="216" s="2" customFormat="1" ht="24.15" customHeight="1">
      <c r="A216" s="39"/>
      <c r="B216" s="40"/>
      <c r="C216" s="228" t="s">
        <v>903</v>
      </c>
      <c r="D216" s="228" t="s">
        <v>218</v>
      </c>
      <c r="E216" s="229" t="s">
        <v>7650</v>
      </c>
      <c r="F216" s="230" t="s">
        <v>7651</v>
      </c>
      <c r="G216" s="231" t="s">
        <v>7464</v>
      </c>
      <c r="H216" s="298"/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7652</v>
      </c>
    </row>
    <row r="217" s="12" customFormat="1" ht="22.8" customHeight="1">
      <c r="A217" s="12"/>
      <c r="B217" s="212"/>
      <c r="C217" s="213"/>
      <c r="D217" s="214" t="s">
        <v>78</v>
      </c>
      <c r="E217" s="226" t="s">
        <v>3164</v>
      </c>
      <c r="F217" s="226" t="s">
        <v>3165</v>
      </c>
      <c r="G217" s="213"/>
      <c r="H217" s="213"/>
      <c r="I217" s="216"/>
      <c r="J217" s="227">
        <f>BK217</f>
        <v>0</v>
      </c>
      <c r="K217" s="213"/>
      <c r="L217" s="218"/>
      <c r="M217" s="219"/>
      <c r="N217" s="220"/>
      <c r="O217" s="220"/>
      <c r="P217" s="221">
        <f>P218</f>
        <v>0</v>
      </c>
      <c r="Q217" s="220"/>
      <c r="R217" s="221">
        <f>R218</f>
        <v>0.00012000000000000002</v>
      </c>
      <c r="S217" s="220"/>
      <c r="T217" s="222">
        <f>T218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23" t="s">
        <v>88</v>
      </c>
      <c r="AT217" s="224" t="s">
        <v>78</v>
      </c>
      <c r="AU217" s="224" t="s">
        <v>86</v>
      </c>
      <c r="AY217" s="223" t="s">
        <v>216</v>
      </c>
      <c r="BK217" s="225">
        <f>BK218</f>
        <v>0</v>
      </c>
    </row>
    <row r="218" s="2" customFormat="1" ht="16.5" customHeight="1">
      <c r="A218" s="39"/>
      <c r="B218" s="40"/>
      <c r="C218" s="228" t="s">
        <v>909</v>
      </c>
      <c r="D218" s="228" t="s">
        <v>218</v>
      </c>
      <c r="E218" s="229" t="s">
        <v>7653</v>
      </c>
      <c r="F218" s="230" t="s">
        <v>7654</v>
      </c>
      <c r="G218" s="231" t="s">
        <v>293</v>
      </c>
      <c r="H218" s="232">
        <v>6</v>
      </c>
      <c r="I218" s="233"/>
      <c r="J218" s="234">
        <f>ROUND(I218*H218,2)</f>
        <v>0</v>
      </c>
      <c r="K218" s="230" t="s">
        <v>222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2.0000000000000002E-05</v>
      </c>
      <c r="R218" s="237">
        <f>Q218*H218</f>
        <v>0.00012000000000000002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88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7655</v>
      </c>
    </row>
    <row r="219" s="12" customFormat="1" ht="25.92" customHeight="1">
      <c r="A219" s="12"/>
      <c r="B219" s="212"/>
      <c r="C219" s="213"/>
      <c r="D219" s="214" t="s">
        <v>78</v>
      </c>
      <c r="E219" s="215" t="s">
        <v>7656</v>
      </c>
      <c r="F219" s="215" t="s">
        <v>7657</v>
      </c>
      <c r="G219" s="213"/>
      <c r="H219" s="213"/>
      <c r="I219" s="216"/>
      <c r="J219" s="217">
        <f>BK219</f>
        <v>0</v>
      </c>
      <c r="K219" s="213"/>
      <c r="L219" s="218"/>
      <c r="M219" s="219"/>
      <c r="N219" s="220"/>
      <c r="O219" s="220"/>
      <c r="P219" s="221">
        <f>SUM(P220:P221)</f>
        <v>0</v>
      </c>
      <c r="Q219" s="220"/>
      <c r="R219" s="221">
        <f>SUM(R220:R221)</f>
        <v>0</v>
      </c>
      <c r="S219" s="220"/>
      <c r="T219" s="222">
        <f>SUM(T220:T221)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23" t="s">
        <v>121</v>
      </c>
      <c r="AT219" s="224" t="s">
        <v>78</v>
      </c>
      <c r="AU219" s="224" t="s">
        <v>79</v>
      </c>
      <c r="AY219" s="223" t="s">
        <v>216</v>
      </c>
      <c r="BK219" s="225">
        <f>SUM(BK220:BK221)</f>
        <v>0</v>
      </c>
    </row>
    <row r="220" s="2" customFormat="1" ht="21.75" customHeight="1">
      <c r="A220" s="39"/>
      <c r="B220" s="40"/>
      <c r="C220" s="228" t="s">
        <v>914</v>
      </c>
      <c r="D220" s="228" t="s">
        <v>218</v>
      </c>
      <c r="E220" s="229" t="s">
        <v>7658</v>
      </c>
      <c r="F220" s="230" t="s">
        <v>7659</v>
      </c>
      <c r="G220" s="231" t="s">
        <v>3645</v>
      </c>
      <c r="H220" s="232">
        <v>80</v>
      </c>
      <c r="I220" s="233"/>
      <c r="J220" s="234">
        <f>ROUND(I220*H220,2)</f>
        <v>0</v>
      </c>
      <c r="K220" s="230" t="s">
        <v>222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4234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4234</v>
      </c>
      <c r="BM220" s="239" t="s">
        <v>7660</v>
      </c>
    </row>
    <row r="221" s="2" customFormat="1">
      <c r="A221" s="39"/>
      <c r="B221" s="40"/>
      <c r="C221" s="41"/>
      <c r="D221" s="243" t="s">
        <v>1639</v>
      </c>
      <c r="E221" s="41"/>
      <c r="F221" s="291" t="s">
        <v>7661</v>
      </c>
      <c r="G221" s="41"/>
      <c r="H221" s="41"/>
      <c r="I221" s="292"/>
      <c r="J221" s="41"/>
      <c r="K221" s="41"/>
      <c r="L221" s="45"/>
      <c r="M221" s="293"/>
      <c r="N221" s="294"/>
      <c r="O221" s="92"/>
      <c r="P221" s="92"/>
      <c r="Q221" s="92"/>
      <c r="R221" s="92"/>
      <c r="S221" s="92"/>
      <c r="T221" s="93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1639</v>
      </c>
      <c r="AU221" s="18" t="s">
        <v>86</v>
      </c>
    </row>
    <row r="222" s="12" customFormat="1" ht="25.92" customHeight="1">
      <c r="A222" s="12"/>
      <c r="B222" s="212"/>
      <c r="C222" s="213"/>
      <c r="D222" s="214" t="s">
        <v>78</v>
      </c>
      <c r="E222" s="215" t="s">
        <v>175</v>
      </c>
      <c r="F222" s="215" t="s">
        <v>7662</v>
      </c>
      <c r="G222" s="213"/>
      <c r="H222" s="213"/>
      <c r="I222" s="216"/>
      <c r="J222" s="217">
        <f>BK222</f>
        <v>0</v>
      </c>
      <c r="K222" s="213"/>
      <c r="L222" s="218"/>
      <c r="M222" s="219"/>
      <c r="N222" s="220"/>
      <c r="O222" s="220"/>
      <c r="P222" s="221">
        <f>P223+P228</f>
        <v>0</v>
      </c>
      <c r="Q222" s="220"/>
      <c r="R222" s="221">
        <f>R223+R228</f>
        <v>0</v>
      </c>
      <c r="S222" s="220"/>
      <c r="T222" s="222">
        <f>T223+T228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3" t="s">
        <v>236</v>
      </c>
      <c r="AT222" s="224" t="s">
        <v>78</v>
      </c>
      <c r="AU222" s="224" t="s">
        <v>79</v>
      </c>
      <c r="AY222" s="223" t="s">
        <v>216</v>
      </c>
      <c r="BK222" s="225">
        <f>BK223+BK228</f>
        <v>0</v>
      </c>
    </row>
    <row r="223" s="12" customFormat="1" ht="22.8" customHeight="1">
      <c r="A223" s="12"/>
      <c r="B223" s="212"/>
      <c r="C223" s="213"/>
      <c r="D223" s="214" t="s">
        <v>78</v>
      </c>
      <c r="E223" s="226" t="s">
        <v>7663</v>
      </c>
      <c r="F223" s="226" t="s">
        <v>7664</v>
      </c>
      <c r="G223" s="213"/>
      <c r="H223" s="213"/>
      <c r="I223" s="216"/>
      <c r="J223" s="227">
        <f>BK223</f>
        <v>0</v>
      </c>
      <c r="K223" s="213"/>
      <c r="L223" s="218"/>
      <c r="M223" s="219"/>
      <c r="N223" s="220"/>
      <c r="O223" s="220"/>
      <c r="P223" s="221">
        <f>SUM(P224:P227)</f>
        <v>0</v>
      </c>
      <c r="Q223" s="220"/>
      <c r="R223" s="221">
        <f>SUM(R224:R227)</f>
        <v>0</v>
      </c>
      <c r="S223" s="220"/>
      <c r="T223" s="222">
        <f>SUM(T224:T227)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3" t="s">
        <v>236</v>
      </c>
      <c r="AT223" s="224" t="s">
        <v>78</v>
      </c>
      <c r="AU223" s="224" t="s">
        <v>86</v>
      </c>
      <c r="AY223" s="223" t="s">
        <v>216</v>
      </c>
      <c r="BK223" s="225">
        <f>SUM(BK224:BK227)</f>
        <v>0</v>
      </c>
    </row>
    <row r="224" s="2" customFormat="1" ht="16.5" customHeight="1">
      <c r="A224" s="39"/>
      <c r="B224" s="40"/>
      <c r="C224" s="228" t="s">
        <v>920</v>
      </c>
      <c r="D224" s="228" t="s">
        <v>218</v>
      </c>
      <c r="E224" s="229" t="s">
        <v>7665</v>
      </c>
      <c r="F224" s="230" t="s">
        <v>7666</v>
      </c>
      <c r="G224" s="231" t="s">
        <v>4161</v>
      </c>
      <c r="H224" s="232">
        <v>1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7667</v>
      </c>
    </row>
    <row r="225" s="2" customFormat="1" ht="49.05" customHeight="1">
      <c r="A225" s="39"/>
      <c r="B225" s="40"/>
      <c r="C225" s="228" t="s">
        <v>925</v>
      </c>
      <c r="D225" s="228" t="s">
        <v>218</v>
      </c>
      <c r="E225" s="229" t="s">
        <v>7668</v>
      </c>
      <c r="F225" s="230" t="s">
        <v>7669</v>
      </c>
      <c r="G225" s="231" t="s">
        <v>4161</v>
      </c>
      <c r="H225" s="232">
        <v>1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4820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4820</v>
      </c>
      <c r="BM225" s="239" t="s">
        <v>7670</v>
      </c>
    </row>
    <row r="226" s="2" customFormat="1" ht="16.5" customHeight="1">
      <c r="A226" s="39"/>
      <c r="B226" s="40"/>
      <c r="C226" s="228" t="s">
        <v>930</v>
      </c>
      <c r="D226" s="228" t="s">
        <v>218</v>
      </c>
      <c r="E226" s="229" t="s">
        <v>7671</v>
      </c>
      <c r="F226" s="230" t="s">
        <v>7672</v>
      </c>
      <c r="G226" s="231" t="s">
        <v>4161</v>
      </c>
      <c r="H226" s="232">
        <v>1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7673</v>
      </c>
    </row>
    <row r="227" s="2" customFormat="1" ht="16.5" customHeight="1">
      <c r="A227" s="39"/>
      <c r="B227" s="40"/>
      <c r="C227" s="228" t="s">
        <v>941</v>
      </c>
      <c r="D227" s="228" t="s">
        <v>218</v>
      </c>
      <c r="E227" s="229" t="s">
        <v>7674</v>
      </c>
      <c r="F227" s="230" t="s">
        <v>7675</v>
      </c>
      <c r="G227" s="231" t="s">
        <v>4161</v>
      </c>
      <c r="H227" s="232">
        <v>1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7676</v>
      </c>
    </row>
    <row r="228" s="12" customFormat="1" ht="22.8" customHeight="1">
      <c r="A228" s="12"/>
      <c r="B228" s="212"/>
      <c r="C228" s="213"/>
      <c r="D228" s="214" t="s">
        <v>78</v>
      </c>
      <c r="E228" s="226" t="s">
        <v>7677</v>
      </c>
      <c r="F228" s="226" t="s">
        <v>7678</v>
      </c>
      <c r="G228" s="213"/>
      <c r="H228" s="213"/>
      <c r="I228" s="216"/>
      <c r="J228" s="227">
        <f>BK228</f>
        <v>0</v>
      </c>
      <c r="K228" s="213"/>
      <c r="L228" s="218"/>
      <c r="M228" s="219"/>
      <c r="N228" s="220"/>
      <c r="O228" s="220"/>
      <c r="P228" s="221">
        <f>SUM(P229:P230)</f>
        <v>0</v>
      </c>
      <c r="Q228" s="220"/>
      <c r="R228" s="221">
        <f>SUM(R229:R230)</f>
        <v>0</v>
      </c>
      <c r="S228" s="220"/>
      <c r="T228" s="222">
        <f>SUM(T229:T230)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3" t="s">
        <v>236</v>
      </c>
      <c r="AT228" s="224" t="s">
        <v>78</v>
      </c>
      <c r="AU228" s="224" t="s">
        <v>86</v>
      </c>
      <c r="AY228" s="223" t="s">
        <v>216</v>
      </c>
      <c r="BK228" s="225">
        <f>SUM(BK229:BK230)</f>
        <v>0</v>
      </c>
    </row>
    <row r="229" s="2" customFormat="1" ht="16.5" customHeight="1">
      <c r="A229" s="39"/>
      <c r="B229" s="40"/>
      <c r="C229" s="228" t="s">
        <v>945</v>
      </c>
      <c r="D229" s="228" t="s">
        <v>218</v>
      </c>
      <c r="E229" s="229" t="s">
        <v>7679</v>
      </c>
      <c r="F229" s="230" t="s">
        <v>7680</v>
      </c>
      <c r="G229" s="231" t="s">
        <v>4161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4820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4820</v>
      </c>
      <c r="BM229" s="239" t="s">
        <v>7681</v>
      </c>
    </row>
    <row r="230" s="2" customFormat="1" ht="38.55" customHeight="1">
      <c r="A230" s="39"/>
      <c r="B230" s="40"/>
      <c r="C230" s="228" t="s">
        <v>949</v>
      </c>
      <c r="D230" s="228" t="s">
        <v>218</v>
      </c>
      <c r="E230" s="229" t="s">
        <v>7682</v>
      </c>
      <c r="F230" s="230" t="s">
        <v>7683</v>
      </c>
      <c r="G230" s="231" t="s">
        <v>4161</v>
      </c>
      <c r="H230" s="232">
        <v>1</v>
      </c>
      <c r="I230" s="233"/>
      <c r="J230" s="234">
        <f>ROUND(I230*H230,2)</f>
        <v>0</v>
      </c>
      <c r="K230" s="230" t="s">
        <v>1</v>
      </c>
      <c r="L230" s="45"/>
      <c r="M230" s="274" t="s">
        <v>1</v>
      </c>
      <c r="N230" s="275" t="s">
        <v>44</v>
      </c>
      <c r="O230" s="276"/>
      <c r="P230" s="277">
        <f>O230*H230</f>
        <v>0</v>
      </c>
      <c r="Q230" s="277">
        <v>0</v>
      </c>
      <c r="R230" s="277">
        <f>Q230*H230</f>
        <v>0</v>
      </c>
      <c r="S230" s="277">
        <v>0</v>
      </c>
      <c r="T230" s="27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4820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4820</v>
      </c>
      <c r="BM230" s="239" t="s">
        <v>7684</v>
      </c>
    </row>
    <row r="231" s="2" customFormat="1" ht="6.96" customHeight="1">
      <c r="A231" s="39"/>
      <c r="B231" s="67"/>
      <c r="C231" s="68"/>
      <c r="D231" s="68"/>
      <c r="E231" s="68"/>
      <c r="F231" s="68"/>
      <c r="G231" s="68"/>
      <c r="H231" s="68"/>
      <c r="I231" s="68"/>
      <c r="J231" s="68"/>
      <c r="K231" s="68"/>
      <c r="L231" s="45"/>
      <c r="M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</sheetData>
  <sheetProtection sheet="1" autoFilter="0" formatColumns="0" formatRows="0" objects="1" scenarios="1" spinCount="100000" saltValue="utMOhg5EsNBQCsSUP7drvW9APv+cDdUJ2gqXm5ZVApvalN371qREKI/hpunV2o2SxTqspojxFf6ihKojr1Dqcg==" hashValue="kxdZrXTycQLDc1lNya+gTHsEOTQNjgBEqK3TPONiBIrSoTzlRBRf5emlQgaPIMu88RcR400RQpqn7sYVACSkPg==" algorithmName="SHA-512" password="EA0A"/>
  <autoFilter ref="C135:K230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2:H122"/>
    <mergeCell ref="E126:H126"/>
    <mergeCell ref="E124:H124"/>
    <mergeCell ref="E128:H12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4260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7685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ROUND(J128,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ROUND((SUM(BE128:BE167)),  2)</f>
        <v>0</v>
      </c>
      <c r="G37" s="39"/>
      <c r="H37" s="39"/>
      <c r="I37" s="166">
        <v>0.20999999999999999</v>
      </c>
      <c r="J37" s="165">
        <f>ROUND(((SUM(BE128:BE167))*I37),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ROUND((SUM(BF128:BF167)),  2)</f>
        <v>0</v>
      </c>
      <c r="G38" s="39"/>
      <c r="H38" s="39"/>
      <c r="I38" s="166">
        <v>0.14999999999999999</v>
      </c>
      <c r="J38" s="165">
        <f>ROUND(((SUM(BF128:BF167))*I38),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ROUND((SUM(BG128:BG167)),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ROUND((SUM(BH128:BH167)),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ROUND((SUM(BI128:BI167)),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4260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ZTIa - Ležatá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J129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4020</v>
      </c>
      <c r="E103" s="198"/>
      <c r="F103" s="198"/>
      <c r="G103" s="198"/>
      <c r="H103" s="198"/>
      <c r="I103" s="198"/>
      <c r="J103" s="199">
        <f>J153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4025</v>
      </c>
      <c r="E104" s="198"/>
      <c r="F104" s="198"/>
      <c r="G104" s="198"/>
      <c r="H104" s="198"/>
      <c r="I104" s="198"/>
      <c r="J104" s="199">
        <f>J162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1" customFormat="1" ht="16.5" customHeight="1">
      <c r="B116" s="22"/>
      <c r="C116" s="23"/>
      <c r="D116" s="23"/>
      <c r="E116" s="185" t="s">
        <v>188</v>
      </c>
      <c r="F116" s="23"/>
      <c r="G116" s="23"/>
      <c r="H116" s="23"/>
      <c r="I116" s="23"/>
      <c r="J116" s="23"/>
      <c r="K116" s="23"/>
      <c r="L116" s="21"/>
    </row>
    <row r="117" s="1" customFormat="1" ht="12" customHeight="1">
      <c r="B117" s="22"/>
      <c r="C117" s="33" t="s">
        <v>189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279" t="s">
        <v>4853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4260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E13</f>
        <v>ZTIa - Ležatá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22</v>
      </c>
      <c r="D122" s="41"/>
      <c r="E122" s="41"/>
      <c r="F122" s="28" t="str">
        <f>F16</f>
        <v>MŠ Malínek, Kaplického 386</v>
      </c>
      <c r="G122" s="41"/>
      <c r="H122" s="41"/>
      <c r="I122" s="33" t="s">
        <v>24</v>
      </c>
      <c r="J122" s="80" t="str">
        <f>IF(J16="","",J16)</f>
        <v>15.9.2021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40.05" customHeight="1">
      <c r="A124" s="39"/>
      <c r="B124" s="40"/>
      <c r="C124" s="33" t="s">
        <v>26</v>
      </c>
      <c r="D124" s="41"/>
      <c r="E124" s="41"/>
      <c r="F124" s="28" t="str">
        <f>E19</f>
        <v>SM Liberec, Nám.Dr.E.Beneše 1, Liberec, 460 59</v>
      </c>
      <c r="G124" s="41"/>
      <c r="H124" s="41"/>
      <c r="I124" s="33" t="s">
        <v>32</v>
      </c>
      <c r="J124" s="37" t="str">
        <f>E25</f>
        <v>FS Vision, s.r.o., B.Němcové 54/9, Liberec 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IF(E22="","",E22)</f>
        <v>Vyplň údaj</v>
      </c>
      <c r="G125" s="41"/>
      <c r="H125" s="41"/>
      <c r="I125" s="33" t="s">
        <v>35</v>
      </c>
      <c r="J125" s="37" t="str">
        <f>E28</f>
        <v>EnergySim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202</v>
      </c>
      <c r="D127" s="204" t="s">
        <v>64</v>
      </c>
      <c r="E127" s="204" t="s">
        <v>60</v>
      </c>
      <c r="F127" s="204" t="s">
        <v>61</v>
      </c>
      <c r="G127" s="204" t="s">
        <v>203</v>
      </c>
      <c r="H127" s="204" t="s">
        <v>204</v>
      </c>
      <c r="I127" s="204" t="s">
        <v>205</v>
      </c>
      <c r="J127" s="204" t="s">
        <v>193</v>
      </c>
      <c r="K127" s="205" t="s">
        <v>206</v>
      </c>
      <c r="L127" s="206"/>
      <c r="M127" s="101" t="s">
        <v>1</v>
      </c>
      <c r="N127" s="102" t="s">
        <v>43</v>
      </c>
      <c r="O127" s="102" t="s">
        <v>207</v>
      </c>
      <c r="P127" s="102" t="s">
        <v>208</v>
      </c>
      <c r="Q127" s="102" t="s">
        <v>209</v>
      </c>
      <c r="R127" s="102" t="s">
        <v>210</v>
      </c>
      <c r="S127" s="102" t="s">
        <v>211</v>
      </c>
      <c r="T127" s="103" t="s">
        <v>212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213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</f>
        <v>0</v>
      </c>
      <c r="Q128" s="105"/>
      <c r="R128" s="209">
        <f>R129</f>
        <v>10.152847200000002</v>
      </c>
      <c r="S128" s="105"/>
      <c r="T128" s="210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78</v>
      </c>
      <c r="AU128" s="18" t="s">
        <v>195</v>
      </c>
      <c r="BK128" s="211">
        <f>BK129</f>
        <v>0</v>
      </c>
    </row>
    <row r="129" s="12" customFormat="1" ht="25.92" customHeight="1">
      <c r="A129" s="12"/>
      <c r="B129" s="212"/>
      <c r="C129" s="213"/>
      <c r="D129" s="214" t="s">
        <v>78</v>
      </c>
      <c r="E129" s="215" t="s">
        <v>214</v>
      </c>
      <c r="F129" s="215" t="s">
        <v>215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P130+P153+P162</f>
        <v>0</v>
      </c>
      <c r="Q129" s="220"/>
      <c r="R129" s="221">
        <f>R130+R153+R162</f>
        <v>10.152847200000002</v>
      </c>
      <c r="S129" s="220"/>
      <c r="T129" s="222">
        <f>T130+T153+T162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79</v>
      </c>
      <c r="AY129" s="223" t="s">
        <v>216</v>
      </c>
      <c r="BK129" s="225">
        <f>BK130+BK153+BK162</f>
        <v>0</v>
      </c>
    </row>
    <row r="130" s="12" customFormat="1" ht="22.8" customHeight="1">
      <c r="A130" s="12"/>
      <c r="B130" s="212"/>
      <c r="C130" s="213"/>
      <c r="D130" s="214" t="s">
        <v>78</v>
      </c>
      <c r="E130" s="226" t="s">
        <v>86</v>
      </c>
      <c r="F130" s="226" t="s">
        <v>217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SUM(P131:P152)</f>
        <v>0</v>
      </c>
      <c r="Q130" s="220"/>
      <c r="R130" s="221">
        <f>SUM(R131:R152)</f>
        <v>10.117800000000001</v>
      </c>
      <c r="S130" s="220"/>
      <c r="T130" s="222">
        <f>SUM(T131:T152)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86</v>
      </c>
      <c r="AY130" s="223" t="s">
        <v>216</v>
      </c>
      <c r="BK130" s="225">
        <f>SUM(BK131:BK152)</f>
        <v>0</v>
      </c>
    </row>
    <row r="131" s="2" customFormat="1" ht="21.75" customHeight="1">
      <c r="A131" s="39"/>
      <c r="B131" s="40"/>
      <c r="C131" s="228" t="s">
        <v>86</v>
      </c>
      <c r="D131" s="228" t="s">
        <v>218</v>
      </c>
      <c r="E131" s="229" t="s">
        <v>7686</v>
      </c>
      <c r="F131" s="230" t="s">
        <v>7687</v>
      </c>
      <c r="G131" s="231" t="s">
        <v>328</v>
      </c>
      <c r="H131" s="232">
        <v>18</v>
      </c>
      <c r="I131" s="233"/>
      <c r="J131" s="234">
        <f>ROUND(I131*H131,2)</f>
        <v>0</v>
      </c>
      <c r="K131" s="230" t="s">
        <v>222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121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7688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7689</v>
      </c>
      <c r="G132" s="242"/>
      <c r="H132" s="246">
        <v>18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86</v>
      </c>
      <c r="AY132" s="252" t="s">
        <v>216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4030</v>
      </c>
      <c r="F133" s="230" t="s">
        <v>4031</v>
      </c>
      <c r="G133" s="231" t="s">
        <v>277</v>
      </c>
      <c r="H133" s="232">
        <v>45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0.00084000000000000003</v>
      </c>
      <c r="R133" s="237">
        <f>Q133*H133</f>
        <v>0.0378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7690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7691</v>
      </c>
      <c r="G134" s="242"/>
      <c r="H134" s="246">
        <v>45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86</v>
      </c>
      <c r="AY134" s="252" t="s">
        <v>216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4034</v>
      </c>
      <c r="F135" s="230" t="s">
        <v>4035</v>
      </c>
      <c r="G135" s="231" t="s">
        <v>277</v>
      </c>
      <c r="H135" s="232">
        <v>45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7692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7691</v>
      </c>
      <c r="G136" s="242"/>
      <c r="H136" s="246">
        <v>45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86</v>
      </c>
      <c r="AY136" s="252" t="s">
        <v>216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602</v>
      </c>
      <c r="F137" s="230" t="s">
        <v>4055</v>
      </c>
      <c r="G137" s="231" t="s">
        <v>328</v>
      </c>
      <c r="H137" s="232">
        <v>6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7693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7694</v>
      </c>
      <c r="G138" s="242"/>
      <c r="H138" s="246">
        <v>6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607</v>
      </c>
      <c r="F139" s="230" t="s">
        <v>608</v>
      </c>
      <c r="G139" s="231" t="s">
        <v>328</v>
      </c>
      <c r="H139" s="232">
        <v>6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7695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7694</v>
      </c>
      <c r="G140" s="242"/>
      <c r="H140" s="246">
        <v>6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241</v>
      </c>
      <c r="D141" s="228" t="s">
        <v>218</v>
      </c>
      <c r="E141" s="229" t="s">
        <v>4057</v>
      </c>
      <c r="F141" s="230" t="s">
        <v>4058</v>
      </c>
      <c r="G141" s="231" t="s">
        <v>328</v>
      </c>
      <c r="H141" s="232">
        <v>6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7696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7694</v>
      </c>
      <c r="G142" s="242"/>
      <c r="H142" s="246">
        <v>6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245</v>
      </c>
      <c r="D143" s="228" t="s">
        <v>218</v>
      </c>
      <c r="E143" s="229" t="s">
        <v>621</v>
      </c>
      <c r="F143" s="230" t="s">
        <v>622</v>
      </c>
      <c r="G143" s="231" t="s">
        <v>359</v>
      </c>
      <c r="H143" s="232">
        <v>9.5999999999999996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7697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7698</v>
      </c>
      <c r="G144" s="242"/>
      <c r="H144" s="246">
        <v>9.5999999999999996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4037</v>
      </c>
      <c r="F145" s="230" t="s">
        <v>4038</v>
      </c>
      <c r="G145" s="231" t="s">
        <v>328</v>
      </c>
      <c r="H145" s="232">
        <v>1.2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7699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7700</v>
      </c>
      <c r="G146" s="242"/>
      <c r="H146" s="246">
        <v>1.2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4041</v>
      </c>
      <c r="F147" s="230" t="s">
        <v>4042</v>
      </c>
      <c r="G147" s="231" t="s">
        <v>328</v>
      </c>
      <c r="H147" s="232">
        <v>4.7999999999999998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7701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7702</v>
      </c>
      <c r="G148" s="242"/>
      <c r="H148" s="246">
        <v>4.7999999999999998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64" t="s">
        <v>260</v>
      </c>
      <c r="D149" s="264" t="s">
        <v>372</v>
      </c>
      <c r="E149" s="265" t="s">
        <v>4045</v>
      </c>
      <c r="F149" s="266" t="s">
        <v>4046</v>
      </c>
      <c r="G149" s="267" t="s">
        <v>359</v>
      </c>
      <c r="H149" s="268">
        <v>10.08</v>
      </c>
      <c r="I149" s="269"/>
      <c r="J149" s="270">
        <f>ROUND(I149*H149,2)</f>
        <v>0</v>
      </c>
      <c r="K149" s="266" t="s">
        <v>222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1</v>
      </c>
      <c r="R149" s="237">
        <f>Q149*H149</f>
        <v>10.08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7703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7704</v>
      </c>
      <c r="G150" s="242"/>
      <c r="H150" s="246">
        <v>10.08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265</v>
      </c>
      <c r="D151" s="228" t="s">
        <v>218</v>
      </c>
      <c r="E151" s="229" t="s">
        <v>4049</v>
      </c>
      <c r="F151" s="230" t="s">
        <v>4050</v>
      </c>
      <c r="G151" s="231" t="s">
        <v>328</v>
      </c>
      <c r="H151" s="232">
        <v>12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7705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7706</v>
      </c>
      <c r="G152" s="242"/>
      <c r="H152" s="246">
        <v>12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250</v>
      </c>
      <c r="F153" s="226" t="s">
        <v>4062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SUM(P154:P161)</f>
        <v>0</v>
      </c>
      <c r="Q153" s="220"/>
      <c r="R153" s="221">
        <f>SUM(R154:R161)</f>
        <v>0.032987200000000001</v>
      </c>
      <c r="S153" s="220"/>
      <c r="T153" s="222">
        <f>SUM(T154:T161)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86</v>
      </c>
      <c r="AY153" s="223" t="s">
        <v>216</v>
      </c>
      <c r="BK153" s="225">
        <f>SUM(BK154:BK161)</f>
        <v>0</v>
      </c>
    </row>
    <row r="154" s="2" customFormat="1" ht="16.5" customHeight="1">
      <c r="A154" s="39"/>
      <c r="B154" s="40"/>
      <c r="C154" s="228" t="s">
        <v>269</v>
      </c>
      <c r="D154" s="228" t="s">
        <v>218</v>
      </c>
      <c r="E154" s="229" t="s">
        <v>4283</v>
      </c>
      <c r="F154" s="230" t="s">
        <v>4284</v>
      </c>
      <c r="G154" s="231" t="s">
        <v>293</v>
      </c>
      <c r="H154" s="232">
        <v>15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0.00142</v>
      </c>
      <c r="R154" s="237">
        <f>Q154*H154</f>
        <v>0.021299999999999999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7707</v>
      </c>
    </row>
    <row r="155" s="2" customFormat="1" ht="16.5" customHeight="1">
      <c r="A155" s="39"/>
      <c r="B155" s="40"/>
      <c r="C155" s="228" t="s">
        <v>274</v>
      </c>
      <c r="D155" s="228" t="s">
        <v>218</v>
      </c>
      <c r="E155" s="229" t="s">
        <v>4289</v>
      </c>
      <c r="F155" s="230" t="s">
        <v>4290</v>
      </c>
      <c r="G155" s="231" t="s">
        <v>293</v>
      </c>
      <c r="H155" s="232">
        <v>15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4234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4234</v>
      </c>
      <c r="BM155" s="239" t="s">
        <v>7708</v>
      </c>
    </row>
    <row r="156" s="2" customFormat="1" ht="16.5" customHeight="1">
      <c r="A156" s="39"/>
      <c r="B156" s="40"/>
      <c r="C156" s="228" t="s">
        <v>280</v>
      </c>
      <c r="D156" s="228" t="s">
        <v>218</v>
      </c>
      <c r="E156" s="229" t="s">
        <v>7709</v>
      </c>
      <c r="F156" s="230" t="s">
        <v>7710</v>
      </c>
      <c r="G156" s="231" t="s">
        <v>221</v>
      </c>
      <c r="H156" s="232">
        <v>1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0.010240000000000001</v>
      </c>
      <c r="R156" s="237">
        <f>Q156*H156</f>
        <v>0.010240000000000001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7711</v>
      </c>
    </row>
    <row r="157" s="2" customFormat="1" ht="16.5" customHeight="1">
      <c r="A157" s="39"/>
      <c r="B157" s="40"/>
      <c r="C157" s="228" t="s">
        <v>8</v>
      </c>
      <c r="D157" s="228" t="s">
        <v>218</v>
      </c>
      <c r="E157" s="229" t="s">
        <v>4298</v>
      </c>
      <c r="F157" s="230" t="s">
        <v>4299</v>
      </c>
      <c r="G157" s="231" t="s">
        <v>328</v>
      </c>
      <c r="H157" s="232">
        <v>0.027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7712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7713</v>
      </c>
      <c r="G158" s="242"/>
      <c r="H158" s="246">
        <v>0.027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34</v>
      </c>
      <c r="AX158" s="13" t="s">
        <v>86</v>
      </c>
      <c r="AY158" s="252" t="s">
        <v>216</v>
      </c>
    </row>
    <row r="159" s="2" customFormat="1" ht="16.5" customHeight="1">
      <c r="A159" s="39"/>
      <c r="B159" s="40"/>
      <c r="C159" s="228" t="s">
        <v>290</v>
      </c>
      <c r="D159" s="228" t="s">
        <v>218</v>
      </c>
      <c r="E159" s="229" t="s">
        <v>4302</v>
      </c>
      <c r="F159" s="230" t="s">
        <v>4303</v>
      </c>
      <c r="G159" s="231" t="s">
        <v>277</v>
      </c>
      <c r="H159" s="232">
        <v>0.35999999999999999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0.0040200000000000001</v>
      </c>
      <c r="R159" s="237">
        <f>Q159*H159</f>
        <v>0.0014472000000000001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7714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7715</v>
      </c>
      <c r="G160" s="242"/>
      <c r="H160" s="246">
        <v>0.35999999999999999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297</v>
      </c>
      <c r="D161" s="228" t="s">
        <v>218</v>
      </c>
      <c r="E161" s="229" t="s">
        <v>4306</v>
      </c>
      <c r="F161" s="230" t="s">
        <v>4307</v>
      </c>
      <c r="G161" s="231" t="s">
        <v>359</v>
      </c>
      <c r="H161" s="232">
        <v>0.033000000000000002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7716</v>
      </c>
    </row>
    <row r="162" s="12" customFormat="1" ht="22.8" customHeight="1">
      <c r="A162" s="12"/>
      <c r="B162" s="212"/>
      <c r="C162" s="213"/>
      <c r="D162" s="214" t="s">
        <v>78</v>
      </c>
      <c r="E162" s="226" t="s">
        <v>4231</v>
      </c>
      <c r="F162" s="226" t="s">
        <v>3635</v>
      </c>
      <c r="G162" s="213"/>
      <c r="H162" s="213"/>
      <c r="I162" s="216"/>
      <c r="J162" s="227">
        <f>BK162</f>
        <v>0</v>
      </c>
      <c r="K162" s="213"/>
      <c r="L162" s="218"/>
      <c r="M162" s="219"/>
      <c r="N162" s="220"/>
      <c r="O162" s="220"/>
      <c r="P162" s="221">
        <f>SUM(P163:P167)</f>
        <v>0</v>
      </c>
      <c r="Q162" s="220"/>
      <c r="R162" s="221">
        <f>SUM(R163:R167)</f>
        <v>0.0020600000000000002</v>
      </c>
      <c r="S162" s="220"/>
      <c r="T162" s="222">
        <f>SUM(T163:T167)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3" t="s">
        <v>121</v>
      </c>
      <c r="AT162" s="224" t="s">
        <v>78</v>
      </c>
      <c r="AU162" s="224" t="s">
        <v>86</v>
      </c>
      <c r="AY162" s="223" t="s">
        <v>216</v>
      </c>
      <c r="BK162" s="225">
        <f>SUM(BK163:BK167)</f>
        <v>0</v>
      </c>
    </row>
    <row r="163" s="2" customFormat="1" ht="16.5" customHeight="1">
      <c r="A163" s="39"/>
      <c r="B163" s="40"/>
      <c r="C163" s="228" t="s">
        <v>302</v>
      </c>
      <c r="D163" s="228" t="s">
        <v>218</v>
      </c>
      <c r="E163" s="229" t="s">
        <v>4309</v>
      </c>
      <c r="F163" s="230" t="s">
        <v>4310</v>
      </c>
      <c r="G163" s="231" t="s">
        <v>3382</v>
      </c>
      <c r="H163" s="232">
        <v>1</v>
      </c>
      <c r="I163" s="233"/>
      <c r="J163" s="234">
        <f>ROUND(I163*H163,2)</f>
        <v>0</v>
      </c>
      <c r="K163" s="230" t="s">
        <v>3900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7717</v>
      </c>
    </row>
    <row r="164" s="2" customFormat="1" ht="16.5" customHeight="1">
      <c r="A164" s="39"/>
      <c r="B164" s="40"/>
      <c r="C164" s="228" t="s">
        <v>309</v>
      </c>
      <c r="D164" s="228" t="s">
        <v>218</v>
      </c>
      <c r="E164" s="229" t="s">
        <v>4312</v>
      </c>
      <c r="F164" s="230" t="s">
        <v>4313</v>
      </c>
      <c r="G164" s="231" t="s">
        <v>3382</v>
      </c>
      <c r="H164" s="232">
        <v>1</v>
      </c>
      <c r="I164" s="233"/>
      <c r="J164" s="234">
        <f>ROUND(I164*H164,2)</f>
        <v>0</v>
      </c>
      <c r="K164" s="230" t="s">
        <v>3900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7718</v>
      </c>
    </row>
    <row r="165" s="2" customFormat="1" ht="24.15" customHeight="1">
      <c r="A165" s="39"/>
      <c r="B165" s="40"/>
      <c r="C165" s="228" t="s">
        <v>313</v>
      </c>
      <c r="D165" s="228" t="s">
        <v>218</v>
      </c>
      <c r="E165" s="229" t="s">
        <v>4315</v>
      </c>
      <c r="F165" s="230" t="s">
        <v>4316</v>
      </c>
      <c r="G165" s="231" t="s">
        <v>3382</v>
      </c>
      <c r="H165" s="232">
        <v>1</v>
      </c>
      <c r="I165" s="233"/>
      <c r="J165" s="234">
        <f>ROUND(I165*H165,2)</f>
        <v>0</v>
      </c>
      <c r="K165" s="230" t="s">
        <v>3900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7719</v>
      </c>
    </row>
    <row r="166" s="2" customFormat="1" ht="16.5" customHeight="1">
      <c r="A166" s="39"/>
      <c r="B166" s="40"/>
      <c r="C166" s="228" t="s">
        <v>7</v>
      </c>
      <c r="D166" s="228" t="s">
        <v>218</v>
      </c>
      <c r="E166" s="229" t="s">
        <v>4318</v>
      </c>
      <c r="F166" s="230" t="s">
        <v>4319</v>
      </c>
      <c r="G166" s="231" t="s">
        <v>3382</v>
      </c>
      <c r="H166" s="232">
        <v>1</v>
      </c>
      <c r="I166" s="233"/>
      <c r="J166" s="234">
        <f>ROUND(I166*H166,2)</f>
        <v>0</v>
      </c>
      <c r="K166" s="230" t="s">
        <v>3900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0.0020600000000000002</v>
      </c>
      <c r="R166" s="237">
        <f>Q166*H166</f>
        <v>0.0020600000000000002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7720</v>
      </c>
    </row>
    <row r="167" s="2" customFormat="1" ht="16.5" customHeight="1">
      <c r="A167" s="39"/>
      <c r="B167" s="40"/>
      <c r="C167" s="228" t="s">
        <v>320</v>
      </c>
      <c r="D167" s="228" t="s">
        <v>218</v>
      </c>
      <c r="E167" s="229" t="s">
        <v>4321</v>
      </c>
      <c r="F167" s="230" t="s">
        <v>4322</v>
      </c>
      <c r="G167" s="231" t="s">
        <v>3382</v>
      </c>
      <c r="H167" s="232">
        <v>1</v>
      </c>
      <c r="I167" s="233"/>
      <c r="J167" s="234">
        <f>ROUND(I167*H167,2)</f>
        <v>0</v>
      </c>
      <c r="K167" s="230" t="s">
        <v>7721</v>
      </c>
      <c r="L167" s="45"/>
      <c r="M167" s="274" t="s">
        <v>1</v>
      </c>
      <c r="N167" s="275" t="s">
        <v>44</v>
      </c>
      <c r="O167" s="276"/>
      <c r="P167" s="277">
        <f>O167*H167</f>
        <v>0</v>
      </c>
      <c r="Q167" s="277">
        <v>0</v>
      </c>
      <c r="R167" s="277">
        <f>Q167*H167</f>
        <v>0</v>
      </c>
      <c r="S167" s="277">
        <v>0</v>
      </c>
      <c r="T167" s="27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7722</v>
      </c>
    </row>
    <row r="168" s="2" customFormat="1" ht="6.96" customHeight="1">
      <c r="A168" s="39"/>
      <c r="B168" s="67"/>
      <c r="C168" s="68"/>
      <c r="D168" s="68"/>
      <c r="E168" s="68"/>
      <c r="F168" s="68"/>
      <c r="G168" s="68"/>
      <c r="H168" s="68"/>
      <c r="I168" s="68"/>
      <c r="J168" s="68"/>
      <c r="K168" s="68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b2j3tQ52ik+lTkp8t2FfUZdKb2Lb65H9HhunXBLKwHMxL/p1PvvvLw6Jyeo6Ly59TduPOkYboD8YUbBhdlE9hw==" hashValue="8wwPWBONULKiittrDum50+FO/tw0K0kfmI145hZtTOu5WD99ArUfp25qbtc469IJd0mgI6xOKgOsEBbskjvoHQ==" algorithmName="SHA-512" password="EA0A"/>
  <autoFilter ref="C127:K16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4260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7723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ROUND(J140,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ROUND((SUM(BE140:BE255)),  2)</f>
        <v>0</v>
      </c>
      <c r="G37" s="39"/>
      <c r="H37" s="39"/>
      <c r="I37" s="166">
        <v>0.20999999999999999</v>
      </c>
      <c r="J37" s="165">
        <f>ROUND(((SUM(BE140:BE255))*I37),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ROUND((SUM(BF140:BF255)),  2)</f>
        <v>0</v>
      </c>
      <c r="G38" s="39"/>
      <c r="H38" s="39"/>
      <c r="I38" s="166">
        <v>0.14999999999999999</v>
      </c>
      <c r="J38" s="165">
        <f>ROUND(((SUM(BF140:BF255))*I38),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ROUND((SUM(BG140:BG255)),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ROUND((SUM(BH140:BH255)),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ROUND((SUM(BI140:BI255)),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4260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ZTIb - ZTI část 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J140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J141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544</v>
      </c>
      <c r="E102" s="198"/>
      <c r="F102" s="198"/>
      <c r="G102" s="198"/>
      <c r="H102" s="198"/>
      <c r="I102" s="198"/>
      <c r="J102" s="199">
        <f>J142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4327</v>
      </c>
      <c r="E103" s="198"/>
      <c r="F103" s="198"/>
      <c r="G103" s="198"/>
      <c r="H103" s="198"/>
      <c r="I103" s="198"/>
      <c r="J103" s="199">
        <f>J168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4328</v>
      </c>
      <c r="E104" s="198"/>
      <c r="F104" s="198"/>
      <c r="G104" s="198"/>
      <c r="H104" s="198"/>
      <c r="I104" s="198"/>
      <c r="J104" s="199">
        <f>J169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4329</v>
      </c>
      <c r="E105" s="198"/>
      <c r="F105" s="198"/>
      <c r="G105" s="198"/>
      <c r="H105" s="198"/>
      <c r="I105" s="198"/>
      <c r="J105" s="199">
        <f>J187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7724</v>
      </c>
      <c r="E106" s="198"/>
      <c r="F106" s="198"/>
      <c r="G106" s="198"/>
      <c r="H106" s="198"/>
      <c r="I106" s="198"/>
      <c r="J106" s="199">
        <f>J193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21.84" customHeight="1">
      <c r="A107" s="10"/>
      <c r="B107" s="196"/>
      <c r="C107" s="134"/>
      <c r="D107" s="197" t="s">
        <v>7725</v>
      </c>
      <c r="E107" s="198"/>
      <c r="F107" s="198"/>
      <c r="G107" s="198"/>
      <c r="H107" s="198"/>
      <c r="I107" s="198"/>
      <c r="J107" s="199">
        <f>J194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21.84" customHeight="1">
      <c r="A108" s="10"/>
      <c r="B108" s="196"/>
      <c r="C108" s="134"/>
      <c r="D108" s="197" t="s">
        <v>7726</v>
      </c>
      <c r="E108" s="198"/>
      <c r="F108" s="198"/>
      <c r="G108" s="198"/>
      <c r="H108" s="198"/>
      <c r="I108" s="198"/>
      <c r="J108" s="199">
        <f>J199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21.84" customHeight="1">
      <c r="A109" s="10"/>
      <c r="B109" s="196"/>
      <c r="C109" s="134"/>
      <c r="D109" s="197" t="s">
        <v>7727</v>
      </c>
      <c r="E109" s="198"/>
      <c r="F109" s="198"/>
      <c r="G109" s="198"/>
      <c r="H109" s="198"/>
      <c r="I109" s="198"/>
      <c r="J109" s="199">
        <f>J204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21.84" customHeight="1">
      <c r="A110" s="10"/>
      <c r="B110" s="196"/>
      <c r="C110" s="134"/>
      <c r="D110" s="197" t="s">
        <v>7728</v>
      </c>
      <c r="E110" s="198"/>
      <c r="F110" s="198"/>
      <c r="G110" s="198"/>
      <c r="H110" s="198"/>
      <c r="I110" s="198"/>
      <c r="J110" s="199">
        <f>J209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21.84" customHeight="1">
      <c r="A111" s="10"/>
      <c r="B111" s="196"/>
      <c r="C111" s="134"/>
      <c r="D111" s="197" t="s">
        <v>7729</v>
      </c>
      <c r="E111" s="198"/>
      <c r="F111" s="198"/>
      <c r="G111" s="198"/>
      <c r="H111" s="198"/>
      <c r="I111" s="198"/>
      <c r="J111" s="199">
        <f>J217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21.84" customHeight="1">
      <c r="A112" s="10"/>
      <c r="B112" s="196"/>
      <c r="C112" s="134"/>
      <c r="D112" s="197" t="s">
        <v>7730</v>
      </c>
      <c r="E112" s="198"/>
      <c r="F112" s="198"/>
      <c r="G112" s="198"/>
      <c r="H112" s="198"/>
      <c r="I112" s="198"/>
      <c r="J112" s="199">
        <f>J225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21.84" customHeight="1">
      <c r="A113" s="10"/>
      <c r="B113" s="196"/>
      <c r="C113" s="134"/>
      <c r="D113" s="197" t="s">
        <v>7731</v>
      </c>
      <c r="E113" s="198"/>
      <c r="F113" s="198"/>
      <c r="G113" s="198"/>
      <c r="H113" s="198"/>
      <c r="I113" s="198"/>
      <c r="J113" s="199">
        <f>J233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21.84" customHeight="1">
      <c r="A114" s="10"/>
      <c r="B114" s="196"/>
      <c r="C114" s="134"/>
      <c r="D114" s="197" t="s">
        <v>7732</v>
      </c>
      <c r="E114" s="198"/>
      <c r="F114" s="198"/>
      <c r="G114" s="198"/>
      <c r="H114" s="198"/>
      <c r="I114" s="198"/>
      <c r="J114" s="199">
        <f>J237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21.84" customHeight="1">
      <c r="A115" s="10"/>
      <c r="B115" s="196"/>
      <c r="C115" s="134"/>
      <c r="D115" s="197" t="s">
        <v>7733</v>
      </c>
      <c r="E115" s="198"/>
      <c r="F115" s="198"/>
      <c r="G115" s="198"/>
      <c r="H115" s="198"/>
      <c r="I115" s="198"/>
      <c r="J115" s="199">
        <f>J243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21.84" customHeight="1">
      <c r="A116" s="10"/>
      <c r="B116" s="196"/>
      <c r="C116" s="134"/>
      <c r="D116" s="197" t="s">
        <v>7734</v>
      </c>
      <c r="E116" s="198"/>
      <c r="F116" s="198"/>
      <c r="G116" s="198"/>
      <c r="H116" s="198"/>
      <c r="I116" s="198"/>
      <c r="J116" s="199">
        <f>J246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2" customFormat="1" ht="21.84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67"/>
      <c r="C118" s="68"/>
      <c r="D118" s="68"/>
      <c r="E118" s="68"/>
      <c r="F118" s="68"/>
      <c r="G118" s="68"/>
      <c r="H118" s="68"/>
      <c r="I118" s="68"/>
      <c r="J118" s="68"/>
      <c r="K118" s="68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22" s="2" customFormat="1" ht="6.96" customHeight="1">
      <c r="A122" s="39"/>
      <c r="B122" s="69"/>
      <c r="C122" s="70"/>
      <c r="D122" s="70"/>
      <c r="E122" s="70"/>
      <c r="F122" s="70"/>
      <c r="G122" s="70"/>
      <c r="H122" s="70"/>
      <c r="I122" s="70"/>
      <c r="J122" s="70"/>
      <c r="K122" s="70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24.96" customHeight="1">
      <c r="A123" s="39"/>
      <c r="B123" s="40"/>
      <c r="C123" s="24" t="s">
        <v>201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16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185" t="str">
        <f>E7</f>
        <v>Stavební úpravy a přístavba objektu MŠ Malínek, Kaplického 386 - NAVÝŠENÍ KAPACITY MŠ MALÍNEK</v>
      </c>
      <c r="F126" s="33"/>
      <c r="G126" s="33"/>
      <c r="H126" s="33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" customFormat="1" ht="12" customHeight="1">
      <c r="B127" s="22"/>
      <c r="C127" s="33" t="s">
        <v>187</v>
      </c>
      <c r="D127" s="23"/>
      <c r="E127" s="23"/>
      <c r="F127" s="23"/>
      <c r="G127" s="23"/>
      <c r="H127" s="23"/>
      <c r="I127" s="23"/>
      <c r="J127" s="23"/>
      <c r="K127" s="23"/>
      <c r="L127" s="21"/>
    </row>
    <row r="128" s="1" customFormat="1" ht="16.5" customHeight="1">
      <c r="B128" s="22"/>
      <c r="C128" s="23"/>
      <c r="D128" s="23"/>
      <c r="E128" s="185" t="s">
        <v>188</v>
      </c>
      <c r="F128" s="23"/>
      <c r="G128" s="23"/>
      <c r="H128" s="23"/>
      <c r="I128" s="23"/>
      <c r="J128" s="23"/>
      <c r="K128" s="23"/>
      <c r="L128" s="21"/>
    </row>
    <row r="129" s="1" customFormat="1" ht="12" customHeight="1">
      <c r="B129" s="22"/>
      <c r="C129" s="33" t="s">
        <v>189</v>
      </c>
      <c r="D129" s="23"/>
      <c r="E129" s="23"/>
      <c r="F129" s="23"/>
      <c r="G129" s="23"/>
      <c r="H129" s="23"/>
      <c r="I129" s="23"/>
      <c r="J129" s="23"/>
      <c r="K129" s="23"/>
      <c r="L129" s="21"/>
    </row>
    <row r="130" s="2" customFormat="1" ht="16.5" customHeight="1">
      <c r="A130" s="39"/>
      <c r="B130" s="40"/>
      <c r="C130" s="41"/>
      <c r="D130" s="41"/>
      <c r="E130" s="279" t="s">
        <v>4853</v>
      </c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2" customHeight="1">
      <c r="A131" s="39"/>
      <c r="B131" s="40"/>
      <c r="C131" s="33" t="s">
        <v>4260</v>
      </c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6.5" customHeight="1">
      <c r="A132" s="39"/>
      <c r="B132" s="40"/>
      <c r="C132" s="41"/>
      <c r="D132" s="41"/>
      <c r="E132" s="77" t="str">
        <f>E13</f>
        <v>ZTIb - ZTI část I (zařizovací předměty dle PD interiéru)</v>
      </c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12" customHeight="1">
      <c r="A134" s="39"/>
      <c r="B134" s="40"/>
      <c r="C134" s="33" t="s">
        <v>22</v>
      </c>
      <c r="D134" s="41"/>
      <c r="E134" s="41"/>
      <c r="F134" s="28" t="str">
        <f>F16</f>
        <v>MŠ Malínek, Kaplického 386</v>
      </c>
      <c r="G134" s="41"/>
      <c r="H134" s="41"/>
      <c r="I134" s="33" t="s">
        <v>24</v>
      </c>
      <c r="J134" s="80" t="str">
        <f>IF(J16="","",J16)</f>
        <v>15.9.2021</v>
      </c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6.96" customHeight="1">
      <c r="A135" s="39"/>
      <c r="B135" s="40"/>
      <c r="C135" s="41"/>
      <c r="D135" s="41"/>
      <c r="E135" s="41"/>
      <c r="F135" s="41"/>
      <c r="G135" s="41"/>
      <c r="H135" s="41"/>
      <c r="I135" s="41"/>
      <c r="J135" s="41"/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40.05" customHeight="1">
      <c r="A136" s="39"/>
      <c r="B136" s="40"/>
      <c r="C136" s="33" t="s">
        <v>26</v>
      </c>
      <c r="D136" s="41"/>
      <c r="E136" s="41"/>
      <c r="F136" s="28" t="str">
        <f>E19</f>
        <v>SM Liberec, Nám.Dr.E.Beneše 1, Liberec, 460 59</v>
      </c>
      <c r="G136" s="41"/>
      <c r="H136" s="41"/>
      <c r="I136" s="33" t="s">
        <v>32</v>
      </c>
      <c r="J136" s="37" t="str">
        <f>E25</f>
        <v>FS Vision, s.r.o., B.Němcové 54/9, Liberec 5</v>
      </c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5.15" customHeight="1">
      <c r="A137" s="39"/>
      <c r="B137" s="40"/>
      <c r="C137" s="33" t="s">
        <v>30</v>
      </c>
      <c r="D137" s="41"/>
      <c r="E137" s="41"/>
      <c r="F137" s="28" t="str">
        <f>IF(E22="","",E22)</f>
        <v>Vyplň údaj</v>
      </c>
      <c r="G137" s="41"/>
      <c r="H137" s="41"/>
      <c r="I137" s="33" t="s">
        <v>35</v>
      </c>
      <c r="J137" s="37" t="str">
        <f>E28</f>
        <v>EnergySim s.r.o.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0.32" customHeight="1">
      <c r="A138" s="39"/>
      <c r="B138" s="40"/>
      <c r="C138" s="41"/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11" customFormat="1" ht="29.28" customHeight="1">
      <c r="A139" s="201"/>
      <c r="B139" s="202"/>
      <c r="C139" s="203" t="s">
        <v>202</v>
      </c>
      <c r="D139" s="204" t="s">
        <v>64</v>
      </c>
      <c r="E139" s="204" t="s">
        <v>60</v>
      </c>
      <c r="F139" s="204" t="s">
        <v>61</v>
      </c>
      <c r="G139" s="204" t="s">
        <v>203</v>
      </c>
      <c r="H139" s="204" t="s">
        <v>204</v>
      </c>
      <c r="I139" s="204" t="s">
        <v>205</v>
      </c>
      <c r="J139" s="204" t="s">
        <v>193</v>
      </c>
      <c r="K139" s="205" t="s">
        <v>206</v>
      </c>
      <c r="L139" s="206"/>
      <c r="M139" s="101" t="s">
        <v>1</v>
      </c>
      <c r="N139" s="102" t="s">
        <v>43</v>
      </c>
      <c r="O139" s="102" t="s">
        <v>207</v>
      </c>
      <c r="P139" s="102" t="s">
        <v>208</v>
      </c>
      <c r="Q139" s="102" t="s">
        <v>209</v>
      </c>
      <c r="R139" s="102" t="s">
        <v>210</v>
      </c>
      <c r="S139" s="102" t="s">
        <v>211</v>
      </c>
      <c r="T139" s="103" t="s">
        <v>212</v>
      </c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</row>
    <row r="140" s="2" customFormat="1" ht="22.8" customHeight="1">
      <c r="A140" s="39"/>
      <c r="B140" s="40"/>
      <c r="C140" s="108" t="s">
        <v>213</v>
      </c>
      <c r="D140" s="41"/>
      <c r="E140" s="41"/>
      <c r="F140" s="41"/>
      <c r="G140" s="41"/>
      <c r="H140" s="41"/>
      <c r="I140" s="41"/>
      <c r="J140" s="207">
        <f>BK140</f>
        <v>0</v>
      </c>
      <c r="K140" s="41"/>
      <c r="L140" s="45"/>
      <c r="M140" s="104"/>
      <c r="N140" s="208"/>
      <c r="O140" s="105"/>
      <c r="P140" s="209">
        <f>P141</f>
        <v>0</v>
      </c>
      <c r="Q140" s="105"/>
      <c r="R140" s="209">
        <f>R141</f>
        <v>0.47676999999999997</v>
      </c>
      <c r="S140" s="105"/>
      <c r="T140" s="210">
        <f>T141</f>
        <v>0.17999999999999999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78</v>
      </c>
      <c r="AU140" s="18" t="s">
        <v>195</v>
      </c>
      <c r="BK140" s="211">
        <f>BK141</f>
        <v>0</v>
      </c>
    </row>
    <row r="141" s="12" customFormat="1" ht="25.92" customHeight="1">
      <c r="A141" s="12"/>
      <c r="B141" s="212"/>
      <c r="C141" s="213"/>
      <c r="D141" s="214" t="s">
        <v>78</v>
      </c>
      <c r="E141" s="215" t="s">
        <v>1842</v>
      </c>
      <c r="F141" s="215" t="s">
        <v>1843</v>
      </c>
      <c r="G141" s="213"/>
      <c r="H141" s="213"/>
      <c r="I141" s="216"/>
      <c r="J141" s="217">
        <f>BK141</f>
        <v>0</v>
      </c>
      <c r="K141" s="213"/>
      <c r="L141" s="218"/>
      <c r="M141" s="219"/>
      <c r="N141" s="220"/>
      <c r="O141" s="220"/>
      <c r="P141" s="221">
        <f>P142+P168</f>
        <v>0</v>
      </c>
      <c r="Q141" s="220"/>
      <c r="R141" s="221">
        <f>R142+R168</f>
        <v>0.47676999999999997</v>
      </c>
      <c r="S141" s="220"/>
      <c r="T141" s="222">
        <f>T142+T168</f>
        <v>0.17999999999999999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88</v>
      </c>
      <c r="AT141" s="224" t="s">
        <v>78</v>
      </c>
      <c r="AU141" s="224" t="s">
        <v>79</v>
      </c>
      <c r="AY141" s="223" t="s">
        <v>216</v>
      </c>
      <c r="BK141" s="225">
        <f>BK142+BK168</f>
        <v>0</v>
      </c>
    </row>
    <row r="142" s="12" customFormat="1" ht="22.8" customHeight="1">
      <c r="A142" s="12"/>
      <c r="B142" s="212"/>
      <c r="C142" s="213"/>
      <c r="D142" s="214" t="s">
        <v>78</v>
      </c>
      <c r="E142" s="226" t="s">
        <v>2293</v>
      </c>
      <c r="F142" s="226" t="s">
        <v>2294</v>
      </c>
      <c r="G142" s="213"/>
      <c r="H142" s="213"/>
      <c r="I142" s="216"/>
      <c r="J142" s="227">
        <f>BK142</f>
        <v>0</v>
      </c>
      <c r="K142" s="213"/>
      <c r="L142" s="218"/>
      <c r="M142" s="219"/>
      <c r="N142" s="220"/>
      <c r="O142" s="220"/>
      <c r="P142" s="221">
        <f>SUM(P143:P167)</f>
        <v>0</v>
      </c>
      <c r="Q142" s="220"/>
      <c r="R142" s="221">
        <f>SUM(R143:R167)</f>
        <v>0.031330000000000004</v>
      </c>
      <c r="S142" s="220"/>
      <c r="T142" s="222">
        <f>SUM(T143:T167)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88</v>
      </c>
      <c r="AT142" s="224" t="s">
        <v>78</v>
      </c>
      <c r="AU142" s="224" t="s">
        <v>86</v>
      </c>
      <c r="AY142" s="223" t="s">
        <v>216</v>
      </c>
      <c r="BK142" s="225">
        <f>SUM(BK143:BK167)</f>
        <v>0</v>
      </c>
    </row>
    <row r="143" s="2" customFormat="1" ht="16.5" customHeight="1">
      <c r="A143" s="39"/>
      <c r="B143" s="40"/>
      <c r="C143" s="228" t="s">
        <v>86</v>
      </c>
      <c r="D143" s="228" t="s">
        <v>218</v>
      </c>
      <c r="E143" s="229" t="s">
        <v>4371</v>
      </c>
      <c r="F143" s="230" t="s">
        <v>4372</v>
      </c>
      <c r="G143" s="231" t="s">
        <v>293</v>
      </c>
      <c r="H143" s="232">
        <v>5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0.00040999999999999999</v>
      </c>
      <c r="R143" s="237">
        <f>Q143*H143</f>
        <v>0.0020499999999999997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290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7735</v>
      </c>
    </row>
    <row r="144" s="2" customFormat="1" ht="16.5" customHeight="1">
      <c r="A144" s="39"/>
      <c r="B144" s="40"/>
      <c r="C144" s="228" t="s">
        <v>88</v>
      </c>
      <c r="D144" s="228" t="s">
        <v>218</v>
      </c>
      <c r="E144" s="229" t="s">
        <v>4374</v>
      </c>
      <c r="F144" s="230" t="s">
        <v>4375</v>
      </c>
      <c r="G144" s="231" t="s">
        <v>293</v>
      </c>
      <c r="H144" s="232">
        <v>5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0.00048000000000000001</v>
      </c>
      <c r="R144" s="237">
        <f>Q144*H144</f>
        <v>0.0024000000000000002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290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7736</v>
      </c>
    </row>
    <row r="145" s="2" customFormat="1" ht="16.5" customHeight="1">
      <c r="A145" s="39"/>
      <c r="B145" s="40"/>
      <c r="C145" s="228" t="s">
        <v>99</v>
      </c>
      <c r="D145" s="228" t="s">
        <v>218</v>
      </c>
      <c r="E145" s="229" t="s">
        <v>4380</v>
      </c>
      <c r="F145" s="230" t="s">
        <v>4381</v>
      </c>
      <c r="G145" s="231" t="s">
        <v>293</v>
      </c>
      <c r="H145" s="232">
        <v>3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0.0022399999999999998</v>
      </c>
      <c r="R145" s="237">
        <f>Q145*H145</f>
        <v>0.0067199999999999994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290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7737</v>
      </c>
    </row>
    <row r="146" s="2" customFormat="1" ht="16.5" customHeight="1">
      <c r="A146" s="39"/>
      <c r="B146" s="40"/>
      <c r="C146" s="228" t="s">
        <v>121</v>
      </c>
      <c r="D146" s="228" t="s">
        <v>218</v>
      </c>
      <c r="E146" s="229" t="s">
        <v>7738</v>
      </c>
      <c r="F146" s="230" t="s">
        <v>7739</v>
      </c>
      <c r="G146" s="231" t="s">
        <v>293</v>
      </c>
      <c r="H146" s="232">
        <v>6</v>
      </c>
      <c r="I146" s="233"/>
      <c r="J146" s="234">
        <f>ROUND(I146*H146,2)</f>
        <v>0</v>
      </c>
      <c r="K146" s="230" t="s">
        <v>3900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0.00040999999999999999</v>
      </c>
      <c r="R146" s="237">
        <f>Q146*H146</f>
        <v>0.0024599999999999999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7740</v>
      </c>
    </row>
    <row r="147" s="2" customFormat="1" ht="16.5" customHeight="1">
      <c r="A147" s="39"/>
      <c r="B147" s="40"/>
      <c r="C147" s="228" t="s">
        <v>236</v>
      </c>
      <c r="D147" s="228" t="s">
        <v>218</v>
      </c>
      <c r="E147" s="229" t="s">
        <v>7741</v>
      </c>
      <c r="F147" s="230" t="s">
        <v>7742</v>
      </c>
      <c r="G147" s="231" t="s">
        <v>293</v>
      </c>
      <c r="H147" s="232">
        <v>2</v>
      </c>
      <c r="I147" s="233"/>
      <c r="J147" s="234">
        <f>ROUND(I147*H147,2)</f>
        <v>0</v>
      </c>
      <c r="K147" s="230" t="s">
        <v>3900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0.00048000000000000001</v>
      </c>
      <c r="R147" s="237">
        <f>Q147*H147</f>
        <v>0.00096000000000000002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290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7743</v>
      </c>
    </row>
    <row r="148" s="2" customFormat="1" ht="21.75" customHeight="1">
      <c r="A148" s="39"/>
      <c r="B148" s="40"/>
      <c r="C148" s="228" t="s">
        <v>241</v>
      </c>
      <c r="D148" s="228" t="s">
        <v>218</v>
      </c>
      <c r="E148" s="229" t="s">
        <v>4128</v>
      </c>
      <c r="F148" s="230" t="s">
        <v>4129</v>
      </c>
      <c r="G148" s="231" t="s">
        <v>293</v>
      </c>
      <c r="H148" s="232">
        <v>4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0.00027</v>
      </c>
      <c r="R148" s="237">
        <f>Q148*H148</f>
        <v>0.00108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7744</v>
      </c>
    </row>
    <row r="149" s="2" customFormat="1">
      <c r="A149" s="39"/>
      <c r="B149" s="40"/>
      <c r="C149" s="41"/>
      <c r="D149" s="243" t="s">
        <v>1639</v>
      </c>
      <c r="E149" s="41"/>
      <c r="F149" s="291" t="s">
        <v>7745</v>
      </c>
      <c r="G149" s="41"/>
      <c r="H149" s="41"/>
      <c r="I149" s="292"/>
      <c r="J149" s="41"/>
      <c r="K149" s="41"/>
      <c r="L149" s="45"/>
      <c r="M149" s="293"/>
      <c r="N149" s="29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1639</v>
      </c>
      <c r="AU149" s="18" t="s">
        <v>88</v>
      </c>
    </row>
    <row r="150" s="2" customFormat="1" ht="16.5" customHeight="1">
      <c r="A150" s="39"/>
      <c r="B150" s="40"/>
      <c r="C150" s="264" t="s">
        <v>245</v>
      </c>
      <c r="D150" s="264" t="s">
        <v>372</v>
      </c>
      <c r="E150" s="265" t="s">
        <v>4391</v>
      </c>
      <c r="F150" s="266" t="s">
        <v>4392</v>
      </c>
      <c r="G150" s="267" t="s">
        <v>293</v>
      </c>
      <c r="H150" s="268">
        <v>4</v>
      </c>
      <c r="I150" s="269"/>
      <c r="J150" s="270">
        <f>ROUND(I150*H150,2)</f>
        <v>0</v>
      </c>
      <c r="K150" s="266" t="s">
        <v>222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0.00076000000000000004</v>
      </c>
      <c r="R150" s="237">
        <f>Q150*H150</f>
        <v>0.0030400000000000002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371</v>
      </c>
      <c r="AT150" s="239" t="s">
        <v>372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7746</v>
      </c>
    </row>
    <row r="151" s="2" customFormat="1" ht="16.5" customHeight="1">
      <c r="A151" s="39"/>
      <c r="B151" s="40"/>
      <c r="C151" s="264" t="s">
        <v>250</v>
      </c>
      <c r="D151" s="264" t="s">
        <v>372</v>
      </c>
      <c r="E151" s="265" t="s">
        <v>4413</v>
      </c>
      <c r="F151" s="266" t="s">
        <v>4414</v>
      </c>
      <c r="G151" s="267" t="s">
        <v>221</v>
      </c>
      <c r="H151" s="268">
        <v>2</v>
      </c>
      <c r="I151" s="269"/>
      <c r="J151" s="270">
        <f>ROUND(I151*H151,2)</f>
        <v>0</v>
      </c>
      <c r="K151" s="266" t="s">
        <v>222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0.00033</v>
      </c>
      <c r="R151" s="237">
        <f>Q151*H151</f>
        <v>0.00066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371</v>
      </c>
      <c r="AT151" s="239" t="s">
        <v>372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7747</v>
      </c>
    </row>
    <row r="152" s="2" customFormat="1" ht="16.5" customHeight="1">
      <c r="A152" s="39"/>
      <c r="B152" s="40"/>
      <c r="C152" s="228" t="s">
        <v>255</v>
      </c>
      <c r="D152" s="228" t="s">
        <v>218</v>
      </c>
      <c r="E152" s="229" t="s">
        <v>4420</v>
      </c>
      <c r="F152" s="230" t="s">
        <v>4421</v>
      </c>
      <c r="G152" s="231" t="s">
        <v>221</v>
      </c>
      <c r="H152" s="232">
        <v>1</v>
      </c>
      <c r="I152" s="233"/>
      <c r="J152" s="234">
        <f>ROUND(I152*H152,2)</f>
        <v>0</v>
      </c>
      <c r="K152" s="230" t="s">
        <v>3900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0.0018400000000000001</v>
      </c>
      <c r="R152" s="237">
        <f>Q152*H152</f>
        <v>0.0018400000000000001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290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290</v>
      </c>
      <c r="BM152" s="239" t="s">
        <v>7748</v>
      </c>
    </row>
    <row r="153" s="2" customFormat="1" ht="16.5" customHeight="1">
      <c r="A153" s="39"/>
      <c r="B153" s="40"/>
      <c r="C153" s="228" t="s">
        <v>260</v>
      </c>
      <c r="D153" s="228" t="s">
        <v>218</v>
      </c>
      <c r="E153" s="229" t="s">
        <v>7749</v>
      </c>
      <c r="F153" s="230" t="s">
        <v>7750</v>
      </c>
      <c r="G153" s="231" t="s">
        <v>221</v>
      </c>
      <c r="H153" s="232">
        <v>2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0.0017899999999999999</v>
      </c>
      <c r="R153" s="237">
        <f>Q153*H153</f>
        <v>0.0035799999999999998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7751</v>
      </c>
    </row>
    <row r="154" s="2" customFormat="1">
      <c r="A154" s="39"/>
      <c r="B154" s="40"/>
      <c r="C154" s="41"/>
      <c r="D154" s="243" t="s">
        <v>1639</v>
      </c>
      <c r="E154" s="41"/>
      <c r="F154" s="291" t="s">
        <v>7752</v>
      </c>
      <c r="G154" s="41"/>
      <c r="H154" s="41"/>
      <c r="I154" s="292"/>
      <c r="J154" s="41"/>
      <c r="K154" s="41"/>
      <c r="L154" s="45"/>
      <c r="M154" s="293"/>
      <c r="N154" s="29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1639</v>
      </c>
      <c r="AU154" s="18" t="s">
        <v>88</v>
      </c>
    </row>
    <row r="155" s="2" customFormat="1" ht="16.5" customHeight="1">
      <c r="A155" s="39"/>
      <c r="B155" s="40"/>
      <c r="C155" s="228" t="s">
        <v>265</v>
      </c>
      <c r="D155" s="228" t="s">
        <v>218</v>
      </c>
      <c r="E155" s="229" t="s">
        <v>7753</v>
      </c>
      <c r="F155" s="230" t="s">
        <v>7754</v>
      </c>
      <c r="G155" s="231" t="s">
        <v>221</v>
      </c>
      <c r="H155" s="232">
        <v>2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0.00031</v>
      </c>
      <c r="R155" s="237">
        <f>Q155*H155</f>
        <v>0.00062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7755</v>
      </c>
    </row>
    <row r="156" s="2" customFormat="1">
      <c r="A156" s="39"/>
      <c r="B156" s="40"/>
      <c r="C156" s="41"/>
      <c r="D156" s="243" t="s">
        <v>1639</v>
      </c>
      <c r="E156" s="41"/>
      <c r="F156" s="291" t="s">
        <v>7756</v>
      </c>
      <c r="G156" s="41"/>
      <c r="H156" s="41"/>
      <c r="I156" s="292"/>
      <c r="J156" s="41"/>
      <c r="K156" s="41"/>
      <c r="L156" s="45"/>
      <c r="M156" s="293"/>
      <c r="N156" s="294"/>
      <c r="O156" s="92"/>
      <c r="P156" s="92"/>
      <c r="Q156" s="92"/>
      <c r="R156" s="92"/>
      <c r="S156" s="92"/>
      <c r="T156" s="93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1639</v>
      </c>
      <c r="AU156" s="18" t="s">
        <v>88</v>
      </c>
    </row>
    <row r="157" s="2" customFormat="1" ht="16.5" customHeight="1">
      <c r="A157" s="39"/>
      <c r="B157" s="40"/>
      <c r="C157" s="228" t="s">
        <v>269</v>
      </c>
      <c r="D157" s="228" t="s">
        <v>218</v>
      </c>
      <c r="E157" s="229" t="s">
        <v>7757</v>
      </c>
      <c r="F157" s="230" t="s">
        <v>7758</v>
      </c>
      <c r="G157" s="231" t="s">
        <v>221</v>
      </c>
      <c r="H157" s="232">
        <v>2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0.001</v>
      </c>
      <c r="R157" s="237">
        <f>Q157*H157</f>
        <v>0.002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7759</v>
      </c>
    </row>
    <row r="158" s="2" customFormat="1">
      <c r="A158" s="39"/>
      <c r="B158" s="40"/>
      <c r="C158" s="41"/>
      <c r="D158" s="243" t="s">
        <v>1639</v>
      </c>
      <c r="E158" s="41"/>
      <c r="F158" s="291" t="s">
        <v>7760</v>
      </c>
      <c r="G158" s="41"/>
      <c r="H158" s="41"/>
      <c r="I158" s="292"/>
      <c r="J158" s="41"/>
      <c r="K158" s="41"/>
      <c r="L158" s="45"/>
      <c r="M158" s="293"/>
      <c r="N158" s="294"/>
      <c r="O158" s="92"/>
      <c r="P158" s="92"/>
      <c r="Q158" s="92"/>
      <c r="R158" s="92"/>
      <c r="S158" s="92"/>
      <c r="T158" s="93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1639</v>
      </c>
      <c r="AU158" s="18" t="s">
        <v>88</v>
      </c>
    </row>
    <row r="159" s="2" customFormat="1" ht="16.5" customHeight="1">
      <c r="A159" s="39"/>
      <c r="B159" s="40"/>
      <c r="C159" s="228" t="s">
        <v>274</v>
      </c>
      <c r="D159" s="228" t="s">
        <v>218</v>
      </c>
      <c r="E159" s="229" t="s">
        <v>4289</v>
      </c>
      <c r="F159" s="230" t="s">
        <v>4290</v>
      </c>
      <c r="G159" s="231" t="s">
        <v>293</v>
      </c>
      <c r="H159" s="232">
        <v>21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7761</v>
      </c>
    </row>
    <row r="160" s="2" customFormat="1" ht="16.5" customHeight="1">
      <c r="A160" s="39"/>
      <c r="B160" s="40"/>
      <c r="C160" s="228" t="s">
        <v>280</v>
      </c>
      <c r="D160" s="228" t="s">
        <v>218</v>
      </c>
      <c r="E160" s="229" t="s">
        <v>7762</v>
      </c>
      <c r="F160" s="230" t="s">
        <v>7763</v>
      </c>
      <c r="G160" s="231" t="s">
        <v>221</v>
      </c>
      <c r="H160" s="232">
        <v>1</v>
      </c>
      <c r="I160" s="233"/>
      <c r="J160" s="234">
        <f>ROUND(I160*H160,2)</f>
        <v>0</v>
      </c>
      <c r="K160" s="230" t="s">
        <v>3900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7764</v>
      </c>
    </row>
    <row r="161" s="2" customFormat="1" ht="16.5" customHeight="1">
      <c r="A161" s="39"/>
      <c r="B161" s="40"/>
      <c r="C161" s="228" t="s">
        <v>8</v>
      </c>
      <c r="D161" s="228" t="s">
        <v>218</v>
      </c>
      <c r="E161" s="229" t="s">
        <v>7765</v>
      </c>
      <c r="F161" s="230" t="s">
        <v>7766</v>
      </c>
      <c r="G161" s="231" t="s">
        <v>221</v>
      </c>
      <c r="H161" s="232">
        <v>1</v>
      </c>
      <c r="I161" s="233"/>
      <c r="J161" s="234">
        <f>ROUND(I161*H161,2)</f>
        <v>0</v>
      </c>
      <c r="K161" s="230" t="s">
        <v>3900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7767</v>
      </c>
    </row>
    <row r="162" s="2" customFormat="1" ht="16.5" customHeight="1">
      <c r="A162" s="39"/>
      <c r="B162" s="40"/>
      <c r="C162" s="228" t="s">
        <v>290</v>
      </c>
      <c r="D162" s="228" t="s">
        <v>218</v>
      </c>
      <c r="E162" s="229" t="s">
        <v>7768</v>
      </c>
      <c r="F162" s="230" t="s">
        <v>7769</v>
      </c>
      <c r="G162" s="231" t="s">
        <v>221</v>
      </c>
      <c r="H162" s="232">
        <v>1</v>
      </c>
      <c r="I162" s="233"/>
      <c r="J162" s="234">
        <f>ROUND(I162*H162,2)</f>
        <v>0</v>
      </c>
      <c r="K162" s="230" t="s">
        <v>3900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290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7770</v>
      </c>
    </row>
    <row r="163" s="2" customFormat="1" ht="16.5" customHeight="1">
      <c r="A163" s="39"/>
      <c r="B163" s="40"/>
      <c r="C163" s="228" t="s">
        <v>297</v>
      </c>
      <c r="D163" s="228" t="s">
        <v>218</v>
      </c>
      <c r="E163" s="229" t="s">
        <v>7771</v>
      </c>
      <c r="F163" s="230" t="s">
        <v>7772</v>
      </c>
      <c r="G163" s="231" t="s">
        <v>221</v>
      </c>
      <c r="H163" s="232">
        <v>1</v>
      </c>
      <c r="I163" s="233"/>
      <c r="J163" s="234">
        <f>ROUND(I163*H163,2)</f>
        <v>0</v>
      </c>
      <c r="K163" s="230" t="s">
        <v>3900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7773</v>
      </c>
    </row>
    <row r="164" s="2" customFormat="1" ht="16.5" customHeight="1">
      <c r="A164" s="39"/>
      <c r="B164" s="40"/>
      <c r="C164" s="228" t="s">
        <v>302</v>
      </c>
      <c r="D164" s="228" t="s">
        <v>218</v>
      </c>
      <c r="E164" s="229" t="s">
        <v>4424</v>
      </c>
      <c r="F164" s="230" t="s">
        <v>4425</v>
      </c>
      <c r="G164" s="231" t="s">
        <v>221</v>
      </c>
      <c r="H164" s="232">
        <v>1</v>
      </c>
      <c r="I164" s="233"/>
      <c r="J164" s="234">
        <f>ROUND(I164*H164,2)</f>
        <v>0</v>
      </c>
      <c r="K164" s="230" t="s">
        <v>3900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0.0020600000000000002</v>
      </c>
      <c r="R164" s="237">
        <f>Q164*H164</f>
        <v>0.0020600000000000002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7774</v>
      </c>
    </row>
    <row r="165" s="2" customFormat="1" ht="16.5" customHeight="1">
      <c r="A165" s="39"/>
      <c r="B165" s="40"/>
      <c r="C165" s="228" t="s">
        <v>309</v>
      </c>
      <c r="D165" s="228" t="s">
        <v>218</v>
      </c>
      <c r="E165" s="229" t="s">
        <v>4427</v>
      </c>
      <c r="F165" s="230" t="s">
        <v>4428</v>
      </c>
      <c r="G165" s="231" t="s">
        <v>221</v>
      </c>
      <c r="H165" s="232">
        <v>2</v>
      </c>
      <c r="I165" s="233"/>
      <c r="J165" s="234">
        <f>ROUND(I165*H165,2)</f>
        <v>0</v>
      </c>
      <c r="K165" s="230" t="s">
        <v>770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3.0000000000000001E-05</v>
      </c>
      <c r="R165" s="237">
        <f>Q165*H165</f>
        <v>6.0000000000000002E-05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7775</v>
      </c>
    </row>
    <row r="166" s="2" customFormat="1" ht="16.5" customHeight="1">
      <c r="A166" s="39"/>
      <c r="B166" s="40"/>
      <c r="C166" s="264" t="s">
        <v>313</v>
      </c>
      <c r="D166" s="264" t="s">
        <v>372</v>
      </c>
      <c r="E166" s="265" t="s">
        <v>4430</v>
      </c>
      <c r="F166" s="266" t="s">
        <v>4431</v>
      </c>
      <c r="G166" s="267" t="s">
        <v>221</v>
      </c>
      <c r="H166" s="268">
        <v>2</v>
      </c>
      <c r="I166" s="269"/>
      <c r="J166" s="270">
        <f>ROUND(I166*H166,2)</f>
        <v>0</v>
      </c>
      <c r="K166" s="266" t="s">
        <v>222</v>
      </c>
      <c r="L166" s="271"/>
      <c r="M166" s="272" t="s">
        <v>1</v>
      </c>
      <c r="N166" s="273" t="s">
        <v>44</v>
      </c>
      <c r="O166" s="92"/>
      <c r="P166" s="237">
        <f>O166*H166</f>
        <v>0</v>
      </c>
      <c r="Q166" s="237">
        <v>0.00089999999999999998</v>
      </c>
      <c r="R166" s="237">
        <f>Q166*H166</f>
        <v>0.0018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371</v>
      </c>
      <c r="AT166" s="239" t="s">
        <v>372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7776</v>
      </c>
    </row>
    <row r="167" s="2" customFormat="1" ht="16.5" customHeight="1">
      <c r="A167" s="39"/>
      <c r="B167" s="40"/>
      <c r="C167" s="228" t="s">
        <v>7</v>
      </c>
      <c r="D167" s="228" t="s">
        <v>218</v>
      </c>
      <c r="E167" s="229" t="s">
        <v>4306</v>
      </c>
      <c r="F167" s="230" t="s">
        <v>4307</v>
      </c>
      <c r="G167" s="231" t="s">
        <v>359</v>
      </c>
      <c r="H167" s="232">
        <v>0.025000000000000001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7777</v>
      </c>
    </row>
    <row r="168" s="12" customFormat="1" ht="22.8" customHeight="1">
      <c r="A168" s="12"/>
      <c r="B168" s="212"/>
      <c r="C168" s="213"/>
      <c r="D168" s="214" t="s">
        <v>78</v>
      </c>
      <c r="E168" s="226" t="s">
        <v>4453</v>
      </c>
      <c r="F168" s="226" t="s">
        <v>4454</v>
      </c>
      <c r="G168" s="213"/>
      <c r="H168" s="213"/>
      <c r="I168" s="216"/>
      <c r="J168" s="227">
        <f>BK168</f>
        <v>0</v>
      </c>
      <c r="K168" s="213"/>
      <c r="L168" s="218"/>
      <c r="M168" s="219"/>
      <c r="N168" s="220"/>
      <c r="O168" s="220"/>
      <c r="P168" s="221">
        <f>P169+P187+P193</f>
        <v>0</v>
      </c>
      <c r="Q168" s="220"/>
      <c r="R168" s="221">
        <f>R169+R187+R193</f>
        <v>0.44543999999999995</v>
      </c>
      <c r="S168" s="220"/>
      <c r="T168" s="222">
        <f>T169+T187+T193</f>
        <v>0.17999999999999999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88</v>
      </c>
      <c r="AT168" s="224" t="s">
        <v>78</v>
      </c>
      <c r="AU168" s="224" t="s">
        <v>86</v>
      </c>
      <c r="AY168" s="223" t="s">
        <v>216</v>
      </c>
      <c r="BK168" s="225">
        <f>BK169+BK187+BK193</f>
        <v>0</v>
      </c>
    </row>
    <row r="169" s="12" customFormat="1" ht="20.88" customHeight="1">
      <c r="A169" s="12"/>
      <c r="B169" s="212"/>
      <c r="C169" s="213"/>
      <c r="D169" s="214" t="s">
        <v>78</v>
      </c>
      <c r="E169" s="226" t="s">
        <v>4455</v>
      </c>
      <c r="F169" s="226" t="s">
        <v>4456</v>
      </c>
      <c r="G169" s="213"/>
      <c r="H169" s="213"/>
      <c r="I169" s="216"/>
      <c r="J169" s="227">
        <f>BK169</f>
        <v>0</v>
      </c>
      <c r="K169" s="213"/>
      <c r="L169" s="218"/>
      <c r="M169" s="219"/>
      <c r="N169" s="220"/>
      <c r="O169" s="220"/>
      <c r="P169" s="221">
        <f>SUM(P170:P186)</f>
        <v>0</v>
      </c>
      <c r="Q169" s="220"/>
      <c r="R169" s="221">
        <f>SUM(R170:R186)</f>
        <v>0.082139999999999991</v>
      </c>
      <c r="S169" s="220"/>
      <c r="T169" s="222">
        <f>SUM(T170:T186)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88</v>
      </c>
      <c r="AT169" s="224" t="s">
        <v>78</v>
      </c>
      <c r="AU169" s="224" t="s">
        <v>88</v>
      </c>
      <c r="AY169" s="223" t="s">
        <v>216</v>
      </c>
      <c r="BK169" s="225">
        <f>SUM(BK170:BK186)</f>
        <v>0</v>
      </c>
    </row>
    <row r="170" s="2" customFormat="1" ht="16.5" customHeight="1">
      <c r="A170" s="39"/>
      <c r="B170" s="40"/>
      <c r="C170" s="228" t="s">
        <v>320</v>
      </c>
      <c r="D170" s="228" t="s">
        <v>218</v>
      </c>
      <c r="E170" s="229" t="s">
        <v>4457</v>
      </c>
      <c r="F170" s="230" t="s">
        <v>4458</v>
      </c>
      <c r="G170" s="231" t="s">
        <v>293</v>
      </c>
      <c r="H170" s="232">
        <v>18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0.00084999999999999995</v>
      </c>
      <c r="R170" s="237">
        <f>Q170*H170</f>
        <v>0.015299999999999999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99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7778</v>
      </c>
    </row>
    <row r="171" s="2" customFormat="1">
      <c r="A171" s="39"/>
      <c r="B171" s="40"/>
      <c r="C171" s="41"/>
      <c r="D171" s="243" t="s">
        <v>1639</v>
      </c>
      <c r="E171" s="41"/>
      <c r="F171" s="291" t="s">
        <v>4460</v>
      </c>
      <c r="G171" s="41"/>
      <c r="H171" s="41"/>
      <c r="I171" s="292"/>
      <c r="J171" s="41"/>
      <c r="K171" s="41"/>
      <c r="L171" s="45"/>
      <c r="M171" s="293"/>
      <c r="N171" s="294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1639</v>
      </c>
      <c r="AU171" s="18" t="s">
        <v>99</v>
      </c>
    </row>
    <row r="172" s="2" customFormat="1" ht="16.5" customHeight="1">
      <c r="A172" s="39"/>
      <c r="B172" s="40"/>
      <c r="C172" s="228" t="s">
        <v>325</v>
      </c>
      <c r="D172" s="228" t="s">
        <v>218</v>
      </c>
      <c r="E172" s="229" t="s">
        <v>4461</v>
      </c>
      <c r="F172" s="230" t="s">
        <v>4462</v>
      </c>
      <c r="G172" s="231" t="s">
        <v>293</v>
      </c>
      <c r="H172" s="232">
        <v>2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0.00116</v>
      </c>
      <c r="R172" s="237">
        <f>Q172*H172</f>
        <v>0.00232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99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7779</v>
      </c>
    </row>
    <row r="173" s="2" customFormat="1">
      <c r="A173" s="39"/>
      <c r="B173" s="40"/>
      <c r="C173" s="41"/>
      <c r="D173" s="243" t="s">
        <v>1639</v>
      </c>
      <c r="E173" s="41"/>
      <c r="F173" s="291" t="s">
        <v>4460</v>
      </c>
      <c r="G173" s="41"/>
      <c r="H173" s="41"/>
      <c r="I173" s="292"/>
      <c r="J173" s="41"/>
      <c r="K173" s="41"/>
      <c r="L173" s="45"/>
      <c r="M173" s="293"/>
      <c r="N173" s="294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1639</v>
      </c>
      <c r="AU173" s="18" t="s">
        <v>99</v>
      </c>
    </row>
    <row r="174" s="2" customFormat="1" ht="21.75" customHeight="1">
      <c r="A174" s="39"/>
      <c r="B174" s="40"/>
      <c r="C174" s="228" t="s">
        <v>331</v>
      </c>
      <c r="D174" s="228" t="s">
        <v>218</v>
      </c>
      <c r="E174" s="229" t="s">
        <v>4470</v>
      </c>
      <c r="F174" s="230" t="s">
        <v>4471</v>
      </c>
      <c r="G174" s="231" t="s">
        <v>293</v>
      </c>
      <c r="H174" s="232">
        <v>20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0.00019000000000000001</v>
      </c>
      <c r="R174" s="237">
        <f>Q174*H174</f>
        <v>0.0038000000000000004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99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7780</v>
      </c>
    </row>
    <row r="175" s="2" customFormat="1" ht="16.5" customHeight="1">
      <c r="A175" s="39"/>
      <c r="B175" s="40"/>
      <c r="C175" s="264" t="s">
        <v>336</v>
      </c>
      <c r="D175" s="264" t="s">
        <v>372</v>
      </c>
      <c r="E175" s="265" t="s">
        <v>4473</v>
      </c>
      <c r="F175" s="266" t="s">
        <v>4474</v>
      </c>
      <c r="G175" s="267" t="s">
        <v>293</v>
      </c>
      <c r="H175" s="268">
        <v>18</v>
      </c>
      <c r="I175" s="269"/>
      <c r="J175" s="270">
        <f>ROUND(I175*H175,2)</f>
        <v>0</v>
      </c>
      <c r="K175" s="266" t="s">
        <v>3900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8.0000000000000007E-05</v>
      </c>
      <c r="R175" s="237">
        <f>Q175*H175</f>
        <v>0.0014400000000000001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371</v>
      </c>
      <c r="AT175" s="239" t="s">
        <v>372</v>
      </c>
      <c r="AU175" s="239" t="s">
        <v>99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7781</v>
      </c>
    </row>
    <row r="176" s="2" customFormat="1" ht="16.5" customHeight="1">
      <c r="A176" s="39"/>
      <c r="B176" s="40"/>
      <c r="C176" s="264" t="s">
        <v>341</v>
      </c>
      <c r="D176" s="264" t="s">
        <v>372</v>
      </c>
      <c r="E176" s="265" t="s">
        <v>4476</v>
      </c>
      <c r="F176" s="266" t="s">
        <v>4477</v>
      </c>
      <c r="G176" s="267" t="s">
        <v>293</v>
      </c>
      <c r="H176" s="268">
        <v>2</v>
      </c>
      <c r="I176" s="269"/>
      <c r="J176" s="270">
        <f>ROUND(I176*H176,2)</f>
        <v>0</v>
      </c>
      <c r="K176" s="266" t="s">
        <v>3900</v>
      </c>
      <c r="L176" s="271"/>
      <c r="M176" s="272" t="s">
        <v>1</v>
      </c>
      <c r="N176" s="273" t="s">
        <v>44</v>
      </c>
      <c r="O176" s="92"/>
      <c r="P176" s="237">
        <f>O176*H176</f>
        <v>0</v>
      </c>
      <c r="Q176" s="237">
        <v>0.00012</v>
      </c>
      <c r="R176" s="237">
        <f>Q176*H176</f>
        <v>0.00024000000000000001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371</v>
      </c>
      <c r="AT176" s="239" t="s">
        <v>372</v>
      </c>
      <c r="AU176" s="239" t="s">
        <v>99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7782</v>
      </c>
    </row>
    <row r="177" s="2" customFormat="1" ht="16.5" customHeight="1">
      <c r="A177" s="39"/>
      <c r="B177" s="40"/>
      <c r="C177" s="228" t="s">
        <v>346</v>
      </c>
      <c r="D177" s="228" t="s">
        <v>218</v>
      </c>
      <c r="E177" s="229" t="s">
        <v>4528</v>
      </c>
      <c r="F177" s="230" t="s">
        <v>4529</v>
      </c>
      <c r="G177" s="231" t="s">
        <v>293</v>
      </c>
      <c r="H177" s="232">
        <v>18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0.0016199999999999999</v>
      </c>
      <c r="R177" s="237">
        <f>Q177*H177</f>
        <v>0.029159999999999998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99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7783</v>
      </c>
    </row>
    <row r="178" s="2" customFormat="1" ht="16.5" customHeight="1">
      <c r="A178" s="39"/>
      <c r="B178" s="40"/>
      <c r="C178" s="228" t="s">
        <v>351</v>
      </c>
      <c r="D178" s="228" t="s">
        <v>218</v>
      </c>
      <c r="E178" s="229" t="s">
        <v>4531</v>
      </c>
      <c r="F178" s="230" t="s">
        <v>4532</v>
      </c>
      <c r="G178" s="231" t="s">
        <v>293</v>
      </c>
      <c r="H178" s="232">
        <v>2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0.0019200000000000001</v>
      </c>
      <c r="R178" s="237">
        <f>Q178*H178</f>
        <v>0.0038400000000000001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99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7784</v>
      </c>
    </row>
    <row r="179" s="2" customFormat="1" ht="16.5" customHeight="1">
      <c r="A179" s="39"/>
      <c r="B179" s="40"/>
      <c r="C179" s="228" t="s">
        <v>356</v>
      </c>
      <c r="D179" s="228" t="s">
        <v>218</v>
      </c>
      <c r="E179" s="229" t="s">
        <v>4457</v>
      </c>
      <c r="F179" s="230" t="s">
        <v>4458</v>
      </c>
      <c r="G179" s="231" t="s">
        <v>293</v>
      </c>
      <c r="H179" s="232">
        <v>18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0.00084999999999999995</v>
      </c>
      <c r="R179" s="237">
        <f>Q179*H179</f>
        <v>0.015299999999999999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99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7785</v>
      </c>
    </row>
    <row r="180" s="2" customFormat="1">
      <c r="A180" s="39"/>
      <c r="B180" s="40"/>
      <c r="C180" s="41"/>
      <c r="D180" s="243" t="s">
        <v>1639</v>
      </c>
      <c r="E180" s="41"/>
      <c r="F180" s="291" t="s">
        <v>4486</v>
      </c>
      <c r="G180" s="41"/>
      <c r="H180" s="41"/>
      <c r="I180" s="292"/>
      <c r="J180" s="41"/>
      <c r="K180" s="41"/>
      <c r="L180" s="45"/>
      <c r="M180" s="293"/>
      <c r="N180" s="294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1639</v>
      </c>
      <c r="AU180" s="18" t="s">
        <v>99</v>
      </c>
    </row>
    <row r="181" s="2" customFormat="1" ht="16.5" customHeight="1">
      <c r="A181" s="39"/>
      <c r="B181" s="40"/>
      <c r="C181" s="228" t="s">
        <v>362</v>
      </c>
      <c r="D181" s="228" t="s">
        <v>218</v>
      </c>
      <c r="E181" s="229" t="s">
        <v>4461</v>
      </c>
      <c r="F181" s="230" t="s">
        <v>4462</v>
      </c>
      <c r="G181" s="231" t="s">
        <v>293</v>
      </c>
      <c r="H181" s="232">
        <v>4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0.00116</v>
      </c>
      <c r="R181" s="237">
        <f>Q181*H181</f>
        <v>0.00464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99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7786</v>
      </c>
    </row>
    <row r="182" s="2" customFormat="1">
      <c r="A182" s="39"/>
      <c r="B182" s="40"/>
      <c r="C182" s="41"/>
      <c r="D182" s="243" t="s">
        <v>1639</v>
      </c>
      <c r="E182" s="41"/>
      <c r="F182" s="291" t="s">
        <v>4486</v>
      </c>
      <c r="G182" s="41"/>
      <c r="H182" s="41"/>
      <c r="I182" s="292"/>
      <c r="J182" s="41"/>
      <c r="K182" s="41"/>
      <c r="L182" s="45"/>
      <c r="M182" s="293"/>
      <c r="N182" s="29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1639</v>
      </c>
      <c r="AU182" s="18" t="s">
        <v>99</v>
      </c>
    </row>
    <row r="183" s="2" customFormat="1" ht="21.75" customHeight="1">
      <c r="A183" s="39"/>
      <c r="B183" s="40"/>
      <c r="C183" s="228" t="s">
        <v>367</v>
      </c>
      <c r="D183" s="228" t="s">
        <v>218</v>
      </c>
      <c r="E183" s="229" t="s">
        <v>4470</v>
      </c>
      <c r="F183" s="230" t="s">
        <v>4471</v>
      </c>
      <c r="G183" s="231" t="s">
        <v>293</v>
      </c>
      <c r="H183" s="232">
        <v>22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0.00019000000000000001</v>
      </c>
      <c r="R183" s="237">
        <f>Q183*H183</f>
        <v>0.0041800000000000006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99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7787</v>
      </c>
    </row>
    <row r="184" s="2" customFormat="1" ht="16.5" customHeight="1">
      <c r="A184" s="39"/>
      <c r="B184" s="40"/>
      <c r="C184" s="264" t="s">
        <v>371</v>
      </c>
      <c r="D184" s="264" t="s">
        <v>372</v>
      </c>
      <c r="E184" s="265" t="s">
        <v>4490</v>
      </c>
      <c r="F184" s="266" t="s">
        <v>4491</v>
      </c>
      <c r="G184" s="267" t="s">
        <v>293</v>
      </c>
      <c r="H184" s="268">
        <v>18</v>
      </c>
      <c r="I184" s="269"/>
      <c r="J184" s="270">
        <f>ROUND(I184*H184,2)</f>
        <v>0</v>
      </c>
      <c r="K184" s="266" t="s">
        <v>3900</v>
      </c>
      <c r="L184" s="271"/>
      <c r="M184" s="272" t="s">
        <v>1</v>
      </c>
      <c r="N184" s="273" t="s">
        <v>44</v>
      </c>
      <c r="O184" s="92"/>
      <c r="P184" s="237">
        <f>O184*H184</f>
        <v>0</v>
      </c>
      <c r="Q184" s="237">
        <v>8.0000000000000007E-05</v>
      </c>
      <c r="R184" s="237">
        <f>Q184*H184</f>
        <v>0.0014400000000000001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371</v>
      </c>
      <c r="AT184" s="239" t="s">
        <v>372</v>
      </c>
      <c r="AU184" s="239" t="s">
        <v>99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7788</v>
      </c>
    </row>
    <row r="185" s="2" customFormat="1" ht="16.5" customHeight="1">
      <c r="A185" s="39"/>
      <c r="B185" s="40"/>
      <c r="C185" s="264" t="s">
        <v>376</v>
      </c>
      <c r="D185" s="264" t="s">
        <v>372</v>
      </c>
      <c r="E185" s="265" t="s">
        <v>4493</v>
      </c>
      <c r="F185" s="266" t="s">
        <v>4494</v>
      </c>
      <c r="G185" s="267" t="s">
        <v>293</v>
      </c>
      <c r="H185" s="268">
        <v>4</v>
      </c>
      <c r="I185" s="269"/>
      <c r="J185" s="270">
        <f>ROUND(I185*H185,2)</f>
        <v>0</v>
      </c>
      <c r="K185" s="266" t="s">
        <v>3900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0.00012</v>
      </c>
      <c r="R185" s="237">
        <f>Q185*H185</f>
        <v>0.00048000000000000001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371</v>
      </c>
      <c r="AT185" s="239" t="s">
        <v>372</v>
      </c>
      <c r="AU185" s="239" t="s">
        <v>99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7789</v>
      </c>
    </row>
    <row r="186" s="2" customFormat="1" ht="16.5" customHeight="1">
      <c r="A186" s="39"/>
      <c r="B186" s="40"/>
      <c r="C186" s="228" t="s">
        <v>380</v>
      </c>
      <c r="D186" s="228" t="s">
        <v>218</v>
      </c>
      <c r="E186" s="229" t="s">
        <v>4546</v>
      </c>
      <c r="F186" s="230" t="s">
        <v>4547</v>
      </c>
      <c r="G186" s="231" t="s">
        <v>359</v>
      </c>
      <c r="H186" s="232">
        <v>0.082000000000000003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99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7790</v>
      </c>
    </row>
    <row r="187" s="12" customFormat="1" ht="20.88" customHeight="1">
      <c r="A187" s="12"/>
      <c r="B187" s="212"/>
      <c r="C187" s="213"/>
      <c r="D187" s="214" t="s">
        <v>78</v>
      </c>
      <c r="E187" s="226" t="s">
        <v>4549</v>
      </c>
      <c r="F187" s="226" t="s">
        <v>4550</v>
      </c>
      <c r="G187" s="213"/>
      <c r="H187" s="213"/>
      <c r="I187" s="216"/>
      <c r="J187" s="227">
        <f>BK187</f>
        <v>0</v>
      </c>
      <c r="K187" s="213"/>
      <c r="L187" s="218"/>
      <c r="M187" s="219"/>
      <c r="N187" s="220"/>
      <c r="O187" s="220"/>
      <c r="P187" s="221">
        <f>SUM(P188:P192)</f>
        <v>0</v>
      </c>
      <c r="Q187" s="220"/>
      <c r="R187" s="221">
        <f>SUM(R188:R192)</f>
        <v>0.0025600000000000002</v>
      </c>
      <c r="S187" s="220"/>
      <c r="T187" s="222">
        <f>SUM(T188:T192)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88</v>
      </c>
      <c r="AT187" s="224" t="s">
        <v>78</v>
      </c>
      <c r="AU187" s="224" t="s">
        <v>88</v>
      </c>
      <c r="AY187" s="223" t="s">
        <v>216</v>
      </c>
      <c r="BK187" s="225">
        <f>SUM(BK188:BK192)</f>
        <v>0</v>
      </c>
    </row>
    <row r="188" s="2" customFormat="1" ht="16.5" customHeight="1">
      <c r="A188" s="39"/>
      <c r="B188" s="40"/>
      <c r="C188" s="228" t="s">
        <v>384</v>
      </c>
      <c r="D188" s="228" t="s">
        <v>218</v>
      </c>
      <c r="E188" s="229" t="s">
        <v>4551</v>
      </c>
      <c r="F188" s="230" t="s">
        <v>4552</v>
      </c>
      <c r="G188" s="231" t="s">
        <v>221</v>
      </c>
      <c r="H188" s="232">
        <v>1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0.00021000000000000001</v>
      </c>
      <c r="R188" s="237">
        <f>Q188*H188</f>
        <v>0.00021000000000000001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99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7791</v>
      </c>
    </row>
    <row r="189" s="2" customFormat="1" ht="16.5" customHeight="1">
      <c r="A189" s="39"/>
      <c r="B189" s="40"/>
      <c r="C189" s="228" t="s">
        <v>389</v>
      </c>
      <c r="D189" s="228" t="s">
        <v>218</v>
      </c>
      <c r="E189" s="229" t="s">
        <v>4554</v>
      </c>
      <c r="F189" s="230" t="s">
        <v>4555</v>
      </c>
      <c r="G189" s="231" t="s">
        <v>221</v>
      </c>
      <c r="H189" s="232">
        <v>3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0.00034000000000000002</v>
      </c>
      <c r="R189" s="237">
        <f>Q189*H189</f>
        <v>0.0010200000000000001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99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7792</v>
      </c>
    </row>
    <row r="190" s="2" customFormat="1" ht="16.5" customHeight="1">
      <c r="A190" s="39"/>
      <c r="B190" s="40"/>
      <c r="C190" s="228" t="s">
        <v>394</v>
      </c>
      <c r="D190" s="228" t="s">
        <v>218</v>
      </c>
      <c r="E190" s="229" t="s">
        <v>4563</v>
      </c>
      <c r="F190" s="230" t="s">
        <v>4564</v>
      </c>
      <c r="G190" s="231" t="s">
        <v>221</v>
      </c>
      <c r="H190" s="232">
        <v>1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0.00025000000000000001</v>
      </c>
      <c r="R190" s="237">
        <f>Q190*H190</f>
        <v>0.00025000000000000001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99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7793</v>
      </c>
    </row>
    <row r="191" s="2" customFormat="1" ht="16.5" customHeight="1">
      <c r="A191" s="39"/>
      <c r="B191" s="40"/>
      <c r="C191" s="228" t="s">
        <v>398</v>
      </c>
      <c r="D191" s="228" t="s">
        <v>218</v>
      </c>
      <c r="E191" s="229" t="s">
        <v>4566</v>
      </c>
      <c r="F191" s="230" t="s">
        <v>4567</v>
      </c>
      <c r="G191" s="231" t="s">
        <v>221</v>
      </c>
      <c r="H191" s="232">
        <v>3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0.00036000000000000002</v>
      </c>
      <c r="R191" s="237">
        <f>Q191*H191</f>
        <v>0.00108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99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7794</v>
      </c>
    </row>
    <row r="192" s="2" customFormat="1" ht="16.5" customHeight="1">
      <c r="A192" s="39"/>
      <c r="B192" s="40"/>
      <c r="C192" s="228" t="s">
        <v>403</v>
      </c>
      <c r="D192" s="228" t="s">
        <v>218</v>
      </c>
      <c r="E192" s="229" t="s">
        <v>4546</v>
      </c>
      <c r="F192" s="230" t="s">
        <v>4547</v>
      </c>
      <c r="G192" s="231" t="s">
        <v>359</v>
      </c>
      <c r="H192" s="232">
        <v>0.0030000000000000001</v>
      </c>
      <c r="I192" s="233"/>
      <c r="J192" s="234">
        <f>ROUND(I192*H192,2)</f>
        <v>0</v>
      </c>
      <c r="K192" s="230" t="s">
        <v>222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99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7795</v>
      </c>
    </row>
    <row r="193" s="12" customFormat="1" ht="20.88" customHeight="1">
      <c r="A193" s="12"/>
      <c r="B193" s="212"/>
      <c r="C193" s="213"/>
      <c r="D193" s="214" t="s">
        <v>78</v>
      </c>
      <c r="E193" s="226" t="s">
        <v>4647</v>
      </c>
      <c r="F193" s="226" t="s">
        <v>4648</v>
      </c>
      <c r="G193" s="213"/>
      <c r="H193" s="213"/>
      <c r="I193" s="216"/>
      <c r="J193" s="227">
        <f>BK193</f>
        <v>0</v>
      </c>
      <c r="K193" s="213"/>
      <c r="L193" s="218"/>
      <c r="M193" s="219"/>
      <c r="N193" s="220"/>
      <c r="O193" s="220"/>
      <c r="P193" s="221">
        <f>P194+P199+P204+P209+P217+P225+P233+P237+P243+P246</f>
        <v>0</v>
      </c>
      <c r="Q193" s="220"/>
      <c r="R193" s="221">
        <f>R194+R199+R204+R209+R217+R225+R233+R237+R243+R246</f>
        <v>0.36073999999999995</v>
      </c>
      <c r="S193" s="220"/>
      <c r="T193" s="222">
        <f>T194+T199+T204+T209+T217+T225+T233+T237+T243+T246</f>
        <v>0.17999999999999999</v>
      </c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R193" s="223" t="s">
        <v>88</v>
      </c>
      <c r="AT193" s="224" t="s">
        <v>78</v>
      </c>
      <c r="AU193" s="224" t="s">
        <v>88</v>
      </c>
      <c r="AY193" s="223" t="s">
        <v>216</v>
      </c>
      <c r="BK193" s="225">
        <f>BK194+BK199+BK204+BK209+BK217+BK225+BK233+BK237+BK243+BK246</f>
        <v>0</v>
      </c>
    </row>
    <row r="194" s="16" customFormat="1" ht="20.88" customHeight="1">
      <c r="A194" s="16"/>
      <c r="B194" s="299"/>
      <c r="C194" s="300"/>
      <c r="D194" s="301" t="s">
        <v>78</v>
      </c>
      <c r="E194" s="301" t="s">
        <v>7796</v>
      </c>
      <c r="F194" s="301" t="s">
        <v>7797</v>
      </c>
      <c r="G194" s="300"/>
      <c r="H194" s="300"/>
      <c r="I194" s="302"/>
      <c r="J194" s="303">
        <f>BK194</f>
        <v>0</v>
      </c>
      <c r="K194" s="300"/>
      <c r="L194" s="304"/>
      <c r="M194" s="305"/>
      <c r="N194" s="306"/>
      <c r="O194" s="306"/>
      <c r="P194" s="307">
        <f>SUM(P195:P198)</f>
        <v>0</v>
      </c>
      <c r="Q194" s="306"/>
      <c r="R194" s="307">
        <f>SUM(R195:R198)</f>
        <v>0.033619999999999997</v>
      </c>
      <c r="S194" s="306"/>
      <c r="T194" s="308">
        <f>SUM(T195:T198)</f>
        <v>0</v>
      </c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R194" s="309" t="s">
        <v>88</v>
      </c>
      <c r="AT194" s="310" t="s">
        <v>78</v>
      </c>
      <c r="AU194" s="310" t="s">
        <v>99</v>
      </c>
      <c r="AY194" s="309" t="s">
        <v>216</v>
      </c>
      <c r="BK194" s="311">
        <f>SUM(BK195:BK198)</f>
        <v>0</v>
      </c>
    </row>
    <row r="195" s="2" customFormat="1" ht="16.5" customHeight="1">
      <c r="A195" s="39"/>
      <c r="B195" s="40"/>
      <c r="C195" s="228" t="s">
        <v>408</v>
      </c>
      <c r="D195" s="228" t="s">
        <v>218</v>
      </c>
      <c r="E195" s="229" t="s">
        <v>4651</v>
      </c>
      <c r="F195" s="230" t="s">
        <v>4652</v>
      </c>
      <c r="G195" s="231" t="s">
        <v>4161</v>
      </c>
      <c r="H195" s="232">
        <v>1</v>
      </c>
      <c r="I195" s="233"/>
      <c r="J195" s="234">
        <f>ROUND(I195*H195,2)</f>
        <v>0</v>
      </c>
      <c r="K195" s="230" t="s">
        <v>222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0.016969999999999999</v>
      </c>
      <c r="R195" s="237">
        <f>Q195*H195</f>
        <v>0.016969999999999999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121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7798</v>
      </c>
    </row>
    <row r="196" s="2" customFormat="1">
      <c r="A196" s="39"/>
      <c r="B196" s="40"/>
      <c r="C196" s="41"/>
      <c r="D196" s="243" t="s">
        <v>1639</v>
      </c>
      <c r="E196" s="41"/>
      <c r="F196" s="291" t="s">
        <v>4654</v>
      </c>
      <c r="G196" s="41"/>
      <c r="H196" s="41"/>
      <c r="I196" s="292"/>
      <c r="J196" s="41"/>
      <c r="K196" s="41"/>
      <c r="L196" s="45"/>
      <c r="M196" s="293"/>
      <c r="N196" s="294"/>
      <c r="O196" s="92"/>
      <c r="P196" s="92"/>
      <c r="Q196" s="92"/>
      <c r="R196" s="92"/>
      <c r="S196" s="92"/>
      <c r="T196" s="93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1639</v>
      </c>
      <c r="AU196" s="18" t="s">
        <v>121</v>
      </c>
    </row>
    <row r="197" s="2" customFormat="1" ht="21.75" customHeight="1">
      <c r="A197" s="39"/>
      <c r="B197" s="40"/>
      <c r="C197" s="228" t="s">
        <v>415</v>
      </c>
      <c r="D197" s="228" t="s">
        <v>218</v>
      </c>
      <c r="E197" s="229" t="s">
        <v>4655</v>
      </c>
      <c r="F197" s="230" t="s">
        <v>4656</v>
      </c>
      <c r="G197" s="231" t="s">
        <v>4161</v>
      </c>
      <c r="H197" s="232">
        <v>1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0.016650000000000002</v>
      </c>
      <c r="R197" s="237">
        <f>Q197*H197</f>
        <v>0.016650000000000002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121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7799</v>
      </c>
    </row>
    <row r="198" s="2" customFormat="1">
      <c r="A198" s="39"/>
      <c r="B198" s="40"/>
      <c r="C198" s="41"/>
      <c r="D198" s="243" t="s">
        <v>1639</v>
      </c>
      <c r="E198" s="41"/>
      <c r="F198" s="291" t="s">
        <v>4658</v>
      </c>
      <c r="G198" s="41"/>
      <c r="H198" s="41"/>
      <c r="I198" s="292"/>
      <c r="J198" s="41"/>
      <c r="K198" s="41"/>
      <c r="L198" s="45"/>
      <c r="M198" s="293"/>
      <c r="N198" s="294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1639</v>
      </c>
      <c r="AU198" s="18" t="s">
        <v>121</v>
      </c>
    </row>
    <row r="199" s="16" customFormat="1" ht="20.88" customHeight="1">
      <c r="A199" s="16"/>
      <c r="B199" s="299"/>
      <c r="C199" s="300"/>
      <c r="D199" s="301" t="s">
        <v>78</v>
      </c>
      <c r="E199" s="301" t="s">
        <v>4649</v>
      </c>
      <c r="F199" s="301" t="s">
        <v>4650</v>
      </c>
      <c r="G199" s="300"/>
      <c r="H199" s="300"/>
      <c r="I199" s="302"/>
      <c r="J199" s="303">
        <f>BK199</f>
        <v>0</v>
      </c>
      <c r="K199" s="300"/>
      <c r="L199" s="304"/>
      <c r="M199" s="305"/>
      <c r="N199" s="306"/>
      <c r="O199" s="306"/>
      <c r="P199" s="307">
        <f>SUM(P200:P203)</f>
        <v>0</v>
      </c>
      <c r="Q199" s="306"/>
      <c r="R199" s="307">
        <f>SUM(R200:R203)</f>
        <v>0.03039</v>
      </c>
      <c r="S199" s="306"/>
      <c r="T199" s="308">
        <f>SUM(T200:T203)</f>
        <v>0</v>
      </c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R199" s="309" t="s">
        <v>88</v>
      </c>
      <c r="AT199" s="310" t="s">
        <v>78</v>
      </c>
      <c r="AU199" s="310" t="s">
        <v>99</v>
      </c>
      <c r="AY199" s="309" t="s">
        <v>216</v>
      </c>
      <c r="BK199" s="311">
        <f>SUM(BK200:BK203)</f>
        <v>0</v>
      </c>
    </row>
    <row r="200" s="2" customFormat="1" ht="16.5" customHeight="1">
      <c r="A200" s="39"/>
      <c r="B200" s="40"/>
      <c r="C200" s="228" t="s">
        <v>420</v>
      </c>
      <c r="D200" s="228" t="s">
        <v>218</v>
      </c>
      <c r="E200" s="229" t="s">
        <v>4661</v>
      </c>
      <c r="F200" s="230" t="s">
        <v>4662</v>
      </c>
      <c r="G200" s="231" t="s">
        <v>4161</v>
      </c>
      <c r="H200" s="232">
        <v>1</v>
      </c>
      <c r="I200" s="233"/>
      <c r="J200" s="234">
        <f>ROUND(I200*H200,2)</f>
        <v>0</v>
      </c>
      <c r="K200" s="230" t="s">
        <v>222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0.013740000000000001</v>
      </c>
      <c r="R200" s="237">
        <f>Q200*H200</f>
        <v>0.013740000000000001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121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7800</v>
      </c>
    </row>
    <row r="201" s="2" customFormat="1">
      <c r="A201" s="39"/>
      <c r="B201" s="40"/>
      <c r="C201" s="41"/>
      <c r="D201" s="243" t="s">
        <v>1639</v>
      </c>
      <c r="E201" s="41"/>
      <c r="F201" s="291" t="s">
        <v>4654</v>
      </c>
      <c r="G201" s="41"/>
      <c r="H201" s="41"/>
      <c r="I201" s="292"/>
      <c r="J201" s="41"/>
      <c r="K201" s="41"/>
      <c r="L201" s="45"/>
      <c r="M201" s="293"/>
      <c r="N201" s="294"/>
      <c r="O201" s="92"/>
      <c r="P201" s="92"/>
      <c r="Q201" s="92"/>
      <c r="R201" s="92"/>
      <c r="S201" s="92"/>
      <c r="T201" s="93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1639</v>
      </c>
      <c r="AU201" s="18" t="s">
        <v>121</v>
      </c>
    </row>
    <row r="202" s="2" customFormat="1" ht="16.5" customHeight="1">
      <c r="A202" s="39"/>
      <c r="B202" s="40"/>
      <c r="C202" s="228" t="s">
        <v>424</v>
      </c>
      <c r="D202" s="228" t="s">
        <v>218</v>
      </c>
      <c r="E202" s="229" t="s">
        <v>4664</v>
      </c>
      <c r="F202" s="230" t="s">
        <v>4665</v>
      </c>
      <c r="G202" s="231" t="s">
        <v>4161</v>
      </c>
      <c r="H202" s="232">
        <v>1</v>
      </c>
      <c r="I202" s="233"/>
      <c r="J202" s="234">
        <f>ROUND(I202*H202,2)</f>
        <v>0</v>
      </c>
      <c r="K202" s="230" t="s">
        <v>3900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0.016650000000000002</v>
      </c>
      <c r="R202" s="237">
        <f>Q202*H202</f>
        <v>0.016650000000000002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121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7801</v>
      </c>
    </row>
    <row r="203" s="2" customFormat="1">
      <c r="A203" s="39"/>
      <c r="B203" s="40"/>
      <c r="C203" s="41"/>
      <c r="D203" s="243" t="s">
        <v>1639</v>
      </c>
      <c r="E203" s="41"/>
      <c r="F203" s="291" t="s">
        <v>4667</v>
      </c>
      <c r="G203" s="41"/>
      <c r="H203" s="41"/>
      <c r="I203" s="292"/>
      <c r="J203" s="41"/>
      <c r="K203" s="41"/>
      <c r="L203" s="45"/>
      <c r="M203" s="293"/>
      <c r="N203" s="294"/>
      <c r="O203" s="92"/>
      <c r="P203" s="92"/>
      <c r="Q203" s="92"/>
      <c r="R203" s="92"/>
      <c r="S203" s="92"/>
      <c r="T203" s="93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1639</v>
      </c>
      <c r="AU203" s="18" t="s">
        <v>121</v>
      </c>
    </row>
    <row r="204" s="16" customFormat="1" ht="20.88" customHeight="1">
      <c r="A204" s="16"/>
      <c r="B204" s="299"/>
      <c r="C204" s="300"/>
      <c r="D204" s="301" t="s">
        <v>78</v>
      </c>
      <c r="E204" s="301" t="s">
        <v>4659</v>
      </c>
      <c r="F204" s="301" t="s">
        <v>4660</v>
      </c>
      <c r="G204" s="300"/>
      <c r="H204" s="300"/>
      <c r="I204" s="302"/>
      <c r="J204" s="303">
        <f>BK204</f>
        <v>0</v>
      </c>
      <c r="K204" s="300"/>
      <c r="L204" s="304"/>
      <c r="M204" s="305"/>
      <c r="N204" s="306"/>
      <c r="O204" s="306"/>
      <c r="P204" s="307">
        <f>SUM(P205:P208)</f>
        <v>0</v>
      </c>
      <c r="Q204" s="306"/>
      <c r="R204" s="307">
        <f>SUM(R205:R208)</f>
        <v>0.03039</v>
      </c>
      <c r="S204" s="306"/>
      <c r="T204" s="308">
        <f>SUM(T205:T208)</f>
        <v>0</v>
      </c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R204" s="309" t="s">
        <v>88</v>
      </c>
      <c r="AT204" s="310" t="s">
        <v>78</v>
      </c>
      <c r="AU204" s="310" t="s">
        <v>99</v>
      </c>
      <c r="AY204" s="309" t="s">
        <v>216</v>
      </c>
      <c r="BK204" s="311">
        <f>SUM(BK205:BK208)</f>
        <v>0</v>
      </c>
    </row>
    <row r="205" s="2" customFormat="1" ht="16.5" customHeight="1">
      <c r="A205" s="39"/>
      <c r="B205" s="40"/>
      <c r="C205" s="228" t="s">
        <v>428</v>
      </c>
      <c r="D205" s="228" t="s">
        <v>218</v>
      </c>
      <c r="E205" s="229" t="s">
        <v>4670</v>
      </c>
      <c r="F205" s="230" t="s">
        <v>4671</v>
      </c>
      <c r="G205" s="231" t="s">
        <v>4161</v>
      </c>
      <c r="H205" s="232">
        <v>1</v>
      </c>
      <c r="I205" s="233"/>
      <c r="J205" s="234">
        <f>ROUND(I205*H205,2)</f>
        <v>0</v>
      </c>
      <c r="K205" s="230" t="s">
        <v>3900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0.013740000000000001</v>
      </c>
      <c r="R205" s="237">
        <f>Q205*H205</f>
        <v>0.013740000000000001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121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7802</v>
      </c>
    </row>
    <row r="206" s="2" customFormat="1">
      <c r="A206" s="39"/>
      <c r="B206" s="40"/>
      <c r="C206" s="41"/>
      <c r="D206" s="243" t="s">
        <v>1639</v>
      </c>
      <c r="E206" s="41"/>
      <c r="F206" s="291" t="s">
        <v>4654</v>
      </c>
      <c r="G206" s="41"/>
      <c r="H206" s="41"/>
      <c r="I206" s="292"/>
      <c r="J206" s="41"/>
      <c r="K206" s="41"/>
      <c r="L206" s="45"/>
      <c r="M206" s="293"/>
      <c r="N206" s="294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1639</v>
      </c>
      <c r="AU206" s="18" t="s">
        <v>121</v>
      </c>
    </row>
    <row r="207" s="2" customFormat="1" ht="21.75" customHeight="1">
      <c r="A207" s="39"/>
      <c r="B207" s="40"/>
      <c r="C207" s="228" t="s">
        <v>432</v>
      </c>
      <c r="D207" s="228" t="s">
        <v>218</v>
      </c>
      <c r="E207" s="229" t="s">
        <v>4655</v>
      </c>
      <c r="F207" s="230" t="s">
        <v>4656</v>
      </c>
      <c r="G207" s="231" t="s">
        <v>4161</v>
      </c>
      <c r="H207" s="232">
        <v>1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0.016650000000000002</v>
      </c>
      <c r="R207" s="237">
        <f>Q207*H207</f>
        <v>0.016650000000000002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121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7803</v>
      </c>
    </row>
    <row r="208" s="2" customFormat="1">
      <c r="A208" s="39"/>
      <c r="B208" s="40"/>
      <c r="C208" s="41"/>
      <c r="D208" s="243" t="s">
        <v>1639</v>
      </c>
      <c r="E208" s="41"/>
      <c r="F208" s="291" t="s">
        <v>4658</v>
      </c>
      <c r="G208" s="41"/>
      <c r="H208" s="41"/>
      <c r="I208" s="292"/>
      <c r="J208" s="41"/>
      <c r="K208" s="41"/>
      <c r="L208" s="45"/>
      <c r="M208" s="293"/>
      <c r="N208" s="294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1639</v>
      </c>
      <c r="AU208" s="18" t="s">
        <v>121</v>
      </c>
    </row>
    <row r="209" s="16" customFormat="1" ht="20.88" customHeight="1">
      <c r="A209" s="16"/>
      <c r="B209" s="299"/>
      <c r="C209" s="300"/>
      <c r="D209" s="301" t="s">
        <v>78</v>
      </c>
      <c r="E209" s="301" t="s">
        <v>4668</v>
      </c>
      <c r="F209" s="301" t="s">
        <v>7804</v>
      </c>
      <c r="G209" s="300"/>
      <c r="H209" s="300"/>
      <c r="I209" s="302"/>
      <c r="J209" s="303">
        <f>BK209</f>
        <v>0</v>
      </c>
      <c r="K209" s="300"/>
      <c r="L209" s="304"/>
      <c r="M209" s="305"/>
      <c r="N209" s="306"/>
      <c r="O209" s="306"/>
      <c r="P209" s="307">
        <f>SUM(P210:P216)</f>
        <v>0</v>
      </c>
      <c r="Q209" s="306"/>
      <c r="R209" s="307">
        <f>SUM(R210:R216)</f>
        <v>0.0269</v>
      </c>
      <c r="S209" s="306"/>
      <c r="T209" s="308">
        <f>SUM(T210:T216)</f>
        <v>0</v>
      </c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R209" s="309" t="s">
        <v>88</v>
      </c>
      <c r="AT209" s="310" t="s">
        <v>78</v>
      </c>
      <c r="AU209" s="310" t="s">
        <v>99</v>
      </c>
      <c r="AY209" s="309" t="s">
        <v>216</v>
      </c>
      <c r="BK209" s="311">
        <f>SUM(BK210:BK216)</f>
        <v>0</v>
      </c>
    </row>
    <row r="210" s="2" customFormat="1" ht="16.5" customHeight="1">
      <c r="A210" s="39"/>
      <c r="B210" s="40"/>
      <c r="C210" s="228" t="s">
        <v>436</v>
      </c>
      <c r="D210" s="228" t="s">
        <v>218</v>
      </c>
      <c r="E210" s="229" t="s">
        <v>7805</v>
      </c>
      <c r="F210" s="230" t="s">
        <v>7806</v>
      </c>
      <c r="G210" s="231" t="s">
        <v>4161</v>
      </c>
      <c r="H210" s="232">
        <v>1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0.01047</v>
      </c>
      <c r="R210" s="237">
        <f>Q210*H210</f>
        <v>0.01047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121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7807</v>
      </c>
    </row>
    <row r="211" s="2" customFormat="1" ht="21.75" customHeight="1">
      <c r="A211" s="39"/>
      <c r="B211" s="40"/>
      <c r="C211" s="228" t="s">
        <v>441</v>
      </c>
      <c r="D211" s="228" t="s">
        <v>218</v>
      </c>
      <c r="E211" s="229" t="s">
        <v>4711</v>
      </c>
      <c r="F211" s="230" t="s">
        <v>4712</v>
      </c>
      <c r="G211" s="231" t="s">
        <v>4161</v>
      </c>
      <c r="H211" s="232">
        <v>1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0.012</v>
      </c>
      <c r="R211" s="237">
        <f>Q211*H211</f>
        <v>0.012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121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7808</v>
      </c>
    </row>
    <row r="212" s="2" customFormat="1" ht="16.5" customHeight="1">
      <c r="A212" s="39"/>
      <c r="B212" s="40"/>
      <c r="C212" s="228" t="s">
        <v>445</v>
      </c>
      <c r="D212" s="228" t="s">
        <v>218</v>
      </c>
      <c r="E212" s="229" t="s">
        <v>4691</v>
      </c>
      <c r="F212" s="230" t="s">
        <v>4692</v>
      </c>
      <c r="G212" s="231" t="s">
        <v>221</v>
      </c>
      <c r="H212" s="232">
        <v>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0.00013999999999999999</v>
      </c>
      <c r="R212" s="237">
        <f>Q212*H212</f>
        <v>0.00013999999999999999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121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7809</v>
      </c>
    </row>
    <row r="213" s="2" customFormat="1" ht="16.5" customHeight="1">
      <c r="A213" s="39"/>
      <c r="B213" s="40"/>
      <c r="C213" s="264" t="s">
        <v>449</v>
      </c>
      <c r="D213" s="264" t="s">
        <v>372</v>
      </c>
      <c r="E213" s="265" t="s">
        <v>4694</v>
      </c>
      <c r="F213" s="266" t="s">
        <v>4695</v>
      </c>
      <c r="G213" s="267" t="s">
        <v>221</v>
      </c>
      <c r="H213" s="268">
        <v>1</v>
      </c>
      <c r="I213" s="269"/>
      <c r="J213" s="270">
        <f>ROUND(I213*H213,2)</f>
        <v>0</v>
      </c>
      <c r="K213" s="266" t="s">
        <v>3900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0.00031</v>
      </c>
      <c r="R213" s="237">
        <f>Q213*H213</f>
        <v>0.00031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371</v>
      </c>
      <c r="AT213" s="239" t="s">
        <v>372</v>
      </c>
      <c r="AU213" s="239" t="s">
        <v>121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7810</v>
      </c>
    </row>
    <row r="214" s="2" customFormat="1" ht="16.5" customHeight="1">
      <c r="A214" s="39"/>
      <c r="B214" s="40"/>
      <c r="C214" s="228" t="s">
        <v>453</v>
      </c>
      <c r="D214" s="228" t="s">
        <v>218</v>
      </c>
      <c r="E214" s="229" t="s">
        <v>4697</v>
      </c>
      <c r="F214" s="230" t="s">
        <v>4698</v>
      </c>
      <c r="G214" s="231" t="s">
        <v>4161</v>
      </c>
      <c r="H214" s="232">
        <v>1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0.0018</v>
      </c>
      <c r="R214" s="237">
        <f>Q214*H214</f>
        <v>0.0018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121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7811</v>
      </c>
    </row>
    <row r="215" s="2" customFormat="1" ht="16.5" customHeight="1">
      <c r="A215" s="39"/>
      <c r="B215" s="40"/>
      <c r="C215" s="228" t="s">
        <v>459</v>
      </c>
      <c r="D215" s="228" t="s">
        <v>218</v>
      </c>
      <c r="E215" s="229" t="s">
        <v>4700</v>
      </c>
      <c r="F215" s="230" t="s">
        <v>4701</v>
      </c>
      <c r="G215" s="231" t="s">
        <v>221</v>
      </c>
      <c r="H215" s="232">
        <v>2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9.0000000000000006E-05</v>
      </c>
      <c r="R215" s="237">
        <f>Q215*H215</f>
        <v>0.00018000000000000001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121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7812</v>
      </c>
    </row>
    <row r="216" s="2" customFormat="1" ht="16.5" customHeight="1">
      <c r="A216" s="39"/>
      <c r="B216" s="40"/>
      <c r="C216" s="264" t="s">
        <v>464</v>
      </c>
      <c r="D216" s="264" t="s">
        <v>372</v>
      </c>
      <c r="E216" s="265" t="s">
        <v>4703</v>
      </c>
      <c r="F216" s="266" t="s">
        <v>4704</v>
      </c>
      <c r="G216" s="267" t="s">
        <v>221</v>
      </c>
      <c r="H216" s="268">
        <v>2</v>
      </c>
      <c r="I216" s="269"/>
      <c r="J216" s="270">
        <f>ROUND(I216*H216,2)</f>
        <v>0</v>
      </c>
      <c r="K216" s="266" t="s">
        <v>3900</v>
      </c>
      <c r="L216" s="271"/>
      <c r="M216" s="272" t="s">
        <v>1</v>
      </c>
      <c r="N216" s="273" t="s">
        <v>44</v>
      </c>
      <c r="O216" s="92"/>
      <c r="P216" s="237">
        <f>O216*H216</f>
        <v>0</v>
      </c>
      <c r="Q216" s="237">
        <v>0.001</v>
      </c>
      <c r="R216" s="237">
        <f>Q216*H216</f>
        <v>0.002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371</v>
      </c>
      <c r="AT216" s="239" t="s">
        <v>372</v>
      </c>
      <c r="AU216" s="239" t="s">
        <v>121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7813</v>
      </c>
    </row>
    <row r="217" s="16" customFormat="1" ht="20.88" customHeight="1">
      <c r="A217" s="16"/>
      <c r="B217" s="299"/>
      <c r="C217" s="300"/>
      <c r="D217" s="301" t="s">
        <v>78</v>
      </c>
      <c r="E217" s="301" t="s">
        <v>4674</v>
      </c>
      <c r="F217" s="301" t="s">
        <v>4731</v>
      </c>
      <c r="G217" s="300"/>
      <c r="H217" s="300"/>
      <c r="I217" s="302"/>
      <c r="J217" s="303">
        <f>BK217</f>
        <v>0</v>
      </c>
      <c r="K217" s="300"/>
      <c r="L217" s="304"/>
      <c r="M217" s="305"/>
      <c r="N217" s="306"/>
      <c r="O217" s="306"/>
      <c r="P217" s="307">
        <f>SUM(P218:P224)</f>
        <v>0</v>
      </c>
      <c r="Q217" s="306"/>
      <c r="R217" s="307">
        <f>SUM(R218:R224)</f>
        <v>0.0269</v>
      </c>
      <c r="S217" s="306"/>
      <c r="T217" s="308">
        <f>SUM(T218:T224)</f>
        <v>0</v>
      </c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R217" s="309" t="s">
        <v>88</v>
      </c>
      <c r="AT217" s="310" t="s">
        <v>78</v>
      </c>
      <c r="AU217" s="310" t="s">
        <v>99</v>
      </c>
      <c r="AY217" s="309" t="s">
        <v>216</v>
      </c>
      <c r="BK217" s="311">
        <f>SUM(BK218:BK224)</f>
        <v>0</v>
      </c>
    </row>
    <row r="218" s="2" customFormat="1" ht="16.5" customHeight="1">
      <c r="A218" s="39"/>
      <c r="B218" s="40"/>
      <c r="C218" s="228" t="s">
        <v>469</v>
      </c>
      <c r="D218" s="228" t="s">
        <v>218</v>
      </c>
      <c r="E218" s="229" t="s">
        <v>7814</v>
      </c>
      <c r="F218" s="230" t="s">
        <v>7815</v>
      </c>
      <c r="G218" s="231" t="s">
        <v>4161</v>
      </c>
      <c r="H218" s="232">
        <v>1</v>
      </c>
      <c r="I218" s="233"/>
      <c r="J218" s="234">
        <f>ROUND(I218*H218,2)</f>
        <v>0</v>
      </c>
      <c r="K218" s="230" t="s">
        <v>3900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0.01047</v>
      </c>
      <c r="R218" s="237">
        <f>Q218*H218</f>
        <v>0.01047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121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7816</v>
      </c>
    </row>
    <row r="219" s="2" customFormat="1" ht="21.75" customHeight="1">
      <c r="A219" s="39"/>
      <c r="B219" s="40"/>
      <c r="C219" s="228" t="s">
        <v>474</v>
      </c>
      <c r="D219" s="228" t="s">
        <v>218</v>
      </c>
      <c r="E219" s="229" t="s">
        <v>4711</v>
      </c>
      <c r="F219" s="230" t="s">
        <v>4712</v>
      </c>
      <c r="G219" s="231" t="s">
        <v>4161</v>
      </c>
      <c r="H219" s="232">
        <v>1</v>
      </c>
      <c r="I219" s="233"/>
      <c r="J219" s="234">
        <f>ROUND(I219*H219,2)</f>
        <v>0</v>
      </c>
      <c r="K219" s="230" t="s">
        <v>222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0.012</v>
      </c>
      <c r="R219" s="237">
        <f>Q219*H219</f>
        <v>0.012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290</v>
      </c>
      <c r="AT219" s="239" t="s">
        <v>218</v>
      </c>
      <c r="AU219" s="239" t="s">
        <v>121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290</v>
      </c>
      <c r="BM219" s="239" t="s">
        <v>7817</v>
      </c>
    </row>
    <row r="220" s="2" customFormat="1" ht="16.5" customHeight="1">
      <c r="A220" s="39"/>
      <c r="B220" s="40"/>
      <c r="C220" s="228" t="s">
        <v>479</v>
      </c>
      <c r="D220" s="228" t="s">
        <v>218</v>
      </c>
      <c r="E220" s="229" t="s">
        <v>4691</v>
      </c>
      <c r="F220" s="230" t="s">
        <v>4692</v>
      </c>
      <c r="G220" s="231" t="s">
        <v>221</v>
      </c>
      <c r="H220" s="232">
        <v>1</v>
      </c>
      <c r="I220" s="233"/>
      <c r="J220" s="234">
        <f>ROUND(I220*H220,2)</f>
        <v>0</v>
      </c>
      <c r="K220" s="230" t="s">
        <v>222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0.00013999999999999999</v>
      </c>
      <c r="R220" s="237">
        <f>Q220*H220</f>
        <v>0.00013999999999999999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290</v>
      </c>
      <c r="AT220" s="239" t="s">
        <v>218</v>
      </c>
      <c r="AU220" s="239" t="s">
        <v>121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7818</v>
      </c>
    </row>
    <row r="221" s="2" customFormat="1" ht="16.5" customHeight="1">
      <c r="A221" s="39"/>
      <c r="B221" s="40"/>
      <c r="C221" s="264" t="s">
        <v>483</v>
      </c>
      <c r="D221" s="264" t="s">
        <v>372</v>
      </c>
      <c r="E221" s="265" t="s">
        <v>4694</v>
      </c>
      <c r="F221" s="266" t="s">
        <v>4695</v>
      </c>
      <c r="G221" s="267" t="s">
        <v>221</v>
      </c>
      <c r="H221" s="268">
        <v>1</v>
      </c>
      <c r="I221" s="269"/>
      <c r="J221" s="270">
        <f>ROUND(I221*H221,2)</f>
        <v>0</v>
      </c>
      <c r="K221" s="266" t="s">
        <v>3900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0.00031</v>
      </c>
      <c r="R221" s="237">
        <f>Q221*H221</f>
        <v>0.00031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371</v>
      </c>
      <c r="AT221" s="239" t="s">
        <v>372</v>
      </c>
      <c r="AU221" s="239" t="s">
        <v>121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290</v>
      </c>
      <c r="BM221" s="239" t="s">
        <v>7819</v>
      </c>
    </row>
    <row r="222" s="2" customFormat="1" ht="16.5" customHeight="1">
      <c r="A222" s="39"/>
      <c r="B222" s="40"/>
      <c r="C222" s="228" t="s">
        <v>487</v>
      </c>
      <c r="D222" s="228" t="s">
        <v>218</v>
      </c>
      <c r="E222" s="229" t="s">
        <v>4697</v>
      </c>
      <c r="F222" s="230" t="s">
        <v>4698</v>
      </c>
      <c r="G222" s="231" t="s">
        <v>4161</v>
      </c>
      <c r="H222" s="232">
        <v>1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0.0018</v>
      </c>
      <c r="R222" s="237">
        <f>Q222*H222</f>
        <v>0.0018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121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7820</v>
      </c>
    </row>
    <row r="223" s="2" customFormat="1" ht="16.5" customHeight="1">
      <c r="A223" s="39"/>
      <c r="B223" s="40"/>
      <c r="C223" s="228" t="s">
        <v>494</v>
      </c>
      <c r="D223" s="228" t="s">
        <v>218</v>
      </c>
      <c r="E223" s="229" t="s">
        <v>4700</v>
      </c>
      <c r="F223" s="230" t="s">
        <v>4701</v>
      </c>
      <c r="G223" s="231" t="s">
        <v>221</v>
      </c>
      <c r="H223" s="232">
        <v>2</v>
      </c>
      <c r="I223" s="233"/>
      <c r="J223" s="234">
        <f>ROUND(I223*H223,2)</f>
        <v>0</v>
      </c>
      <c r="K223" s="230" t="s">
        <v>222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9.0000000000000006E-05</v>
      </c>
      <c r="R223" s="237">
        <f>Q223*H223</f>
        <v>0.00018000000000000001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290</v>
      </c>
      <c r="AT223" s="239" t="s">
        <v>218</v>
      </c>
      <c r="AU223" s="239" t="s">
        <v>121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290</v>
      </c>
      <c r="BM223" s="239" t="s">
        <v>7821</v>
      </c>
    </row>
    <row r="224" s="2" customFormat="1" ht="16.5" customHeight="1">
      <c r="A224" s="39"/>
      <c r="B224" s="40"/>
      <c r="C224" s="264" t="s">
        <v>499</v>
      </c>
      <c r="D224" s="264" t="s">
        <v>372</v>
      </c>
      <c r="E224" s="265" t="s">
        <v>4703</v>
      </c>
      <c r="F224" s="266" t="s">
        <v>4704</v>
      </c>
      <c r="G224" s="267" t="s">
        <v>221</v>
      </c>
      <c r="H224" s="268">
        <v>2</v>
      </c>
      <c r="I224" s="269"/>
      <c r="J224" s="270">
        <f>ROUND(I224*H224,2)</f>
        <v>0</v>
      </c>
      <c r="K224" s="266" t="s">
        <v>3900</v>
      </c>
      <c r="L224" s="271"/>
      <c r="M224" s="272" t="s">
        <v>1</v>
      </c>
      <c r="N224" s="273" t="s">
        <v>44</v>
      </c>
      <c r="O224" s="92"/>
      <c r="P224" s="237">
        <f>O224*H224</f>
        <v>0</v>
      </c>
      <c r="Q224" s="237">
        <v>0.001</v>
      </c>
      <c r="R224" s="237">
        <f>Q224*H224</f>
        <v>0.002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371</v>
      </c>
      <c r="AT224" s="239" t="s">
        <v>372</v>
      </c>
      <c r="AU224" s="239" t="s">
        <v>121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7822</v>
      </c>
    </row>
    <row r="225" s="16" customFormat="1" ht="20.88" customHeight="1">
      <c r="A225" s="16"/>
      <c r="B225" s="299"/>
      <c r="C225" s="300"/>
      <c r="D225" s="301" t="s">
        <v>78</v>
      </c>
      <c r="E225" s="301" t="s">
        <v>4686</v>
      </c>
      <c r="F225" s="301" t="s">
        <v>4742</v>
      </c>
      <c r="G225" s="300"/>
      <c r="H225" s="300"/>
      <c r="I225" s="302"/>
      <c r="J225" s="303">
        <f>BK225</f>
        <v>0</v>
      </c>
      <c r="K225" s="300"/>
      <c r="L225" s="304"/>
      <c r="M225" s="305"/>
      <c r="N225" s="306"/>
      <c r="O225" s="306"/>
      <c r="P225" s="307">
        <f>SUM(P226:P232)</f>
        <v>0</v>
      </c>
      <c r="Q225" s="306"/>
      <c r="R225" s="307">
        <f>SUM(R226:R232)</f>
        <v>0.0269</v>
      </c>
      <c r="S225" s="306"/>
      <c r="T225" s="308">
        <f>SUM(T226:T232)</f>
        <v>0</v>
      </c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R225" s="309" t="s">
        <v>88</v>
      </c>
      <c r="AT225" s="310" t="s">
        <v>78</v>
      </c>
      <c r="AU225" s="310" t="s">
        <v>99</v>
      </c>
      <c r="AY225" s="309" t="s">
        <v>216</v>
      </c>
      <c r="BK225" s="311">
        <f>SUM(BK226:BK232)</f>
        <v>0</v>
      </c>
    </row>
    <row r="226" s="2" customFormat="1" ht="16.5" customHeight="1">
      <c r="A226" s="39"/>
      <c r="B226" s="40"/>
      <c r="C226" s="228" t="s">
        <v>504</v>
      </c>
      <c r="D226" s="228" t="s">
        <v>218</v>
      </c>
      <c r="E226" s="229" t="s">
        <v>7823</v>
      </c>
      <c r="F226" s="230" t="s">
        <v>7824</v>
      </c>
      <c r="G226" s="231" t="s">
        <v>4161</v>
      </c>
      <c r="H226" s="232">
        <v>1</v>
      </c>
      <c r="I226" s="233"/>
      <c r="J226" s="234">
        <f>ROUND(I226*H226,2)</f>
        <v>0</v>
      </c>
      <c r="K226" s="230" t="s">
        <v>3900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0.01047</v>
      </c>
      <c r="R226" s="237">
        <f>Q226*H226</f>
        <v>0.01047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121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7825</v>
      </c>
    </row>
    <row r="227" s="2" customFormat="1" ht="21.75" customHeight="1">
      <c r="A227" s="39"/>
      <c r="B227" s="40"/>
      <c r="C227" s="228" t="s">
        <v>510</v>
      </c>
      <c r="D227" s="228" t="s">
        <v>218</v>
      </c>
      <c r="E227" s="229" t="s">
        <v>4711</v>
      </c>
      <c r="F227" s="230" t="s">
        <v>4712</v>
      </c>
      <c r="G227" s="231" t="s">
        <v>4161</v>
      </c>
      <c r="H227" s="232">
        <v>1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0.012</v>
      </c>
      <c r="R227" s="237">
        <f>Q227*H227</f>
        <v>0.012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290</v>
      </c>
      <c r="AT227" s="239" t="s">
        <v>218</v>
      </c>
      <c r="AU227" s="239" t="s">
        <v>121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290</v>
      </c>
      <c r="BM227" s="239" t="s">
        <v>7826</v>
      </c>
    </row>
    <row r="228" s="2" customFormat="1" ht="16.5" customHeight="1">
      <c r="A228" s="39"/>
      <c r="B228" s="40"/>
      <c r="C228" s="228" t="s">
        <v>515</v>
      </c>
      <c r="D228" s="228" t="s">
        <v>218</v>
      </c>
      <c r="E228" s="229" t="s">
        <v>4691</v>
      </c>
      <c r="F228" s="230" t="s">
        <v>4692</v>
      </c>
      <c r="G228" s="231" t="s">
        <v>221</v>
      </c>
      <c r="H228" s="232">
        <v>1</v>
      </c>
      <c r="I228" s="233"/>
      <c r="J228" s="234">
        <f>ROUND(I228*H228,2)</f>
        <v>0</v>
      </c>
      <c r="K228" s="230" t="s">
        <v>222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0.00013999999999999999</v>
      </c>
      <c r="R228" s="237">
        <f>Q228*H228</f>
        <v>0.00013999999999999999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290</v>
      </c>
      <c r="AT228" s="239" t="s">
        <v>218</v>
      </c>
      <c r="AU228" s="239" t="s">
        <v>121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290</v>
      </c>
      <c r="BM228" s="239" t="s">
        <v>7827</v>
      </c>
    </row>
    <row r="229" s="2" customFormat="1" ht="16.5" customHeight="1">
      <c r="A229" s="39"/>
      <c r="B229" s="40"/>
      <c r="C229" s="264" t="s">
        <v>521</v>
      </c>
      <c r="D229" s="264" t="s">
        <v>372</v>
      </c>
      <c r="E229" s="265" t="s">
        <v>4694</v>
      </c>
      <c r="F229" s="266" t="s">
        <v>4695</v>
      </c>
      <c r="G229" s="267" t="s">
        <v>221</v>
      </c>
      <c r="H229" s="268">
        <v>1</v>
      </c>
      <c r="I229" s="269"/>
      <c r="J229" s="270">
        <f>ROUND(I229*H229,2)</f>
        <v>0</v>
      </c>
      <c r="K229" s="266" t="s">
        <v>3900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0.00031</v>
      </c>
      <c r="R229" s="237">
        <f>Q229*H229</f>
        <v>0.00031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371</v>
      </c>
      <c r="AT229" s="239" t="s">
        <v>372</v>
      </c>
      <c r="AU229" s="239" t="s">
        <v>121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7828</v>
      </c>
    </row>
    <row r="230" s="2" customFormat="1" ht="16.5" customHeight="1">
      <c r="A230" s="39"/>
      <c r="B230" s="40"/>
      <c r="C230" s="228" t="s">
        <v>528</v>
      </c>
      <c r="D230" s="228" t="s">
        <v>218</v>
      </c>
      <c r="E230" s="229" t="s">
        <v>4697</v>
      </c>
      <c r="F230" s="230" t="s">
        <v>4698</v>
      </c>
      <c r="G230" s="231" t="s">
        <v>4161</v>
      </c>
      <c r="H230" s="232">
        <v>1</v>
      </c>
      <c r="I230" s="233"/>
      <c r="J230" s="234">
        <f>ROUND(I230*H230,2)</f>
        <v>0</v>
      </c>
      <c r="K230" s="230" t="s">
        <v>222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0.0018</v>
      </c>
      <c r="R230" s="237">
        <f>Q230*H230</f>
        <v>0.0018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290</v>
      </c>
      <c r="AT230" s="239" t="s">
        <v>218</v>
      </c>
      <c r="AU230" s="239" t="s">
        <v>121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7829</v>
      </c>
    </row>
    <row r="231" s="2" customFormat="1" ht="16.5" customHeight="1">
      <c r="A231" s="39"/>
      <c r="B231" s="40"/>
      <c r="C231" s="228" t="s">
        <v>856</v>
      </c>
      <c r="D231" s="228" t="s">
        <v>218</v>
      </c>
      <c r="E231" s="229" t="s">
        <v>4700</v>
      </c>
      <c r="F231" s="230" t="s">
        <v>4701</v>
      </c>
      <c r="G231" s="231" t="s">
        <v>221</v>
      </c>
      <c r="H231" s="232">
        <v>2</v>
      </c>
      <c r="I231" s="233"/>
      <c r="J231" s="234">
        <f>ROUND(I231*H231,2)</f>
        <v>0</v>
      </c>
      <c r="K231" s="230" t="s">
        <v>222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9.0000000000000006E-05</v>
      </c>
      <c r="R231" s="237">
        <f>Q231*H231</f>
        <v>0.00018000000000000001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290</v>
      </c>
      <c r="AT231" s="239" t="s">
        <v>218</v>
      </c>
      <c r="AU231" s="239" t="s">
        <v>121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290</v>
      </c>
      <c r="BM231" s="239" t="s">
        <v>7830</v>
      </c>
    </row>
    <row r="232" s="2" customFormat="1" ht="16.5" customHeight="1">
      <c r="A232" s="39"/>
      <c r="B232" s="40"/>
      <c r="C232" s="264" t="s">
        <v>863</v>
      </c>
      <c r="D232" s="264" t="s">
        <v>372</v>
      </c>
      <c r="E232" s="265" t="s">
        <v>4703</v>
      </c>
      <c r="F232" s="266" t="s">
        <v>4704</v>
      </c>
      <c r="G232" s="267" t="s">
        <v>221</v>
      </c>
      <c r="H232" s="268">
        <v>2</v>
      </c>
      <c r="I232" s="269"/>
      <c r="J232" s="270">
        <f>ROUND(I232*H232,2)</f>
        <v>0</v>
      </c>
      <c r="K232" s="266" t="s">
        <v>3900</v>
      </c>
      <c r="L232" s="271"/>
      <c r="M232" s="272" t="s">
        <v>1</v>
      </c>
      <c r="N232" s="273" t="s">
        <v>44</v>
      </c>
      <c r="O232" s="92"/>
      <c r="P232" s="237">
        <f>O232*H232</f>
        <v>0</v>
      </c>
      <c r="Q232" s="237">
        <v>0.001</v>
      </c>
      <c r="R232" s="237">
        <f>Q232*H232</f>
        <v>0.002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371</v>
      </c>
      <c r="AT232" s="239" t="s">
        <v>372</v>
      </c>
      <c r="AU232" s="239" t="s">
        <v>121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290</v>
      </c>
      <c r="BM232" s="239" t="s">
        <v>7831</v>
      </c>
    </row>
    <row r="233" s="16" customFormat="1" ht="20.88" customHeight="1">
      <c r="A233" s="16"/>
      <c r="B233" s="299"/>
      <c r="C233" s="300"/>
      <c r="D233" s="301" t="s">
        <v>78</v>
      </c>
      <c r="E233" s="301" t="s">
        <v>4706</v>
      </c>
      <c r="F233" s="301" t="s">
        <v>4763</v>
      </c>
      <c r="G233" s="300"/>
      <c r="H233" s="300"/>
      <c r="I233" s="302"/>
      <c r="J233" s="303">
        <f>BK233</f>
        <v>0</v>
      </c>
      <c r="K233" s="300"/>
      <c r="L233" s="304"/>
      <c r="M233" s="305"/>
      <c r="N233" s="306"/>
      <c r="O233" s="306"/>
      <c r="P233" s="307">
        <f>SUM(P234:P236)</f>
        <v>0</v>
      </c>
      <c r="Q233" s="306"/>
      <c r="R233" s="307">
        <f>SUM(R234:R236)</f>
        <v>0.032410000000000001</v>
      </c>
      <c r="S233" s="306"/>
      <c r="T233" s="308">
        <f>SUM(T234:T236)</f>
        <v>0</v>
      </c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R233" s="309" t="s">
        <v>88</v>
      </c>
      <c r="AT233" s="310" t="s">
        <v>78</v>
      </c>
      <c r="AU233" s="310" t="s">
        <v>99</v>
      </c>
      <c r="AY233" s="309" t="s">
        <v>216</v>
      </c>
      <c r="BK233" s="311">
        <f>SUM(BK234:BK236)</f>
        <v>0</v>
      </c>
    </row>
    <row r="234" s="2" customFormat="1" ht="24.15" customHeight="1">
      <c r="A234" s="39"/>
      <c r="B234" s="40"/>
      <c r="C234" s="228" t="s">
        <v>869</v>
      </c>
      <c r="D234" s="228" t="s">
        <v>218</v>
      </c>
      <c r="E234" s="229" t="s">
        <v>4764</v>
      </c>
      <c r="F234" s="230" t="s">
        <v>4765</v>
      </c>
      <c r="G234" s="231" t="s">
        <v>4161</v>
      </c>
      <c r="H234" s="232">
        <v>1</v>
      </c>
      <c r="I234" s="233"/>
      <c r="J234" s="234">
        <f>ROUND(I234*H234,2)</f>
        <v>0</v>
      </c>
      <c r="K234" s="230" t="s">
        <v>3900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0.018689999999999998</v>
      </c>
      <c r="R234" s="237">
        <f>Q234*H234</f>
        <v>0.018689999999999998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290</v>
      </c>
      <c r="AT234" s="239" t="s">
        <v>218</v>
      </c>
      <c r="AU234" s="239" t="s">
        <v>121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290</v>
      </c>
      <c r="BM234" s="239" t="s">
        <v>7832</v>
      </c>
    </row>
    <row r="235" s="2" customFormat="1" ht="21.75" customHeight="1">
      <c r="A235" s="39"/>
      <c r="B235" s="40"/>
      <c r="C235" s="228" t="s">
        <v>875</v>
      </c>
      <c r="D235" s="228" t="s">
        <v>218</v>
      </c>
      <c r="E235" s="229" t="s">
        <v>4767</v>
      </c>
      <c r="F235" s="230" t="s">
        <v>4768</v>
      </c>
      <c r="G235" s="231" t="s">
        <v>4161</v>
      </c>
      <c r="H235" s="232">
        <v>1</v>
      </c>
      <c r="I235" s="233"/>
      <c r="J235" s="234">
        <f>ROUND(I235*H235,2)</f>
        <v>0</v>
      </c>
      <c r="K235" s="230" t="s">
        <v>3900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0.012</v>
      </c>
      <c r="R235" s="237">
        <f>Q235*H235</f>
        <v>0.012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290</v>
      </c>
      <c r="AT235" s="239" t="s">
        <v>218</v>
      </c>
      <c r="AU235" s="239" t="s">
        <v>121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290</v>
      </c>
      <c r="BM235" s="239" t="s">
        <v>7833</v>
      </c>
    </row>
    <row r="236" s="2" customFormat="1" ht="16.5" customHeight="1">
      <c r="A236" s="39"/>
      <c r="B236" s="40"/>
      <c r="C236" s="228" t="s">
        <v>880</v>
      </c>
      <c r="D236" s="228" t="s">
        <v>218</v>
      </c>
      <c r="E236" s="229" t="s">
        <v>4770</v>
      </c>
      <c r="F236" s="230" t="s">
        <v>4771</v>
      </c>
      <c r="G236" s="231" t="s">
        <v>4161</v>
      </c>
      <c r="H236" s="232">
        <v>1</v>
      </c>
      <c r="I236" s="233"/>
      <c r="J236" s="234">
        <f>ROUND(I236*H236,2)</f>
        <v>0</v>
      </c>
      <c r="K236" s="230" t="s">
        <v>222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0.00172</v>
      </c>
      <c r="R236" s="237">
        <f>Q236*H236</f>
        <v>0.00172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290</v>
      </c>
      <c r="AT236" s="239" t="s">
        <v>218</v>
      </c>
      <c r="AU236" s="239" t="s">
        <v>121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290</v>
      </c>
      <c r="BM236" s="239" t="s">
        <v>7834</v>
      </c>
    </row>
    <row r="237" s="16" customFormat="1" ht="20.88" customHeight="1">
      <c r="A237" s="16"/>
      <c r="B237" s="299"/>
      <c r="C237" s="300"/>
      <c r="D237" s="301" t="s">
        <v>78</v>
      </c>
      <c r="E237" s="301" t="s">
        <v>4719</v>
      </c>
      <c r="F237" s="301" t="s">
        <v>4774</v>
      </c>
      <c r="G237" s="300"/>
      <c r="H237" s="300"/>
      <c r="I237" s="302"/>
      <c r="J237" s="303">
        <f>BK237</f>
        <v>0</v>
      </c>
      <c r="K237" s="300"/>
      <c r="L237" s="304"/>
      <c r="M237" s="305"/>
      <c r="N237" s="306"/>
      <c r="O237" s="306"/>
      <c r="P237" s="307">
        <f>SUM(P238:P242)</f>
        <v>0</v>
      </c>
      <c r="Q237" s="306"/>
      <c r="R237" s="307">
        <f>SUM(R238:R242)</f>
        <v>0.090859999999999982</v>
      </c>
      <c r="S237" s="306"/>
      <c r="T237" s="308">
        <f>SUM(T238:T242)</f>
        <v>0</v>
      </c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R237" s="309" t="s">
        <v>88</v>
      </c>
      <c r="AT237" s="310" t="s">
        <v>78</v>
      </c>
      <c r="AU237" s="310" t="s">
        <v>99</v>
      </c>
      <c r="AY237" s="309" t="s">
        <v>216</v>
      </c>
      <c r="BK237" s="311">
        <f>SUM(BK238:BK242)</f>
        <v>0</v>
      </c>
    </row>
    <row r="238" s="2" customFormat="1" ht="16.5" customHeight="1">
      <c r="A238" s="39"/>
      <c r="B238" s="40"/>
      <c r="C238" s="228" t="s">
        <v>885</v>
      </c>
      <c r="D238" s="228" t="s">
        <v>218</v>
      </c>
      <c r="E238" s="229" t="s">
        <v>4775</v>
      </c>
      <c r="F238" s="230" t="s">
        <v>4776</v>
      </c>
      <c r="G238" s="231" t="s">
        <v>4161</v>
      </c>
      <c r="H238" s="232">
        <v>1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0.010789999999999999</v>
      </c>
      <c r="R238" s="237">
        <f>Q238*H238</f>
        <v>0.010789999999999999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290</v>
      </c>
      <c r="AT238" s="239" t="s">
        <v>218</v>
      </c>
      <c r="AU238" s="239" t="s">
        <v>121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290</v>
      </c>
      <c r="BM238" s="239" t="s">
        <v>7835</v>
      </c>
    </row>
    <row r="239" s="2" customFormat="1">
      <c r="A239" s="39"/>
      <c r="B239" s="40"/>
      <c r="C239" s="41"/>
      <c r="D239" s="243" t="s">
        <v>1639</v>
      </c>
      <c r="E239" s="41"/>
      <c r="F239" s="291" t="s">
        <v>4778</v>
      </c>
      <c r="G239" s="41"/>
      <c r="H239" s="41"/>
      <c r="I239" s="292"/>
      <c r="J239" s="41"/>
      <c r="K239" s="41"/>
      <c r="L239" s="45"/>
      <c r="M239" s="293"/>
      <c r="N239" s="294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1639</v>
      </c>
      <c r="AU239" s="18" t="s">
        <v>121</v>
      </c>
    </row>
    <row r="240" s="2" customFormat="1" ht="24.15" customHeight="1">
      <c r="A240" s="39"/>
      <c r="B240" s="40"/>
      <c r="C240" s="228" t="s">
        <v>891</v>
      </c>
      <c r="D240" s="228" t="s">
        <v>218</v>
      </c>
      <c r="E240" s="229" t="s">
        <v>4779</v>
      </c>
      <c r="F240" s="230" t="s">
        <v>4780</v>
      </c>
      <c r="G240" s="231" t="s">
        <v>4161</v>
      </c>
      <c r="H240" s="232">
        <v>1</v>
      </c>
      <c r="I240" s="233"/>
      <c r="J240" s="234">
        <f>ROUND(I240*H240,2)</f>
        <v>0</v>
      </c>
      <c r="K240" s="230" t="s">
        <v>222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0.07639</v>
      </c>
      <c r="R240" s="237">
        <f>Q240*H240</f>
        <v>0.07639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290</v>
      </c>
      <c r="AT240" s="239" t="s">
        <v>218</v>
      </c>
      <c r="AU240" s="239" t="s">
        <v>121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290</v>
      </c>
      <c r="BM240" s="239" t="s">
        <v>7836</v>
      </c>
    </row>
    <row r="241" s="2" customFormat="1" ht="16.5" customHeight="1">
      <c r="A241" s="39"/>
      <c r="B241" s="40"/>
      <c r="C241" s="228" t="s">
        <v>898</v>
      </c>
      <c r="D241" s="228" t="s">
        <v>218</v>
      </c>
      <c r="E241" s="229" t="s">
        <v>4782</v>
      </c>
      <c r="F241" s="230" t="s">
        <v>4783</v>
      </c>
      <c r="G241" s="231" t="s">
        <v>4161</v>
      </c>
      <c r="H241" s="232">
        <v>1</v>
      </c>
      <c r="I241" s="233"/>
      <c r="J241" s="234">
        <f>ROUND(I241*H241,2)</f>
        <v>0</v>
      </c>
      <c r="K241" s="230" t="s">
        <v>222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0.0018400000000000001</v>
      </c>
      <c r="R241" s="237">
        <f>Q241*H241</f>
        <v>0.0018400000000000001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290</v>
      </c>
      <c r="AT241" s="239" t="s">
        <v>218</v>
      </c>
      <c r="AU241" s="239" t="s">
        <v>121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290</v>
      </c>
      <c r="BM241" s="239" t="s">
        <v>7837</v>
      </c>
    </row>
    <row r="242" s="2" customFormat="1" ht="16.5" customHeight="1">
      <c r="A242" s="39"/>
      <c r="B242" s="40"/>
      <c r="C242" s="228" t="s">
        <v>903</v>
      </c>
      <c r="D242" s="228" t="s">
        <v>218</v>
      </c>
      <c r="E242" s="229" t="s">
        <v>4785</v>
      </c>
      <c r="F242" s="230" t="s">
        <v>4786</v>
      </c>
      <c r="G242" s="231" t="s">
        <v>4161</v>
      </c>
      <c r="H242" s="232">
        <v>1</v>
      </c>
      <c r="I242" s="233"/>
      <c r="J242" s="234">
        <f>ROUND(I242*H242,2)</f>
        <v>0</v>
      </c>
      <c r="K242" s="230" t="s">
        <v>3900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0.0018400000000000001</v>
      </c>
      <c r="R242" s="237">
        <f>Q242*H242</f>
        <v>0.0018400000000000001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290</v>
      </c>
      <c r="AT242" s="239" t="s">
        <v>218</v>
      </c>
      <c r="AU242" s="239" t="s">
        <v>121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290</v>
      </c>
      <c r="BM242" s="239" t="s">
        <v>7838</v>
      </c>
    </row>
    <row r="243" s="16" customFormat="1" ht="20.88" customHeight="1">
      <c r="A243" s="16"/>
      <c r="B243" s="299"/>
      <c r="C243" s="300"/>
      <c r="D243" s="301" t="s">
        <v>78</v>
      </c>
      <c r="E243" s="301" t="s">
        <v>4730</v>
      </c>
      <c r="F243" s="301" t="s">
        <v>78</v>
      </c>
      <c r="G243" s="300"/>
      <c r="H243" s="300"/>
      <c r="I243" s="302"/>
      <c r="J243" s="303">
        <f>BK243</f>
        <v>0</v>
      </c>
      <c r="K243" s="300"/>
      <c r="L243" s="304"/>
      <c r="M243" s="305"/>
      <c r="N243" s="306"/>
      <c r="O243" s="306"/>
      <c r="P243" s="307">
        <f>SUM(P244:P245)</f>
        <v>0</v>
      </c>
      <c r="Q243" s="306"/>
      <c r="R243" s="307">
        <f>SUM(R244:R245)</f>
        <v>0.0043600000000000002</v>
      </c>
      <c r="S243" s="306"/>
      <c r="T243" s="308">
        <f>SUM(T244:T245)</f>
        <v>0</v>
      </c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R243" s="309" t="s">
        <v>88</v>
      </c>
      <c r="AT243" s="310" t="s">
        <v>78</v>
      </c>
      <c r="AU243" s="310" t="s">
        <v>99</v>
      </c>
      <c r="AY243" s="309" t="s">
        <v>216</v>
      </c>
      <c r="BK243" s="311">
        <f>SUM(BK244:BK245)</f>
        <v>0</v>
      </c>
    </row>
    <row r="244" s="2" customFormat="1" ht="16.5" customHeight="1">
      <c r="A244" s="39"/>
      <c r="B244" s="40"/>
      <c r="C244" s="228" t="s">
        <v>909</v>
      </c>
      <c r="D244" s="228" t="s">
        <v>218</v>
      </c>
      <c r="E244" s="229" t="s">
        <v>4700</v>
      </c>
      <c r="F244" s="230" t="s">
        <v>4701</v>
      </c>
      <c r="G244" s="231" t="s">
        <v>221</v>
      </c>
      <c r="H244" s="232">
        <v>4</v>
      </c>
      <c r="I244" s="233"/>
      <c r="J244" s="234">
        <f>ROUND(I244*H244,2)</f>
        <v>0</v>
      </c>
      <c r="K244" s="230" t="s">
        <v>222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9.0000000000000006E-05</v>
      </c>
      <c r="R244" s="237">
        <f>Q244*H244</f>
        <v>0.00036000000000000002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290</v>
      </c>
      <c r="AT244" s="239" t="s">
        <v>218</v>
      </c>
      <c r="AU244" s="239" t="s">
        <v>121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290</v>
      </c>
      <c r="BM244" s="239" t="s">
        <v>7839</v>
      </c>
    </row>
    <row r="245" s="2" customFormat="1" ht="16.5" customHeight="1">
      <c r="A245" s="39"/>
      <c r="B245" s="40"/>
      <c r="C245" s="264" t="s">
        <v>914</v>
      </c>
      <c r="D245" s="264" t="s">
        <v>372</v>
      </c>
      <c r="E245" s="265" t="s">
        <v>4703</v>
      </c>
      <c r="F245" s="266" t="s">
        <v>4704</v>
      </c>
      <c r="G245" s="267" t="s">
        <v>221</v>
      </c>
      <c r="H245" s="268">
        <v>4</v>
      </c>
      <c r="I245" s="269"/>
      <c r="J245" s="270">
        <f>ROUND(I245*H245,2)</f>
        <v>0</v>
      </c>
      <c r="K245" s="266" t="s">
        <v>3900</v>
      </c>
      <c r="L245" s="271"/>
      <c r="M245" s="272" t="s">
        <v>1</v>
      </c>
      <c r="N245" s="273" t="s">
        <v>44</v>
      </c>
      <c r="O245" s="92"/>
      <c r="P245" s="237">
        <f>O245*H245</f>
        <v>0</v>
      </c>
      <c r="Q245" s="237">
        <v>0.001</v>
      </c>
      <c r="R245" s="237">
        <f>Q245*H245</f>
        <v>0.0040000000000000001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371</v>
      </c>
      <c r="AT245" s="239" t="s">
        <v>372</v>
      </c>
      <c r="AU245" s="239" t="s">
        <v>121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290</v>
      </c>
      <c r="BM245" s="239" t="s">
        <v>7840</v>
      </c>
    </row>
    <row r="246" s="16" customFormat="1" ht="20.88" customHeight="1">
      <c r="A246" s="16"/>
      <c r="B246" s="299"/>
      <c r="C246" s="300"/>
      <c r="D246" s="301" t="s">
        <v>78</v>
      </c>
      <c r="E246" s="301" t="s">
        <v>4231</v>
      </c>
      <c r="F246" s="301" t="s">
        <v>3635</v>
      </c>
      <c r="G246" s="300"/>
      <c r="H246" s="300"/>
      <c r="I246" s="302"/>
      <c r="J246" s="303">
        <f>BK246</f>
        <v>0</v>
      </c>
      <c r="K246" s="300"/>
      <c r="L246" s="304"/>
      <c r="M246" s="305"/>
      <c r="N246" s="306"/>
      <c r="O246" s="306"/>
      <c r="P246" s="307">
        <f>SUM(P247:P255)</f>
        <v>0</v>
      </c>
      <c r="Q246" s="306"/>
      <c r="R246" s="307">
        <f>SUM(R247:R255)</f>
        <v>0.058009999999999999</v>
      </c>
      <c r="S246" s="306"/>
      <c r="T246" s="308">
        <f>SUM(T247:T255)</f>
        <v>0.17999999999999999</v>
      </c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R246" s="309" t="s">
        <v>121</v>
      </c>
      <c r="AT246" s="310" t="s">
        <v>78</v>
      </c>
      <c r="AU246" s="310" t="s">
        <v>99</v>
      </c>
      <c r="AY246" s="309" t="s">
        <v>216</v>
      </c>
      <c r="BK246" s="311">
        <f>SUM(BK247:BK255)</f>
        <v>0</v>
      </c>
    </row>
    <row r="247" s="2" customFormat="1" ht="24.15" customHeight="1">
      <c r="A247" s="39"/>
      <c r="B247" s="40"/>
      <c r="C247" s="228" t="s">
        <v>920</v>
      </c>
      <c r="D247" s="228" t="s">
        <v>218</v>
      </c>
      <c r="E247" s="229" t="s">
        <v>4818</v>
      </c>
      <c r="F247" s="230" t="s">
        <v>4819</v>
      </c>
      <c r="G247" s="231" t="s">
        <v>293</v>
      </c>
      <c r="H247" s="232">
        <v>10</v>
      </c>
      <c r="I247" s="233"/>
      <c r="J247" s="234">
        <f>ROUND(I247*H247,2)</f>
        <v>0</v>
      </c>
      <c r="K247" s="230" t="s">
        <v>3900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0.017999999999999999</v>
      </c>
      <c r="T247" s="238">
        <f>S247*H247</f>
        <v>0.17999999999999999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4820</v>
      </c>
      <c r="AT247" s="239" t="s">
        <v>218</v>
      </c>
      <c r="AU247" s="239" t="s">
        <v>121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4820</v>
      </c>
      <c r="BM247" s="239" t="s">
        <v>7841</v>
      </c>
    </row>
    <row r="248" s="2" customFormat="1" ht="16.5" customHeight="1">
      <c r="A248" s="39"/>
      <c r="B248" s="40"/>
      <c r="C248" s="228" t="s">
        <v>925</v>
      </c>
      <c r="D248" s="228" t="s">
        <v>218</v>
      </c>
      <c r="E248" s="229" t="s">
        <v>4427</v>
      </c>
      <c r="F248" s="230" t="s">
        <v>4428</v>
      </c>
      <c r="G248" s="231" t="s">
        <v>221</v>
      </c>
      <c r="H248" s="232">
        <v>3</v>
      </c>
      <c r="I248" s="233"/>
      <c r="J248" s="234">
        <f>ROUND(I248*H248,2)</f>
        <v>0</v>
      </c>
      <c r="K248" s="230" t="s">
        <v>770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3.0000000000000001E-05</v>
      </c>
      <c r="R248" s="237">
        <f>Q248*H248</f>
        <v>9.0000000000000006E-05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290</v>
      </c>
      <c r="AT248" s="239" t="s">
        <v>218</v>
      </c>
      <c r="AU248" s="239" t="s">
        <v>121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290</v>
      </c>
      <c r="BM248" s="239" t="s">
        <v>7842</v>
      </c>
    </row>
    <row r="249" s="2" customFormat="1" ht="16.5" customHeight="1">
      <c r="A249" s="39"/>
      <c r="B249" s="40"/>
      <c r="C249" s="264" t="s">
        <v>930</v>
      </c>
      <c r="D249" s="264" t="s">
        <v>372</v>
      </c>
      <c r="E249" s="265" t="s">
        <v>4430</v>
      </c>
      <c r="F249" s="266" t="s">
        <v>4431</v>
      </c>
      <c r="G249" s="267" t="s">
        <v>221</v>
      </c>
      <c r="H249" s="268">
        <v>3</v>
      </c>
      <c r="I249" s="269"/>
      <c r="J249" s="270">
        <f>ROUND(I249*H249,2)</f>
        <v>0</v>
      </c>
      <c r="K249" s="266" t="s">
        <v>222</v>
      </c>
      <c r="L249" s="271"/>
      <c r="M249" s="272" t="s">
        <v>1</v>
      </c>
      <c r="N249" s="273" t="s">
        <v>44</v>
      </c>
      <c r="O249" s="92"/>
      <c r="P249" s="237">
        <f>O249*H249</f>
        <v>0</v>
      </c>
      <c r="Q249" s="237">
        <v>0.00089999999999999998</v>
      </c>
      <c r="R249" s="237">
        <f>Q249*H249</f>
        <v>0.0027000000000000001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371</v>
      </c>
      <c r="AT249" s="239" t="s">
        <v>372</v>
      </c>
      <c r="AU249" s="239" t="s">
        <v>121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290</v>
      </c>
      <c r="BM249" s="239" t="s">
        <v>7843</v>
      </c>
    </row>
    <row r="250" s="2" customFormat="1" ht="16.5" customHeight="1">
      <c r="A250" s="39"/>
      <c r="B250" s="40"/>
      <c r="C250" s="228" t="s">
        <v>941</v>
      </c>
      <c r="D250" s="228" t="s">
        <v>218</v>
      </c>
      <c r="E250" s="229" t="s">
        <v>4245</v>
      </c>
      <c r="F250" s="230" t="s">
        <v>4246</v>
      </c>
      <c r="G250" s="231" t="s">
        <v>3382</v>
      </c>
      <c r="H250" s="232">
        <v>1</v>
      </c>
      <c r="I250" s="233"/>
      <c r="J250" s="234">
        <f>ROUND(I250*H250,2)</f>
        <v>0</v>
      </c>
      <c r="K250" s="230" t="s">
        <v>3900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0.0020600000000000002</v>
      </c>
      <c r="R250" s="237">
        <f>Q250*H250</f>
        <v>0.0020600000000000002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121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7844</v>
      </c>
    </row>
    <row r="251" s="2" customFormat="1" ht="16.5" customHeight="1">
      <c r="A251" s="39"/>
      <c r="B251" s="40"/>
      <c r="C251" s="228" t="s">
        <v>945</v>
      </c>
      <c r="D251" s="228" t="s">
        <v>218</v>
      </c>
      <c r="E251" s="229" t="s">
        <v>7845</v>
      </c>
      <c r="F251" s="230" t="s">
        <v>7846</v>
      </c>
      <c r="G251" s="231" t="s">
        <v>3382</v>
      </c>
      <c r="H251" s="232">
        <v>1</v>
      </c>
      <c r="I251" s="233"/>
      <c r="J251" s="234">
        <f>ROUND(I251*H251,2)</f>
        <v>0</v>
      </c>
      <c r="K251" s="230" t="s">
        <v>3900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0.0020600000000000002</v>
      </c>
      <c r="R251" s="237">
        <f>Q251*H251</f>
        <v>0.0020600000000000002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121</v>
      </c>
      <c r="AT251" s="239" t="s">
        <v>218</v>
      </c>
      <c r="AU251" s="239" t="s">
        <v>121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7847</v>
      </c>
    </row>
    <row r="252" s="2" customFormat="1" ht="16.5" customHeight="1">
      <c r="A252" s="39"/>
      <c r="B252" s="40"/>
      <c r="C252" s="228" t="s">
        <v>949</v>
      </c>
      <c r="D252" s="228" t="s">
        <v>218</v>
      </c>
      <c r="E252" s="229" t="s">
        <v>7848</v>
      </c>
      <c r="F252" s="230" t="s">
        <v>7849</v>
      </c>
      <c r="G252" s="231" t="s">
        <v>3382</v>
      </c>
      <c r="H252" s="232">
        <v>5</v>
      </c>
      <c r="I252" s="233"/>
      <c r="J252" s="234">
        <f>ROUND(I252*H252,2)</f>
        <v>0</v>
      </c>
      <c r="K252" s="230" t="s">
        <v>3900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0.0085400000000000007</v>
      </c>
      <c r="R252" s="237">
        <f>Q252*H252</f>
        <v>0.042700000000000002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290</v>
      </c>
      <c r="AT252" s="239" t="s">
        <v>218</v>
      </c>
      <c r="AU252" s="239" t="s">
        <v>121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290</v>
      </c>
      <c r="BM252" s="239" t="s">
        <v>7850</v>
      </c>
    </row>
    <row r="253" s="2" customFormat="1" ht="16.5" customHeight="1">
      <c r="A253" s="39"/>
      <c r="B253" s="40"/>
      <c r="C253" s="228" t="s">
        <v>953</v>
      </c>
      <c r="D253" s="228" t="s">
        <v>218</v>
      </c>
      <c r="E253" s="229" t="s">
        <v>4840</v>
      </c>
      <c r="F253" s="230" t="s">
        <v>4841</v>
      </c>
      <c r="G253" s="231" t="s">
        <v>293</v>
      </c>
      <c r="H253" s="232">
        <v>42</v>
      </c>
      <c r="I253" s="233"/>
      <c r="J253" s="234">
        <f>ROUND(I253*H253,2)</f>
        <v>0</v>
      </c>
      <c r="K253" s="230" t="s">
        <v>222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0.00019000000000000001</v>
      </c>
      <c r="R253" s="237">
        <f>Q253*H253</f>
        <v>0.007980000000000001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121</v>
      </c>
      <c r="AT253" s="239" t="s">
        <v>218</v>
      </c>
      <c r="AU253" s="239" t="s">
        <v>121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121</v>
      </c>
      <c r="BM253" s="239" t="s">
        <v>7851</v>
      </c>
    </row>
    <row r="254" s="2" customFormat="1" ht="16.5" customHeight="1">
      <c r="A254" s="39"/>
      <c r="B254" s="40"/>
      <c r="C254" s="228" t="s">
        <v>959</v>
      </c>
      <c r="D254" s="228" t="s">
        <v>218</v>
      </c>
      <c r="E254" s="229" t="s">
        <v>4843</v>
      </c>
      <c r="F254" s="230" t="s">
        <v>4844</v>
      </c>
      <c r="G254" s="231" t="s">
        <v>293</v>
      </c>
      <c r="H254" s="232">
        <v>42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1.0000000000000001E-05</v>
      </c>
      <c r="R254" s="237">
        <f>Q254*H254</f>
        <v>0.00042000000000000002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121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7852</v>
      </c>
    </row>
    <row r="255" s="2" customFormat="1" ht="16.5" customHeight="1">
      <c r="A255" s="39"/>
      <c r="B255" s="40"/>
      <c r="C255" s="228" t="s">
        <v>963</v>
      </c>
      <c r="D255" s="228" t="s">
        <v>218</v>
      </c>
      <c r="E255" s="229" t="s">
        <v>4846</v>
      </c>
      <c r="F255" s="230" t="s">
        <v>4017</v>
      </c>
      <c r="G255" s="231" t="s">
        <v>3382</v>
      </c>
      <c r="H255" s="232">
        <v>1</v>
      </c>
      <c r="I255" s="233"/>
      <c r="J255" s="234">
        <f>ROUND(I255*H255,2)</f>
        <v>0</v>
      </c>
      <c r="K255" s="230" t="s">
        <v>3900</v>
      </c>
      <c r="L255" s="45"/>
      <c r="M255" s="274" t="s">
        <v>1</v>
      </c>
      <c r="N255" s="275" t="s">
        <v>44</v>
      </c>
      <c r="O255" s="276"/>
      <c r="P255" s="277">
        <f>O255*H255</f>
        <v>0</v>
      </c>
      <c r="Q255" s="277">
        <v>0</v>
      </c>
      <c r="R255" s="277">
        <f>Q255*H255</f>
        <v>0</v>
      </c>
      <c r="S255" s="277">
        <v>0</v>
      </c>
      <c r="T255" s="27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121</v>
      </c>
      <c r="AT255" s="239" t="s">
        <v>218</v>
      </c>
      <c r="AU255" s="239" t="s">
        <v>121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7853</v>
      </c>
    </row>
    <row r="256" s="2" customFormat="1" ht="6.96" customHeight="1">
      <c r="A256" s="39"/>
      <c r="B256" s="67"/>
      <c r="C256" s="68"/>
      <c r="D256" s="68"/>
      <c r="E256" s="68"/>
      <c r="F256" s="68"/>
      <c r="G256" s="68"/>
      <c r="H256" s="68"/>
      <c r="I256" s="68"/>
      <c r="J256" s="68"/>
      <c r="K256" s="68"/>
      <c r="L256" s="45"/>
      <c r="M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</sheetData>
  <sheetProtection sheet="1" autoFilter="0" formatColumns="0" formatRows="0" objects="1" scenarios="1" spinCount="100000" saltValue="fQrEfuV9RQHu8bCjtuRDICbuH4dPagWJym54he6v79cb03yHgqCP9B0bUSltWMVRVhfx5F6VPYeBzk2EJx0jZA==" hashValue="xTCKDmsCirOpezVyw1+Cdss6BTDZav+VDvKzmWweO3hMVr9jne3UXMBVk3u8SogkgUyicydYUHLi40mKHHg4JQ==" algorithmName="SHA-512" password="EA0A"/>
  <autoFilter ref="C139:K25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6:H126"/>
    <mergeCell ref="E130:H130"/>
    <mergeCell ref="E128:H128"/>
    <mergeCell ref="E132:H13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4853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4260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7854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3385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3385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7855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ROUND(J131,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ROUND((SUM(BE131:BE261)),  2)</f>
        <v>0</v>
      </c>
      <c r="G37" s="39"/>
      <c r="H37" s="39"/>
      <c r="I37" s="166">
        <v>0.20999999999999999</v>
      </c>
      <c r="J37" s="165">
        <f>ROUND(((SUM(BE131:BE261))*I37),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ROUND((SUM(BF131:BF261)),  2)</f>
        <v>0</v>
      </c>
      <c r="G38" s="39"/>
      <c r="H38" s="39"/>
      <c r="I38" s="166">
        <v>0.14999999999999999</v>
      </c>
      <c r="J38" s="165">
        <f>ROUND(((SUM(BF131:BF261))*I38),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ROUND((SUM(BG131:BG261)),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ROUND((SUM(BH131:BH261)),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ROUND((SUM(BI131:BI261)),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4853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4260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ZTIc - ZTI část II (zařizovací předměty dle PD interiéru)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26</v>
      </c>
      <c r="D95" s="41"/>
      <c r="E95" s="41"/>
      <c r="F95" s="28" t="str">
        <f>E19</f>
        <v xml:space="preserve"> </v>
      </c>
      <c r="G95" s="41"/>
      <c r="H95" s="41"/>
      <c r="I95" s="33" t="s">
        <v>32</v>
      </c>
      <c r="J95" s="37" t="str">
        <f>E25</f>
        <v xml:space="preserve"> 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5.6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Michal Vodňanský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J131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540</v>
      </c>
      <c r="E101" s="193"/>
      <c r="F101" s="193"/>
      <c r="G101" s="193"/>
      <c r="H101" s="193"/>
      <c r="I101" s="193"/>
      <c r="J101" s="194">
        <f>J132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544</v>
      </c>
      <c r="E102" s="198"/>
      <c r="F102" s="198"/>
      <c r="G102" s="198"/>
      <c r="H102" s="198"/>
      <c r="I102" s="198"/>
      <c r="J102" s="199">
        <f>J133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4327</v>
      </c>
      <c r="E103" s="198"/>
      <c r="F103" s="198"/>
      <c r="G103" s="198"/>
      <c r="H103" s="198"/>
      <c r="I103" s="198"/>
      <c r="J103" s="199">
        <f>J168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7856</v>
      </c>
      <c r="E104" s="198"/>
      <c r="F104" s="198"/>
      <c r="G104" s="198"/>
      <c r="H104" s="198"/>
      <c r="I104" s="198"/>
      <c r="J104" s="199">
        <f>J221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7857</v>
      </c>
      <c r="E105" s="198"/>
      <c r="F105" s="198"/>
      <c r="G105" s="198"/>
      <c r="H105" s="198"/>
      <c r="I105" s="198"/>
      <c r="J105" s="199">
        <f>J255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7431</v>
      </c>
      <c r="E106" s="198"/>
      <c r="F106" s="198"/>
      <c r="G106" s="198"/>
      <c r="H106" s="198"/>
      <c r="I106" s="198"/>
      <c r="J106" s="199">
        <f>J257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9" customFormat="1" ht="24.96" customHeight="1">
      <c r="A107" s="9"/>
      <c r="B107" s="190"/>
      <c r="C107" s="191"/>
      <c r="D107" s="192" t="s">
        <v>7858</v>
      </c>
      <c r="E107" s="193"/>
      <c r="F107" s="193"/>
      <c r="G107" s="193"/>
      <c r="H107" s="193"/>
      <c r="I107" s="193"/>
      <c r="J107" s="194">
        <f>J260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Stavební úpravy a přístavba objektu MŠ Malínek, Kaplického 386 - NAVÝŠENÍ KAPACITY MŠ MALÍNEK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187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1" customFormat="1" ht="16.5" customHeight="1">
      <c r="B119" s="22"/>
      <c r="C119" s="23"/>
      <c r="D119" s="23"/>
      <c r="E119" s="185" t="s">
        <v>188</v>
      </c>
      <c r="F119" s="23"/>
      <c r="G119" s="23"/>
      <c r="H119" s="23"/>
      <c r="I119" s="23"/>
      <c r="J119" s="23"/>
      <c r="K119" s="23"/>
      <c r="L119" s="21"/>
    </row>
    <row r="120" s="1" customFormat="1" ht="12" customHeight="1">
      <c r="B120" s="22"/>
      <c r="C120" s="33" t="s">
        <v>189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279" t="s">
        <v>4853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4260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E13</f>
        <v>ZTIc - ZTI část II (zařizovací předměty dle PD interiéru)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22</v>
      </c>
      <c r="D125" s="41"/>
      <c r="E125" s="41"/>
      <c r="F125" s="28" t="str">
        <f>F16</f>
        <v xml:space="preserve"> </v>
      </c>
      <c r="G125" s="41"/>
      <c r="H125" s="41"/>
      <c r="I125" s="33" t="s">
        <v>24</v>
      </c>
      <c r="J125" s="80" t="str">
        <f>IF(J16="","",J16)</f>
        <v>15.9.2021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26</v>
      </c>
      <c r="D127" s="41"/>
      <c r="E127" s="41"/>
      <c r="F127" s="28" t="str">
        <f>E19</f>
        <v xml:space="preserve"> </v>
      </c>
      <c r="G127" s="41"/>
      <c r="H127" s="41"/>
      <c r="I127" s="33" t="s">
        <v>32</v>
      </c>
      <c r="J127" s="37" t="str">
        <f>E25</f>
        <v xml:space="preserve"> 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25.65" customHeight="1">
      <c r="A128" s="39"/>
      <c r="B128" s="40"/>
      <c r="C128" s="33" t="s">
        <v>30</v>
      </c>
      <c r="D128" s="41"/>
      <c r="E128" s="41"/>
      <c r="F128" s="28" t="str">
        <f>IF(E22="","",E22)</f>
        <v>Vyplň údaj</v>
      </c>
      <c r="G128" s="41"/>
      <c r="H128" s="41"/>
      <c r="I128" s="33" t="s">
        <v>35</v>
      </c>
      <c r="J128" s="37" t="str">
        <f>E28</f>
        <v>Ing. Michal Vodňanský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202</v>
      </c>
      <c r="D130" s="204" t="s">
        <v>64</v>
      </c>
      <c r="E130" s="204" t="s">
        <v>60</v>
      </c>
      <c r="F130" s="204" t="s">
        <v>61</v>
      </c>
      <c r="G130" s="204" t="s">
        <v>203</v>
      </c>
      <c r="H130" s="204" t="s">
        <v>204</v>
      </c>
      <c r="I130" s="204" t="s">
        <v>205</v>
      </c>
      <c r="J130" s="204" t="s">
        <v>193</v>
      </c>
      <c r="K130" s="205" t="s">
        <v>206</v>
      </c>
      <c r="L130" s="206"/>
      <c r="M130" s="101" t="s">
        <v>1</v>
      </c>
      <c r="N130" s="102" t="s">
        <v>43</v>
      </c>
      <c r="O130" s="102" t="s">
        <v>207</v>
      </c>
      <c r="P130" s="102" t="s">
        <v>208</v>
      </c>
      <c r="Q130" s="102" t="s">
        <v>209</v>
      </c>
      <c r="R130" s="102" t="s">
        <v>210</v>
      </c>
      <c r="S130" s="102" t="s">
        <v>211</v>
      </c>
      <c r="T130" s="103" t="s">
        <v>212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213</v>
      </c>
      <c r="D131" s="41"/>
      <c r="E131" s="41"/>
      <c r="F131" s="41"/>
      <c r="G131" s="41"/>
      <c r="H131" s="41"/>
      <c r="I131" s="41"/>
      <c r="J131" s="207">
        <f>BK131</f>
        <v>0</v>
      </c>
      <c r="K131" s="41"/>
      <c r="L131" s="45"/>
      <c r="M131" s="104"/>
      <c r="N131" s="208"/>
      <c r="O131" s="105"/>
      <c r="P131" s="209">
        <f>P132+P260</f>
        <v>0</v>
      </c>
      <c r="Q131" s="105"/>
      <c r="R131" s="209">
        <f>R132+R260</f>
        <v>3.2993199999999998</v>
      </c>
      <c r="S131" s="105"/>
      <c r="T131" s="210">
        <f>T132+T260</f>
        <v>4.9073399999999996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78</v>
      </c>
      <c r="AU131" s="18" t="s">
        <v>195</v>
      </c>
      <c r="BK131" s="211">
        <f>BK132+BK260</f>
        <v>0</v>
      </c>
    </row>
    <row r="132" s="12" customFormat="1" ht="25.92" customHeight="1">
      <c r="A132" s="12"/>
      <c r="B132" s="212"/>
      <c r="C132" s="213"/>
      <c r="D132" s="214" t="s">
        <v>78</v>
      </c>
      <c r="E132" s="215" t="s">
        <v>1842</v>
      </c>
      <c r="F132" s="215" t="s">
        <v>1843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P133+P168+P221+P255+P257</f>
        <v>0</v>
      </c>
      <c r="Q132" s="220"/>
      <c r="R132" s="221">
        <f>R133+R168+R221+R255+R257</f>
        <v>3.2993199999999998</v>
      </c>
      <c r="S132" s="220"/>
      <c r="T132" s="222">
        <f>T133+T168+T221+T255+T257</f>
        <v>4.9073399999999996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88</v>
      </c>
      <c r="AT132" s="224" t="s">
        <v>78</v>
      </c>
      <c r="AU132" s="224" t="s">
        <v>79</v>
      </c>
      <c r="AY132" s="223" t="s">
        <v>216</v>
      </c>
      <c r="BK132" s="225">
        <f>BK133+BK168+BK221+BK255+BK257</f>
        <v>0</v>
      </c>
    </row>
    <row r="133" s="12" customFormat="1" ht="22.8" customHeight="1">
      <c r="A133" s="12"/>
      <c r="B133" s="212"/>
      <c r="C133" s="213"/>
      <c r="D133" s="214" t="s">
        <v>78</v>
      </c>
      <c r="E133" s="226" t="s">
        <v>2293</v>
      </c>
      <c r="F133" s="226" t="s">
        <v>2294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SUM(P134:P167)</f>
        <v>0</v>
      </c>
      <c r="Q133" s="220"/>
      <c r="R133" s="221">
        <f>SUM(R134:R167)</f>
        <v>0.57930999999999988</v>
      </c>
      <c r="S133" s="220"/>
      <c r="T133" s="222">
        <f>SUM(T134:T167)</f>
        <v>2.4874000000000001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88</v>
      </c>
      <c r="AT133" s="224" t="s">
        <v>78</v>
      </c>
      <c r="AU133" s="224" t="s">
        <v>86</v>
      </c>
      <c r="AY133" s="223" t="s">
        <v>216</v>
      </c>
      <c r="BK133" s="225">
        <f>SUM(BK134:BK167)</f>
        <v>0</v>
      </c>
    </row>
    <row r="134" s="2" customFormat="1" ht="16.5" customHeight="1">
      <c r="A134" s="39"/>
      <c r="B134" s="40"/>
      <c r="C134" s="228" t="s">
        <v>86</v>
      </c>
      <c r="D134" s="228" t="s">
        <v>218</v>
      </c>
      <c r="E134" s="229" t="s">
        <v>7859</v>
      </c>
      <c r="F134" s="230" t="s">
        <v>7860</v>
      </c>
      <c r="G134" s="231" t="s">
        <v>293</v>
      </c>
      <c r="H134" s="232">
        <v>25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0.026700000000000002</v>
      </c>
      <c r="T134" s="238">
        <f>S134*H134</f>
        <v>0.66749999999999998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290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290</v>
      </c>
      <c r="BM134" s="239" t="s">
        <v>7861</v>
      </c>
    </row>
    <row r="135" s="2" customFormat="1" ht="16.5" customHeight="1">
      <c r="A135" s="39"/>
      <c r="B135" s="40"/>
      <c r="C135" s="228" t="s">
        <v>88</v>
      </c>
      <c r="D135" s="228" t="s">
        <v>218</v>
      </c>
      <c r="E135" s="229" t="s">
        <v>7862</v>
      </c>
      <c r="F135" s="230" t="s">
        <v>7863</v>
      </c>
      <c r="G135" s="231" t="s">
        <v>221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0.01502</v>
      </c>
      <c r="R135" s="237">
        <f>Q135*H135</f>
        <v>0.01502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290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290</v>
      </c>
      <c r="BM135" s="239" t="s">
        <v>7864</v>
      </c>
    </row>
    <row r="136" s="2" customFormat="1" ht="16.5" customHeight="1">
      <c r="A136" s="39"/>
      <c r="B136" s="40"/>
      <c r="C136" s="228" t="s">
        <v>99</v>
      </c>
      <c r="D136" s="228" t="s">
        <v>218</v>
      </c>
      <c r="E136" s="229" t="s">
        <v>7865</v>
      </c>
      <c r="F136" s="230" t="s">
        <v>7866</v>
      </c>
      <c r="G136" s="231" t="s">
        <v>221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0.020029999999999999</v>
      </c>
      <c r="R136" s="237">
        <f>Q136*H136</f>
        <v>0.020029999999999999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290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290</v>
      </c>
      <c r="BM136" s="239" t="s">
        <v>7867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7868</v>
      </c>
      <c r="F137" s="230" t="s">
        <v>7869</v>
      </c>
      <c r="G137" s="231" t="s">
        <v>221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0.032030000000000003</v>
      </c>
      <c r="R137" s="237">
        <f>Q137*H137</f>
        <v>0.032030000000000003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290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290</v>
      </c>
      <c r="BM137" s="239" t="s">
        <v>7870</v>
      </c>
    </row>
    <row r="138" s="2" customFormat="1" ht="16.5" customHeight="1">
      <c r="A138" s="39"/>
      <c r="B138" s="40"/>
      <c r="C138" s="228" t="s">
        <v>236</v>
      </c>
      <c r="D138" s="228" t="s">
        <v>218</v>
      </c>
      <c r="E138" s="229" t="s">
        <v>7871</v>
      </c>
      <c r="F138" s="230" t="s">
        <v>7872</v>
      </c>
      <c r="G138" s="231" t="s">
        <v>221</v>
      </c>
      <c r="H138" s="232">
        <v>2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0.019019999999999999</v>
      </c>
      <c r="R138" s="237">
        <f>Q138*H138</f>
        <v>0.038039999999999997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290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290</v>
      </c>
      <c r="BM138" s="239" t="s">
        <v>7873</v>
      </c>
    </row>
    <row r="139" s="2" customFormat="1" ht="16.5" customHeight="1">
      <c r="A139" s="39"/>
      <c r="B139" s="40"/>
      <c r="C139" s="228" t="s">
        <v>241</v>
      </c>
      <c r="D139" s="228" t="s">
        <v>218</v>
      </c>
      <c r="E139" s="229" t="s">
        <v>7874</v>
      </c>
      <c r="F139" s="230" t="s">
        <v>7875</v>
      </c>
      <c r="G139" s="231" t="s">
        <v>221</v>
      </c>
      <c r="H139" s="232">
        <v>2</v>
      </c>
      <c r="I139" s="233"/>
      <c r="J139" s="234">
        <f>ROUND(I139*H139,2)</f>
        <v>0</v>
      </c>
      <c r="K139" s="230" t="s">
        <v>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0.024029999999999999</v>
      </c>
      <c r="R139" s="237">
        <f>Q139*H139</f>
        <v>0.048059999999999999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290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290</v>
      </c>
      <c r="BM139" s="239" t="s">
        <v>7876</v>
      </c>
    </row>
    <row r="140" s="2" customFormat="1" ht="16.5" customHeight="1">
      <c r="A140" s="39"/>
      <c r="B140" s="40"/>
      <c r="C140" s="228" t="s">
        <v>245</v>
      </c>
      <c r="D140" s="228" t="s">
        <v>218</v>
      </c>
      <c r="E140" s="229" t="s">
        <v>7877</v>
      </c>
      <c r="F140" s="230" t="s">
        <v>7878</v>
      </c>
      <c r="G140" s="231" t="s">
        <v>293</v>
      </c>
      <c r="H140" s="232">
        <v>85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0.014919999999999999</v>
      </c>
      <c r="T140" s="238">
        <f>S140*H140</f>
        <v>1.2682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290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290</v>
      </c>
      <c r="BM140" s="239" t="s">
        <v>7879</v>
      </c>
    </row>
    <row r="141" s="2" customFormat="1" ht="16.5" customHeight="1">
      <c r="A141" s="39"/>
      <c r="B141" s="40"/>
      <c r="C141" s="228" t="s">
        <v>250</v>
      </c>
      <c r="D141" s="228" t="s">
        <v>218</v>
      </c>
      <c r="E141" s="229" t="s">
        <v>7880</v>
      </c>
      <c r="F141" s="230" t="s">
        <v>7881</v>
      </c>
      <c r="G141" s="231" t="s">
        <v>293</v>
      </c>
      <c r="H141" s="232">
        <v>18</v>
      </c>
      <c r="I141" s="233"/>
      <c r="J141" s="234">
        <f>ROUND(I141*H141,2)</f>
        <v>0</v>
      </c>
      <c r="K141" s="230" t="s">
        <v>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0.03065</v>
      </c>
      <c r="T141" s="238">
        <f>S141*H141</f>
        <v>0.55169999999999997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290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290</v>
      </c>
      <c r="BM141" s="239" t="s">
        <v>7882</v>
      </c>
    </row>
    <row r="142" s="2" customFormat="1" ht="16.5" customHeight="1">
      <c r="A142" s="39"/>
      <c r="B142" s="40"/>
      <c r="C142" s="228" t="s">
        <v>255</v>
      </c>
      <c r="D142" s="228" t="s">
        <v>218</v>
      </c>
      <c r="E142" s="229" t="s">
        <v>7757</v>
      </c>
      <c r="F142" s="230" t="s">
        <v>7758</v>
      </c>
      <c r="G142" s="231" t="s">
        <v>221</v>
      </c>
      <c r="H142" s="232">
        <v>7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0.001</v>
      </c>
      <c r="R142" s="237">
        <f>Q142*H142</f>
        <v>0.0070000000000000001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290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290</v>
      </c>
      <c r="BM142" s="239" t="s">
        <v>7883</v>
      </c>
    </row>
    <row r="143" s="2" customFormat="1" ht="16.5" customHeight="1">
      <c r="A143" s="39"/>
      <c r="B143" s="40"/>
      <c r="C143" s="228" t="s">
        <v>260</v>
      </c>
      <c r="D143" s="228" t="s">
        <v>218</v>
      </c>
      <c r="E143" s="229" t="s">
        <v>7884</v>
      </c>
      <c r="F143" s="230" t="s">
        <v>7885</v>
      </c>
      <c r="G143" s="231" t="s">
        <v>293</v>
      </c>
      <c r="H143" s="232">
        <v>23</v>
      </c>
      <c r="I143" s="233"/>
      <c r="J143" s="234">
        <f>ROUND(I143*H143,2)</f>
        <v>0</v>
      </c>
      <c r="K143" s="230" t="s">
        <v>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0.00191</v>
      </c>
      <c r="R143" s="237">
        <f>Q143*H143</f>
        <v>0.043930000000000004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290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290</v>
      </c>
      <c r="BM143" s="239" t="s">
        <v>7886</v>
      </c>
    </row>
    <row r="144" s="2" customFormat="1" ht="16.5" customHeight="1">
      <c r="A144" s="39"/>
      <c r="B144" s="40"/>
      <c r="C144" s="228" t="s">
        <v>265</v>
      </c>
      <c r="D144" s="228" t="s">
        <v>218</v>
      </c>
      <c r="E144" s="229" t="s">
        <v>4283</v>
      </c>
      <c r="F144" s="230" t="s">
        <v>4284</v>
      </c>
      <c r="G144" s="231" t="s">
        <v>293</v>
      </c>
      <c r="H144" s="232">
        <v>27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0.00142</v>
      </c>
      <c r="R144" s="237">
        <f>Q144*H144</f>
        <v>0.038339999999999999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290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290</v>
      </c>
      <c r="BM144" s="239" t="s">
        <v>7887</v>
      </c>
    </row>
    <row r="145" s="2" customFormat="1" ht="16.5" customHeight="1">
      <c r="A145" s="39"/>
      <c r="B145" s="40"/>
      <c r="C145" s="228" t="s">
        <v>269</v>
      </c>
      <c r="D145" s="228" t="s">
        <v>218</v>
      </c>
      <c r="E145" s="229" t="s">
        <v>4286</v>
      </c>
      <c r="F145" s="230" t="s">
        <v>4287</v>
      </c>
      <c r="G145" s="231" t="s">
        <v>293</v>
      </c>
      <c r="H145" s="232">
        <v>7</v>
      </c>
      <c r="I145" s="233"/>
      <c r="J145" s="234">
        <f>ROUND(I145*H145,2)</f>
        <v>0</v>
      </c>
      <c r="K145" s="230" t="s">
        <v>1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0.0074400000000000004</v>
      </c>
      <c r="R145" s="237">
        <f>Q145*H145</f>
        <v>0.052080000000000001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290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290</v>
      </c>
      <c r="BM145" s="239" t="s">
        <v>7888</v>
      </c>
    </row>
    <row r="146" s="2" customFormat="1" ht="16.5" customHeight="1">
      <c r="A146" s="39"/>
      <c r="B146" s="40"/>
      <c r="C146" s="228" t="s">
        <v>274</v>
      </c>
      <c r="D146" s="228" t="s">
        <v>218</v>
      </c>
      <c r="E146" s="229" t="s">
        <v>2306</v>
      </c>
      <c r="F146" s="230" t="s">
        <v>2307</v>
      </c>
      <c r="G146" s="231" t="s">
        <v>293</v>
      </c>
      <c r="H146" s="232">
        <v>1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0.012319999999999999</v>
      </c>
      <c r="R146" s="237">
        <f>Q146*H146</f>
        <v>0.012319999999999999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290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290</v>
      </c>
      <c r="BM146" s="239" t="s">
        <v>7889</v>
      </c>
    </row>
    <row r="147" s="2" customFormat="1" ht="16.5" customHeight="1">
      <c r="A147" s="39"/>
      <c r="B147" s="40"/>
      <c r="C147" s="228" t="s">
        <v>280</v>
      </c>
      <c r="D147" s="228" t="s">
        <v>218</v>
      </c>
      <c r="E147" s="229" t="s">
        <v>7890</v>
      </c>
      <c r="F147" s="230" t="s">
        <v>7891</v>
      </c>
      <c r="G147" s="231" t="s">
        <v>293</v>
      </c>
      <c r="H147" s="232">
        <v>6</v>
      </c>
      <c r="I147" s="233"/>
      <c r="J147" s="234">
        <f>ROUND(I147*H147,2)</f>
        <v>0</v>
      </c>
      <c r="K147" s="230" t="s">
        <v>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0.00059000000000000003</v>
      </c>
      <c r="R147" s="237">
        <f>Q147*H147</f>
        <v>0.0035400000000000002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290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290</v>
      </c>
      <c r="BM147" s="239" t="s">
        <v>7892</v>
      </c>
    </row>
    <row r="148" s="2" customFormat="1" ht="16.5" customHeight="1">
      <c r="A148" s="39"/>
      <c r="B148" s="40"/>
      <c r="C148" s="228" t="s">
        <v>8</v>
      </c>
      <c r="D148" s="228" t="s">
        <v>218</v>
      </c>
      <c r="E148" s="229" t="s">
        <v>7893</v>
      </c>
      <c r="F148" s="230" t="s">
        <v>7894</v>
      </c>
      <c r="G148" s="231" t="s">
        <v>293</v>
      </c>
      <c r="H148" s="232">
        <v>56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0.0020100000000000001</v>
      </c>
      <c r="R148" s="237">
        <f>Q148*H148</f>
        <v>0.11256000000000001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290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290</v>
      </c>
      <c r="BM148" s="239" t="s">
        <v>7895</v>
      </c>
    </row>
    <row r="149" s="2" customFormat="1" ht="16.5" customHeight="1">
      <c r="A149" s="39"/>
      <c r="B149" s="40"/>
      <c r="C149" s="228" t="s">
        <v>290</v>
      </c>
      <c r="D149" s="228" t="s">
        <v>218</v>
      </c>
      <c r="E149" s="229" t="s">
        <v>4371</v>
      </c>
      <c r="F149" s="230" t="s">
        <v>4372</v>
      </c>
      <c r="G149" s="231" t="s">
        <v>293</v>
      </c>
      <c r="H149" s="232">
        <v>13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0.00040999999999999999</v>
      </c>
      <c r="R149" s="237">
        <f>Q149*H149</f>
        <v>0.0053299999999999997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290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290</v>
      </c>
      <c r="BM149" s="239" t="s">
        <v>7896</v>
      </c>
    </row>
    <row r="150" s="2" customFormat="1" ht="16.5" customHeight="1">
      <c r="A150" s="39"/>
      <c r="B150" s="40"/>
      <c r="C150" s="228" t="s">
        <v>297</v>
      </c>
      <c r="D150" s="228" t="s">
        <v>218</v>
      </c>
      <c r="E150" s="229" t="s">
        <v>4374</v>
      </c>
      <c r="F150" s="230" t="s">
        <v>4375</v>
      </c>
      <c r="G150" s="231" t="s">
        <v>293</v>
      </c>
      <c r="H150" s="232">
        <v>18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0.00048000000000000001</v>
      </c>
      <c r="R150" s="237">
        <f>Q150*H150</f>
        <v>0.0086400000000000001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290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290</v>
      </c>
      <c r="BM150" s="239" t="s">
        <v>7897</v>
      </c>
    </row>
    <row r="151" s="2" customFormat="1" ht="16.5" customHeight="1">
      <c r="A151" s="39"/>
      <c r="B151" s="40"/>
      <c r="C151" s="228" t="s">
        <v>302</v>
      </c>
      <c r="D151" s="228" t="s">
        <v>218</v>
      </c>
      <c r="E151" s="229" t="s">
        <v>4380</v>
      </c>
      <c r="F151" s="230" t="s">
        <v>4381</v>
      </c>
      <c r="G151" s="231" t="s">
        <v>293</v>
      </c>
      <c r="H151" s="232">
        <v>8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0.0022399999999999998</v>
      </c>
      <c r="R151" s="237">
        <f>Q151*H151</f>
        <v>0.017919999999999998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290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290</v>
      </c>
      <c r="BM151" s="239" t="s">
        <v>7898</v>
      </c>
    </row>
    <row r="152" s="2" customFormat="1" ht="16.5" customHeight="1">
      <c r="A152" s="39"/>
      <c r="B152" s="40"/>
      <c r="C152" s="228" t="s">
        <v>309</v>
      </c>
      <c r="D152" s="228" t="s">
        <v>218</v>
      </c>
      <c r="E152" s="229" t="s">
        <v>7899</v>
      </c>
      <c r="F152" s="230" t="s">
        <v>7900</v>
      </c>
      <c r="G152" s="231" t="s">
        <v>293</v>
      </c>
      <c r="H152" s="232">
        <v>20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0.0019300000000000001</v>
      </c>
      <c r="R152" s="237">
        <f>Q152*H152</f>
        <v>0.038600000000000002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290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290</v>
      </c>
      <c r="BM152" s="239" t="s">
        <v>7901</v>
      </c>
    </row>
    <row r="153" s="2" customFormat="1" ht="24.15" customHeight="1">
      <c r="A153" s="39"/>
      <c r="B153" s="40"/>
      <c r="C153" s="228" t="s">
        <v>313</v>
      </c>
      <c r="D153" s="228" t="s">
        <v>218</v>
      </c>
      <c r="E153" s="229" t="s">
        <v>7902</v>
      </c>
      <c r="F153" s="230" t="s">
        <v>7903</v>
      </c>
      <c r="G153" s="231" t="s">
        <v>293</v>
      </c>
      <c r="H153" s="232">
        <v>20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0.0019300000000000001</v>
      </c>
      <c r="R153" s="237">
        <f>Q153*H153</f>
        <v>0.038600000000000002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290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290</v>
      </c>
      <c r="BM153" s="239" t="s">
        <v>7904</v>
      </c>
    </row>
    <row r="154" s="2" customFormat="1" ht="16.5" customHeight="1">
      <c r="A154" s="39"/>
      <c r="B154" s="40"/>
      <c r="C154" s="228" t="s">
        <v>7</v>
      </c>
      <c r="D154" s="228" t="s">
        <v>218</v>
      </c>
      <c r="E154" s="229" t="s">
        <v>7905</v>
      </c>
      <c r="F154" s="230" t="s">
        <v>7906</v>
      </c>
      <c r="G154" s="231" t="s">
        <v>221</v>
      </c>
      <c r="H154" s="232">
        <v>29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7907</v>
      </c>
    </row>
    <row r="155" s="2" customFormat="1" ht="16.5" customHeight="1">
      <c r="A155" s="39"/>
      <c r="B155" s="40"/>
      <c r="C155" s="228" t="s">
        <v>320</v>
      </c>
      <c r="D155" s="228" t="s">
        <v>218</v>
      </c>
      <c r="E155" s="229" t="s">
        <v>7908</v>
      </c>
      <c r="F155" s="230" t="s">
        <v>7909</v>
      </c>
      <c r="G155" s="231" t="s">
        <v>221</v>
      </c>
      <c r="H155" s="232">
        <v>15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7910</v>
      </c>
    </row>
    <row r="156" s="2" customFormat="1" ht="16.5" customHeight="1">
      <c r="A156" s="39"/>
      <c r="B156" s="40"/>
      <c r="C156" s="228" t="s">
        <v>325</v>
      </c>
      <c r="D156" s="228" t="s">
        <v>218</v>
      </c>
      <c r="E156" s="229" t="s">
        <v>7911</v>
      </c>
      <c r="F156" s="230" t="s">
        <v>7912</v>
      </c>
      <c r="G156" s="231" t="s">
        <v>221</v>
      </c>
      <c r="H156" s="232">
        <v>21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290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290</v>
      </c>
      <c r="BM156" s="239" t="s">
        <v>7913</v>
      </c>
    </row>
    <row r="157" s="2" customFormat="1" ht="21.75" customHeight="1">
      <c r="A157" s="39"/>
      <c r="B157" s="40"/>
      <c r="C157" s="228" t="s">
        <v>331</v>
      </c>
      <c r="D157" s="228" t="s">
        <v>218</v>
      </c>
      <c r="E157" s="229" t="s">
        <v>7914</v>
      </c>
      <c r="F157" s="230" t="s">
        <v>7915</v>
      </c>
      <c r="G157" s="231" t="s">
        <v>221</v>
      </c>
      <c r="H157" s="232">
        <v>3</v>
      </c>
      <c r="I157" s="233"/>
      <c r="J157" s="234">
        <f>ROUND(I157*H157,2)</f>
        <v>0</v>
      </c>
      <c r="K157" s="230" t="s">
        <v>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0.0010100000000000001</v>
      </c>
      <c r="R157" s="237">
        <f>Q157*H157</f>
        <v>0.0030300000000000001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290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290</v>
      </c>
      <c r="BM157" s="239" t="s">
        <v>7916</v>
      </c>
    </row>
    <row r="158" s="2" customFormat="1" ht="16.5" customHeight="1">
      <c r="A158" s="39"/>
      <c r="B158" s="40"/>
      <c r="C158" s="228" t="s">
        <v>336</v>
      </c>
      <c r="D158" s="228" t="s">
        <v>218</v>
      </c>
      <c r="E158" s="229" t="s">
        <v>7917</v>
      </c>
      <c r="F158" s="230" t="s">
        <v>7918</v>
      </c>
      <c r="G158" s="231" t="s">
        <v>221</v>
      </c>
      <c r="H158" s="232">
        <v>2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0.010189999999999999</v>
      </c>
      <c r="R158" s="237">
        <f>Q158*H158</f>
        <v>0.020379999999999999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290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290</v>
      </c>
      <c r="BM158" s="239" t="s">
        <v>7919</v>
      </c>
    </row>
    <row r="159" s="2" customFormat="1" ht="24.15" customHeight="1">
      <c r="A159" s="39"/>
      <c r="B159" s="40"/>
      <c r="C159" s="228" t="s">
        <v>341</v>
      </c>
      <c r="D159" s="228" t="s">
        <v>218</v>
      </c>
      <c r="E159" s="229" t="s">
        <v>7920</v>
      </c>
      <c r="F159" s="230" t="s">
        <v>7921</v>
      </c>
      <c r="G159" s="231" t="s">
        <v>221</v>
      </c>
      <c r="H159" s="232">
        <v>1</v>
      </c>
      <c r="I159" s="233"/>
      <c r="J159" s="234">
        <f>ROUND(I159*H159,2)</f>
        <v>0</v>
      </c>
      <c r="K159" s="230" t="s">
        <v>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0.010189999999999999</v>
      </c>
      <c r="R159" s="237">
        <f>Q159*H159</f>
        <v>0.010189999999999999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290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290</v>
      </c>
      <c r="BM159" s="239" t="s">
        <v>7922</v>
      </c>
    </row>
    <row r="160" s="2" customFormat="1" ht="24.15" customHeight="1">
      <c r="A160" s="39"/>
      <c r="B160" s="40"/>
      <c r="C160" s="228" t="s">
        <v>346</v>
      </c>
      <c r="D160" s="228" t="s">
        <v>218</v>
      </c>
      <c r="E160" s="229" t="s">
        <v>7923</v>
      </c>
      <c r="F160" s="230" t="s">
        <v>7924</v>
      </c>
      <c r="G160" s="231" t="s">
        <v>221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0.010189999999999999</v>
      </c>
      <c r="R160" s="237">
        <f>Q160*H160</f>
        <v>0.010189999999999999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290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290</v>
      </c>
      <c r="BM160" s="239" t="s">
        <v>7925</v>
      </c>
    </row>
    <row r="161" s="2" customFormat="1" ht="16.5" customHeight="1">
      <c r="A161" s="39"/>
      <c r="B161" s="40"/>
      <c r="C161" s="228" t="s">
        <v>351</v>
      </c>
      <c r="D161" s="228" t="s">
        <v>218</v>
      </c>
      <c r="E161" s="229" t="s">
        <v>7926</v>
      </c>
      <c r="F161" s="230" t="s">
        <v>7927</v>
      </c>
      <c r="G161" s="231" t="s">
        <v>221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0.00022000000000000001</v>
      </c>
      <c r="R161" s="237">
        <f>Q161*H161</f>
        <v>0.00022000000000000001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290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290</v>
      </c>
      <c r="BM161" s="239" t="s">
        <v>7928</v>
      </c>
    </row>
    <row r="162" s="2" customFormat="1" ht="16.5" customHeight="1">
      <c r="A162" s="39"/>
      <c r="B162" s="40"/>
      <c r="C162" s="228" t="s">
        <v>356</v>
      </c>
      <c r="D162" s="228" t="s">
        <v>218</v>
      </c>
      <c r="E162" s="229" t="s">
        <v>7929</v>
      </c>
      <c r="F162" s="230" t="s">
        <v>7930</v>
      </c>
      <c r="G162" s="231" t="s">
        <v>221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0.00050000000000000001</v>
      </c>
      <c r="R162" s="237">
        <f>Q162*H162</f>
        <v>0.00050000000000000001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290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290</v>
      </c>
      <c r="BM162" s="239" t="s">
        <v>7931</v>
      </c>
    </row>
    <row r="163" s="2" customFormat="1" ht="16.5" customHeight="1">
      <c r="A163" s="39"/>
      <c r="B163" s="40"/>
      <c r="C163" s="228" t="s">
        <v>362</v>
      </c>
      <c r="D163" s="228" t="s">
        <v>218</v>
      </c>
      <c r="E163" s="229" t="s">
        <v>4404</v>
      </c>
      <c r="F163" s="230" t="s">
        <v>4405</v>
      </c>
      <c r="G163" s="231" t="s">
        <v>221</v>
      </c>
      <c r="H163" s="232">
        <v>6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0.00029</v>
      </c>
      <c r="R163" s="237">
        <f>Q163*H163</f>
        <v>0.00174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7932</v>
      </c>
    </row>
    <row r="164" s="2" customFormat="1" ht="16.5" customHeight="1">
      <c r="A164" s="39"/>
      <c r="B164" s="40"/>
      <c r="C164" s="228" t="s">
        <v>367</v>
      </c>
      <c r="D164" s="228" t="s">
        <v>218</v>
      </c>
      <c r="E164" s="229" t="s">
        <v>4394</v>
      </c>
      <c r="F164" s="230" t="s">
        <v>7933</v>
      </c>
      <c r="G164" s="231" t="s">
        <v>221</v>
      </c>
      <c r="H164" s="232">
        <v>2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0.00051000000000000004</v>
      </c>
      <c r="R164" s="237">
        <f>Q164*H164</f>
        <v>0.0010200000000000001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290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290</v>
      </c>
      <c r="BM164" s="239" t="s">
        <v>7934</v>
      </c>
    </row>
    <row r="165" s="2" customFormat="1" ht="16.5" customHeight="1">
      <c r="A165" s="39"/>
      <c r="B165" s="40"/>
      <c r="C165" s="228" t="s">
        <v>371</v>
      </c>
      <c r="D165" s="228" t="s">
        <v>218</v>
      </c>
      <c r="E165" s="229" t="s">
        <v>4289</v>
      </c>
      <c r="F165" s="230" t="s">
        <v>7935</v>
      </c>
      <c r="G165" s="231" t="s">
        <v>293</v>
      </c>
      <c r="H165" s="232">
        <v>58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7936</v>
      </c>
    </row>
    <row r="166" s="2" customFormat="1" ht="16.5" customHeight="1">
      <c r="A166" s="39"/>
      <c r="B166" s="40"/>
      <c r="C166" s="228" t="s">
        <v>376</v>
      </c>
      <c r="D166" s="228" t="s">
        <v>218</v>
      </c>
      <c r="E166" s="229" t="s">
        <v>7937</v>
      </c>
      <c r="F166" s="230" t="s">
        <v>7938</v>
      </c>
      <c r="G166" s="231" t="s">
        <v>359</v>
      </c>
      <c r="H166" s="232">
        <v>2.4870000000000001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7939</v>
      </c>
    </row>
    <row r="167" s="2" customFormat="1" ht="16.5" customHeight="1">
      <c r="A167" s="39"/>
      <c r="B167" s="40"/>
      <c r="C167" s="228" t="s">
        <v>380</v>
      </c>
      <c r="D167" s="228" t="s">
        <v>218</v>
      </c>
      <c r="E167" s="229" t="s">
        <v>4306</v>
      </c>
      <c r="F167" s="230" t="s">
        <v>4307</v>
      </c>
      <c r="G167" s="231" t="s">
        <v>359</v>
      </c>
      <c r="H167" s="232">
        <v>0.57899999999999996</v>
      </c>
      <c r="I167" s="233"/>
      <c r="J167" s="234">
        <f>ROUND(I167*H167,2)</f>
        <v>0</v>
      </c>
      <c r="K167" s="230" t="s">
        <v>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7940</v>
      </c>
    </row>
    <row r="168" s="12" customFormat="1" ht="22.8" customHeight="1">
      <c r="A168" s="12"/>
      <c r="B168" s="212"/>
      <c r="C168" s="213"/>
      <c r="D168" s="214" t="s">
        <v>78</v>
      </c>
      <c r="E168" s="226" t="s">
        <v>4453</v>
      </c>
      <c r="F168" s="226" t="s">
        <v>4454</v>
      </c>
      <c r="G168" s="213"/>
      <c r="H168" s="213"/>
      <c r="I168" s="216"/>
      <c r="J168" s="227">
        <f>BK168</f>
        <v>0</v>
      </c>
      <c r="K168" s="213"/>
      <c r="L168" s="218"/>
      <c r="M168" s="219"/>
      <c r="N168" s="220"/>
      <c r="O168" s="220"/>
      <c r="P168" s="221">
        <f>SUM(P169:P220)</f>
        <v>0</v>
      </c>
      <c r="Q168" s="220"/>
      <c r="R168" s="221">
        <f>SUM(R169:R220)</f>
        <v>1.1270800000000001</v>
      </c>
      <c r="S168" s="220"/>
      <c r="T168" s="222">
        <f>SUM(T169:T220)</f>
        <v>0.66910999999999998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88</v>
      </c>
      <c r="AT168" s="224" t="s">
        <v>78</v>
      </c>
      <c r="AU168" s="224" t="s">
        <v>86</v>
      </c>
      <c r="AY168" s="223" t="s">
        <v>216</v>
      </c>
      <c r="BK168" s="225">
        <f>SUM(BK169:BK220)</f>
        <v>0</v>
      </c>
    </row>
    <row r="169" s="2" customFormat="1" ht="16.5" customHeight="1">
      <c r="A169" s="39"/>
      <c r="B169" s="40"/>
      <c r="C169" s="228" t="s">
        <v>384</v>
      </c>
      <c r="D169" s="228" t="s">
        <v>218</v>
      </c>
      <c r="E169" s="229" t="s">
        <v>7941</v>
      </c>
      <c r="F169" s="230" t="s">
        <v>7942</v>
      </c>
      <c r="G169" s="231" t="s">
        <v>293</v>
      </c>
      <c r="H169" s="232">
        <v>80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0.0021299999999999999</v>
      </c>
      <c r="T169" s="238">
        <f>S169*H169</f>
        <v>0.1704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7943</v>
      </c>
    </row>
    <row r="170" s="2" customFormat="1" ht="16.5" customHeight="1">
      <c r="A170" s="39"/>
      <c r="B170" s="40"/>
      <c r="C170" s="228" t="s">
        <v>389</v>
      </c>
      <c r="D170" s="228" t="s">
        <v>218</v>
      </c>
      <c r="E170" s="229" t="s">
        <v>7944</v>
      </c>
      <c r="F170" s="230" t="s">
        <v>7945</v>
      </c>
      <c r="G170" s="231" t="s">
        <v>293</v>
      </c>
      <c r="H170" s="232">
        <v>65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0.0049699999999999996</v>
      </c>
      <c r="T170" s="238">
        <f>S170*H170</f>
        <v>0.32304999999999995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7946</v>
      </c>
    </row>
    <row r="171" s="2" customFormat="1" ht="16.5" customHeight="1">
      <c r="A171" s="39"/>
      <c r="B171" s="40"/>
      <c r="C171" s="228" t="s">
        <v>394</v>
      </c>
      <c r="D171" s="228" t="s">
        <v>218</v>
      </c>
      <c r="E171" s="229" t="s">
        <v>7947</v>
      </c>
      <c r="F171" s="230" t="s">
        <v>7948</v>
      </c>
      <c r="G171" s="231" t="s">
        <v>293</v>
      </c>
      <c r="H171" s="232">
        <v>20</v>
      </c>
      <c r="I171" s="233"/>
      <c r="J171" s="234">
        <f>ROUND(I171*H171,2)</f>
        <v>0</v>
      </c>
      <c r="K171" s="230" t="s">
        <v>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0.0067000000000000002</v>
      </c>
      <c r="T171" s="238">
        <f>S171*H171</f>
        <v>0.13400000000000001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7949</v>
      </c>
    </row>
    <row r="172" s="2" customFormat="1" ht="16.5" customHeight="1">
      <c r="A172" s="39"/>
      <c r="B172" s="40"/>
      <c r="C172" s="228" t="s">
        <v>398</v>
      </c>
      <c r="D172" s="228" t="s">
        <v>218</v>
      </c>
      <c r="E172" s="229" t="s">
        <v>7950</v>
      </c>
      <c r="F172" s="230" t="s">
        <v>7951</v>
      </c>
      <c r="G172" s="231" t="s">
        <v>293</v>
      </c>
      <c r="H172" s="232">
        <v>36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0.00051000000000000004</v>
      </c>
      <c r="R172" s="237">
        <f>Q172*H172</f>
        <v>0.018360000000000001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7952</v>
      </c>
    </row>
    <row r="173" s="2" customFormat="1" ht="16.5" customHeight="1">
      <c r="A173" s="39"/>
      <c r="B173" s="40"/>
      <c r="C173" s="228" t="s">
        <v>403</v>
      </c>
      <c r="D173" s="228" t="s">
        <v>218</v>
      </c>
      <c r="E173" s="229" t="s">
        <v>7953</v>
      </c>
      <c r="F173" s="230" t="s">
        <v>7954</v>
      </c>
      <c r="G173" s="231" t="s">
        <v>293</v>
      </c>
      <c r="H173" s="232">
        <v>79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0.00084000000000000003</v>
      </c>
      <c r="R173" s="237">
        <f>Q173*H173</f>
        <v>0.066360000000000002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7955</v>
      </c>
    </row>
    <row r="174" s="2" customFormat="1" ht="16.5" customHeight="1">
      <c r="A174" s="39"/>
      <c r="B174" s="40"/>
      <c r="C174" s="228" t="s">
        <v>408</v>
      </c>
      <c r="D174" s="228" t="s">
        <v>218</v>
      </c>
      <c r="E174" s="229" t="s">
        <v>7956</v>
      </c>
      <c r="F174" s="230" t="s">
        <v>7957</v>
      </c>
      <c r="G174" s="231" t="s">
        <v>293</v>
      </c>
      <c r="H174" s="232">
        <v>81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0.00116</v>
      </c>
      <c r="R174" s="237">
        <f>Q174*H174</f>
        <v>0.093960000000000002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7958</v>
      </c>
    </row>
    <row r="175" s="2" customFormat="1" ht="16.5" customHeight="1">
      <c r="A175" s="39"/>
      <c r="B175" s="40"/>
      <c r="C175" s="228" t="s">
        <v>415</v>
      </c>
      <c r="D175" s="228" t="s">
        <v>218</v>
      </c>
      <c r="E175" s="229" t="s">
        <v>7959</v>
      </c>
      <c r="F175" s="230" t="s">
        <v>7960</v>
      </c>
      <c r="G175" s="231" t="s">
        <v>293</v>
      </c>
      <c r="H175" s="232">
        <v>18</v>
      </c>
      <c r="I175" s="233"/>
      <c r="J175" s="234">
        <f>ROUND(I175*H175,2)</f>
        <v>0</v>
      </c>
      <c r="K175" s="230" t="s">
        <v>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0.0014400000000000001</v>
      </c>
      <c r="R175" s="237">
        <f>Q175*H175</f>
        <v>0.025920000000000002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290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290</v>
      </c>
      <c r="BM175" s="239" t="s">
        <v>7961</v>
      </c>
    </row>
    <row r="176" s="2" customFormat="1" ht="16.5" customHeight="1">
      <c r="A176" s="39"/>
      <c r="B176" s="40"/>
      <c r="C176" s="228" t="s">
        <v>420</v>
      </c>
      <c r="D176" s="228" t="s">
        <v>218</v>
      </c>
      <c r="E176" s="229" t="s">
        <v>7962</v>
      </c>
      <c r="F176" s="230" t="s">
        <v>7963</v>
      </c>
      <c r="G176" s="231" t="s">
        <v>293</v>
      </c>
      <c r="H176" s="232">
        <v>48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0.00362</v>
      </c>
      <c r="R176" s="237">
        <f>Q176*H176</f>
        <v>0.17376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7964</v>
      </c>
    </row>
    <row r="177" s="2" customFormat="1" ht="16.5" customHeight="1">
      <c r="A177" s="39"/>
      <c r="B177" s="40"/>
      <c r="C177" s="228" t="s">
        <v>424</v>
      </c>
      <c r="D177" s="228" t="s">
        <v>218</v>
      </c>
      <c r="E177" s="229" t="s">
        <v>7965</v>
      </c>
      <c r="F177" s="230" t="s">
        <v>7966</v>
      </c>
      <c r="G177" s="231" t="s">
        <v>293</v>
      </c>
      <c r="H177" s="232">
        <v>9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0.00362</v>
      </c>
      <c r="R177" s="237">
        <f>Q177*H177</f>
        <v>0.032579999999999998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7967</v>
      </c>
    </row>
    <row r="178" s="2" customFormat="1" ht="16.5" customHeight="1">
      <c r="A178" s="39"/>
      <c r="B178" s="40"/>
      <c r="C178" s="228" t="s">
        <v>428</v>
      </c>
      <c r="D178" s="228" t="s">
        <v>218</v>
      </c>
      <c r="E178" s="229" t="s">
        <v>7968</v>
      </c>
      <c r="F178" s="230" t="s">
        <v>7969</v>
      </c>
      <c r="G178" s="231" t="s">
        <v>293</v>
      </c>
      <c r="H178" s="232">
        <v>2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0.0061000000000000004</v>
      </c>
      <c r="R178" s="237">
        <f>Q178*H178</f>
        <v>0.012200000000000001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7970</v>
      </c>
    </row>
    <row r="179" s="2" customFormat="1" ht="16.5" customHeight="1">
      <c r="A179" s="39"/>
      <c r="B179" s="40"/>
      <c r="C179" s="228" t="s">
        <v>432</v>
      </c>
      <c r="D179" s="228" t="s">
        <v>218</v>
      </c>
      <c r="E179" s="229" t="s">
        <v>7971</v>
      </c>
      <c r="F179" s="230" t="s">
        <v>7972</v>
      </c>
      <c r="G179" s="231" t="s">
        <v>293</v>
      </c>
      <c r="H179" s="232">
        <v>98</v>
      </c>
      <c r="I179" s="233"/>
      <c r="J179" s="234">
        <f>ROUND(I179*H179,2)</f>
        <v>0</v>
      </c>
      <c r="K179" s="230" t="s">
        <v>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0.00072999999999999996</v>
      </c>
      <c r="R179" s="237">
        <f>Q179*H179</f>
        <v>0.071539999999999992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7973</v>
      </c>
    </row>
    <row r="180" s="2" customFormat="1" ht="16.5" customHeight="1">
      <c r="A180" s="39"/>
      <c r="B180" s="40"/>
      <c r="C180" s="228" t="s">
        <v>436</v>
      </c>
      <c r="D180" s="228" t="s">
        <v>218</v>
      </c>
      <c r="E180" s="229" t="s">
        <v>7974</v>
      </c>
      <c r="F180" s="230" t="s">
        <v>7975</v>
      </c>
      <c r="G180" s="231" t="s">
        <v>293</v>
      </c>
      <c r="H180" s="232">
        <v>32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0.00097999999999999997</v>
      </c>
      <c r="R180" s="237">
        <f>Q180*H180</f>
        <v>0.031359999999999999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7976</v>
      </c>
    </row>
    <row r="181" s="2" customFormat="1" ht="16.5" customHeight="1">
      <c r="A181" s="39"/>
      <c r="B181" s="40"/>
      <c r="C181" s="228" t="s">
        <v>441</v>
      </c>
      <c r="D181" s="228" t="s">
        <v>218</v>
      </c>
      <c r="E181" s="229" t="s">
        <v>7977</v>
      </c>
      <c r="F181" s="230" t="s">
        <v>7978</v>
      </c>
      <c r="G181" s="231" t="s">
        <v>293</v>
      </c>
      <c r="H181" s="232">
        <v>45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0.0012999999999999999</v>
      </c>
      <c r="R181" s="237">
        <f>Q181*H181</f>
        <v>0.058499999999999996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7979</v>
      </c>
    </row>
    <row r="182" s="2" customFormat="1" ht="16.5" customHeight="1">
      <c r="A182" s="39"/>
      <c r="B182" s="40"/>
      <c r="C182" s="228" t="s">
        <v>445</v>
      </c>
      <c r="D182" s="228" t="s">
        <v>218</v>
      </c>
      <c r="E182" s="229" t="s">
        <v>7980</v>
      </c>
      <c r="F182" s="230" t="s">
        <v>7981</v>
      </c>
      <c r="G182" s="231" t="s">
        <v>293</v>
      </c>
      <c r="H182" s="232">
        <v>8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0.00263</v>
      </c>
      <c r="R182" s="237">
        <f>Q182*H182</f>
        <v>0.02104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7982</v>
      </c>
    </row>
    <row r="183" s="2" customFormat="1" ht="16.5" customHeight="1">
      <c r="A183" s="39"/>
      <c r="B183" s="40"/>
      <c r="C183" s="228" t="s">
        <v>449</v>
      </c>
      <c r="D183" s="228" t="s">
        <v>218</v>
      </c>
      <c r="E183" s="229" t="s">
        <v>7983</v>
      </c>
      <c r="F183" s="230" t="s">
        <v>7984</v>
      </c>
      <c r="G183" s="231" t="s">
        <v>293</v>
      </c>
      <c r="H183" s="232">
        <v>8</v>
      </c>
      <c r="I183" s="233"/>
      <c r="J183" s="234">
        <f>ROUND(I183*H183,2)</f>
        <v>0</v>
      </c>
      <c r="K183" s="230" t="s">
        <v>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0.00364</v>
      </c>
      <c r="R183" s="237">
        <f>Q183*H183</f>
        <v>0.02912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7985</v>
      </c>
    </row>
    <row r="184" s="2" customFormat="1" ht="21.75" customHeight="1">
      <c r="A184" s="39"/>
      <c r="B184" s="40"/>
      <c r="C184" s="228" t="s">
        <v>453</v>
      </c>
      <c r="D184" s="228" t="s">
        <v>218</v>
      </c>
      <c r="E184" s="229" t="s">
        <v>7986</v>
      </c>
      <c r="F184" s="230" t="s">
        <v>7987</v>
      </c>
      <c r="G184" s="231" t="s">
        <v>293</v>
      </c>
      <c r="H184" s="232">
        <v>61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4.0000000000000003E-05</v>
      </c>
      <c r="R184" s="237">
        <f>Q184*H184</f>
        <v>0.0024400000000000003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290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290</v>
      </c>
      <c r="BM184" s="239" t="s">
        <v>7988</v>
      </c>
    </row>
    <row r="185" s="2" customFormat="1" ht="21.75" customHeight="1">
      <c r="A185" s="39"/>
      <c r="B185" s="40"/>
      <c r="C185" s="228" t="s">
        <v>459</v>
      </c>
      <c r="D185" s="228" t="s">
        <v>218</v>
      </c>
      <c r="E185" s="229" t="s">
        <v>7989</v>
      </c>
      <c r="F185" s="230" t="s">
        <v>7990</v>
      </c>
      <c r="G185" s="231" t="s">
        <v>293</v>
      </c>
      <c r="H185" s="232">
        <v>31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4.0000000000000003E-05</v>
      </c>
      <c r="R185" s="237">
        <f>Q185*H185</f>
        <v>0.00124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7991</v>
      </c>
    </row>
    <row r="186" s="2" customFormat="1" ht="21.75" customHeight="1">
      <c r="A186" s="39"/>
      <c r="B186" s="40"/>
      <c r="C186" s="228" t="s">
        <v>464</v>
      </c>
      <c r="D186" s="228" t="s">
        <v>218</v>
      </c>
      <c r="E186" s="229" t="s">
        <v>7992</v>
      </c>
      <c r="F186" s="230" t="s">
        <v>7993</v>
      </c>
      <c r="G186" s="231" t="s">
        <v>293</v>
      </c>
      <c r="H186" s="232">
        <v>86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5.0000000000000002E-05</v>
      </c>
      <c r="R186" s="237">
        <f>Q186*H186</f>
        <v>0.0043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290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7994</v>
      </c>
    </row>
    <row r="187" s="2" customFormat="1" ht="24.15" customHeight="1">
      <c r="A187" s="39"/>
      <c r="B187" s="40"/>
      <c r="C187" s="228" t="s">
        <v>469</v>
      </c>
      <c r="D187" s="228" t="s">
        <v>218</v>
      </c>
      <c r="E187" s="229" t="s">
        <v>7995</v>
      </c>
      <c r="F187" s="230" t="s">
        <v>7996</v>
      </c>
      <c r="G187" s="231" t="s">
        <v>293</v>
      </c>
      <c r="H187" s="232">
        <v>116</v>
      </c>
      <c r="I187" s="233"/>
      <c r="J187" s="234">
        <f>ROUND(I187*H187,2)</f>
        <v>0</v>
      </c>
      <c r="K187" s="230" t="s">
        <v>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6.9999999999999994E-05</v>
      </c>
      <c r="R187" s="237">
        <f>Q187*H187</f>
        <v>0.0081199999999999987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290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7997</v>
      </c>
    </row>
    <row r="188" s="2" customFormat="1" ht="24.15" customHeight="1">
      <c r="A188" s="39"/>
      <c r="B188" s="40"/>
      <c r="C188" s="228" t="s">
        <v>474</v>
      </c>
      <c r="D188" s="228" t="s">
        <v>218</v>
      </c>
      <c r="E188" s="229" t="s">
        <v>7998</v>
      </c>
      <c r="F188" s="230" t="s">
        <v>7999</v>
      </c>
      <c r="G188" s="231" t="s">
        <v>293</v>
      </c>
      <c r="H188" s="232">
        <v>11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8.0000000000000007E-05</v>
      </c>
      <c r="R188" s="237">
        <f>Q188*H188</f>
        <v>0.00088000000000000003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8000</v>
      </c>
    </row>
    <row r="189" s="2" customFormat="1" ht="21.75" customHeight="1">
      <c r="A189" s="39"/>
      <c r="B189" s="40"/>
      <c r="C189" s="228" t="s">
        <v>479</v>
      </c>
      <c r="D189" s="228" t="s">
        <v>218</v>
      </c>
      <c r="E189" s="229" t="s">
        <v>8001</v>
      </c>
      <c r="F189" s="230" t="s">
        <v>8002</v>
      </c>
      <c r="G189" s="231" t="s">
        <v>293</v>
      </c>
      <c r="H189" s="232">
        <v>71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6.9999999999999994E-05</v>
      </c>
      <c r="R189" s="237">
        <f>Q189*H189</f>
        <v>0.0049699999999999996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8003</v>
      </c>
    </row>
    <row r="190" s="2" customFormat="1" ht="24.15" customHeight="1">
      <c r="A190" s="39"/>
      <c r="B190" s="40"/>
      <c r="C190" s="228" t="s">
        <v>483</v>
      </c>
      <c r="D190" s="228" t="s">
        <v>218</v>
      </c>
      <c r="E190" s="229" t="s">
        <v>8004</v>
      </c>
      <c r="F190" s="230" t="s">
        <v>8005</v>
      </c>
      <c r="G190" s="231" t="s">
        <v>293</v>
      </c>
      <c r="H190" s="232">
        <v>25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9.0000000000000006E-05</v>
      </c>
      <c r="R190" s="237">
        <f>Q190*H190</f>
        <v>0.0022500000000000003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290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290</v>
      </c>
      <c r="BM190" s="239" t="s">
        <v>8006</v>
      </c>
    </row>
    <row r="191" s="2" customFormat="1" ht="24.15" customHeight="1">
      <c r="A191" s="39"/>
      <c r="B191" s="40"/>
      <c r="C191" s="228" t="s">
        <v>487</v>
      </c>
      <c r="D191" s="228" t="s">
        <v>218</v>
      </c>
      <c r="E191" s="229" t="s">
        <v>8007</v>
      </c>
      <c r="F191" s="230" t="s">
        <v>8008</v>
      </c>
      <c r="G191" s="231" t="s">
        <v>293</v>
      </c>
      <c r="H191" s="232">
        <v>53</v>
      </c>
      <c r="I191" s="233"/>
      <c r="J191" s="234">
        <f>ROUND(I191*H191,2)</f>
        <v>0</v>
      </c>
      <c r="K191" s="230" t="s">
        <v>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0.00016000000000000001</v>
      </c>
      <c r="R191" s="237">
        <f>Q191*H191</f>
        <v>0.0084800000000000014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290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290</v>
      </c>
      <c r="BM191" s="239" t="s">
        <v>8009</v>
      </c>
    </row>
    <row r="192" s="2" customFormat="1" ht="24.15" customHeight="1">
      <c r="A192" s="39"/>
      <c r="B192" s="40"/>
      <c r="C192" s="228" t="s">
        <v>494</v>
      </c>
      <c r="D192" s="228" t="s">
        <v>218</v>
      </c>
      <c r="E192" s="229" t="s">
        <v>8010</v>
      </c>
      <c r="F192" s="230" t="s">
        <v>8011</v>
      </c>
      <c r="G192" s="231" t="s">
        <v>293</v>
      </c>
      <c r="H192" s="232">
        <v>8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0.00027</v>
      </c>
      <c r="R192" s="237">
        <f>Q192*H192</f>
        <v>0.00216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290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290</v>
      </c>
      <c r="BM192" s="239" t="s">
        <v>8012</v>
      </c>
    </row>
    <row r="193" s="2" customFormat="1" ht="16.5" customHeight="1">
      <c r="A193" s="39"/>
      <c r="B193" s="40"/>
      <c r="C193" s="228" t="s">
        <v>499</v>
      </c>
      <c r="D193" s="228" t="s">
        <v>218</v>
      </c>
      <c r="E193" s="229" t="s">
        <v>4528</v>
      </c>
      <c r="F193" s="230" t="s">
        <v>4529</v>
      </c>
      <c r="G193" s="231" t="s">
        <v>293</v>
      </c>
      <c r="H193" s="232">
        <v>28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0.0016199999999999999</v>
      </c>
      <c r="R193" s="237">
        <f>Q193*H193</f>
        <v>0.045359999999999998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290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290</v>
      </c>
      <c r="BM193" s="239" t="s">
        <v>8013</v>
      </c>
    </row>
    <row r="194" s="2" customFormat="1" ht="16.5" customHeight="1">
      <c r="A194" s="39"/>
      <c r="B194" s="40"/>
      <c r="C194" s="228" t="s">
        <v>504</v>
      </c>
      <c r="D194" s="228" t="s">
        <v>218</v>
      </c>
      <c r="E194" s="229" t="s">
        <v>4531</v>
      </c>
      <c r="F194" s="230" t="s">
        <v>4532</v>
      </c>
      <c r="G194" s="231" t="s">
        <v>293</v>
      </c>
      <c r="H194" s="232">
        <v>9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0.0019200000000000001</v>
      </c>
      <c r="R194" s="237">
        <f>Q194*H194</f>
        <v>0.01728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8014</v>
      </c>
    </row>
    <row r="195" s="2" customFormat="1" ht="16.5" customHeight="1">
      <c r="A195" s="39"/>
      <c r="B195" s="40"/>
      <c r="C195" s="228" t="s">
        <v>510</v>
      </c>
      <c r="D195" s="228" t="s">
        <v>218</v>
      </c>
      <c r="E195" s="229" t="s">
        <v>4534</v>
      </c>
      <c r="F195" s="230" t="s">
        <v>4535</v>
      </c>
      <c r="G195" s="231" t="s">
        <v>293</v>
      </c>
      <c r="H195" s="232">
        <v>43</v>
      </c>
      <c r="I195" s="233"/>
      <c r="J195" s="234">
        <f>ROUND(I195*H195,2)</f>
        <v>0</v>
      </c>
      <c r="K195" s="230" t="s">
        <v>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0.0024199999999999998</v>
      </c>
      <c r="R195" s="237">
        <f>Q195*H195</f>
        <v>0.10406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290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290</v>
      </c>
      <c r="BM195" s="239" t="s">
        <v>8015</v>
      </c>
    </row>
    <row r="196" s="2" customFormat="1" ht="16.5" customHeight="1">
      <c r="A196" s="39"/>
      <c r="B196" s="40"/>
      <c r="C196" s="228" t="s">
        <v>515</v>
      </c>
      <c r="D196" s="228" t="s">
        <v>218</v>
      </c>
      <c r="E196" s="229" t="s">
        <v>4537</v>
      </c>
      <c r="F196" s="230" t="s">
        <v>4538</v>
      </c>
      <c r="G196" s="231" t="s">
        <v>293</v>
      </c>
      <c r="H196" s="232">
        <v>16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0.0026800000000000001</v>
      </c>
      <c r="R196" s="237">
        <f>Q196*H196</f>
        <v>0.042880000000000001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290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290</v>
      </c>
      <c r="BM196" s="239" t="s">
        <v>8016</v>
      </c>
    </row>
    <row r="197" s="2" customFormat="1" ht="16.5" customHeight="1">
      <c r="A197" s="39"/>
      <c r="B197" s="40"/>
      <c r="C197" s="228" t="s">
        <v>521</v>
      </c>
      <c r="D197" s="228" t="s">
        <v>218</v>
      </c>
      <c r="E197" s="229" t="s">
        <v>8017</v>
      </c>
      <c r="F197" s="230" t="s">
        <v>8018</v>
      </c>
      <c r="G197" s="231" t="s">
        <v>293</v>
      </c>
      <c r="H197" s="232">
        <v>8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0.0039399999999999999</v>
      </c>
      <c r="R197" s="237">
        <f>Q197*H197</f>
        <v>0.031519999999999999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8019</v>
      </c>
    </row>
    <row r="198" s="2" customFormat="1" ht="16.5" customHeight="1">
      <c r="A198" s="39"/>
      <c r="B198" s="40"/>
      <c r="C198" s="228" t="s">
        <v>528</v>
      </c>
      <c r="D198" s="228" t="s">
        <v>218</v>
      </c>
      <c r="E198" s="229" t="s">
        <v>8020</v>
      </c>
      <c r="F198" s="230" t="s">
        <v>8021</v>
      </c>
      <c r="G198" s="231" t="s">
        <v>221</v>
      </c>
      <c r="H198" s="232">
        <v>105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8022</v>
      </c>
    </row>
    <row r="199" s="2" customFormat="1" ht="16.5" customHeight="1">
      <c r="A199" s="39"/>
      <c r="B199" s="40"/>
      <c r="C199" s="228" t="s">
        <v>856</v>
      </c>
      <c r="D199" s="228" t="s">
        <v>218</v>
      </c>
      <c r="E199" s="229" t="s">
        <v>8023</v>
      </c>
      <c r="F199" s="230" t="s">
        <v>8024</v>
      </c>
      <c r="G199" s="231" t="s">
        <v>221</v>
      </c>
      <c r="H199" s="232">
        <v>79</v>
      </c>
      <c r="I199" s="233"/>
      <c r="J199" s="234">
        <f>ROUND(I199*H199,2)</f>
        <v>0</v>
      </c>
      <c r="K199" s="230" t="s">
        <v>1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0.00012999999999999999</v>
      </c>
      <c r="R199" s="237">
        <f>Q199*H199</f>
        <v>0.01027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290</v>
      </c>
      <c r="AT199" s="239" t="s">
        <v>218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8025</v>
      </c>
    </row>
    <row r="200" s="2" customFormat="1" ht="16.5" customHeight="1">
      <c r="A200" s="39"/>
      <c r="B200" s="40"/>
      <c r="C200" s="228" t="s">
        <v>863</v>
      </c>
      <c r="D200" s="228" t="s">
        <v>218</v>
      </c>
      <c r="E200" s="229" t="s">
        <v>8026</v>
      </c>
      <c r="F200" s="230" t="s">
        <v>8027</v>
      </c>
      <c r="G200" s="231" t="s">
        <v>8028</v>
      </c>
      <c r="H200" s="232">
        <v>9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0.00025000000000000001</v>
      </c>
      <c r="R200" s="237">
        <f>Q200*H200</f>
        <v>0.0022500000000000003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8029</v>
      </c>
    </row>
    <row r="201" s="2" customFormat="1" ht="16.5" customHeight="1">
      <c r="A201" s="39"/>
      <c r="B201" s="40"/>
      <c r="C201" s="228" t="s">
        <v>869</v>
      </c>
      <c r="D201" s="228" t="s">
        <v>218</v>
      </c>
      <c r="E201" s="229" t="s">
        <v>8030</v>
      </c>
      <c r="F201" s="230" t="s">
        <v>8031</v>
      </c>
      <c r="G201" s="231" t="s">
        <v>221</v>
      </c>
      <c r="H201" s="232">
        <v>18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0.00123</v>
      </c>
      <c r="T201" s="238">
        <f>S201*H201</f>
        <v>0.02214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8032</v>
      </c>
    </row>
    <row r="202" s="2" customFormat="1" ht="16.5" customHeight="1">
      <c r="A202" s="39"/>
      <c r="B202" s="40"/>
      <c r="C202" s="228" t="s">
        <v>875</v>
      </c>
      <c r="D202" s="228" t="s">
        <v>218</v>
      </c>
      <c r="E202" s="229" t="s">
        <v>8033</v>
      </c>
      <c r="F202" s="230" t="s">
        <v>8034</v>
      </c>
      <c r="G202" s="231" t="s">
        <v>221</v>
      </c>
      <c r="H202" s="232">
        <v>8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0.0024399999999999999</v>
      </c>
      <c r="T202" s="238">
        <f>S202*H202</f>
        <v>0.019519999999999999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290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290</v>
      </c>
      <c r="BM202" s="239" t="s">
        <v>8035</v>
      </c>
    </row>
    <row r="203" s="2" customFormat="1" ht="16.5" customHeight="1">
      <c r="A203" s="39"/>
      <c r="B203" s="40"/>
      <c r="C203" s="228" t="s">
        <v>880</v>
      </c>
      <c r="D203" s="228" t="s">
        <v>218</v>
      </c>
      <c r="E203" s="229" t="s">
        <v>4616</v>
      </c>
      <c r="F203" s="230" t="s">
        <v>8036</v>
      </c>
      <c r="G203" s="231" t="s">
        <v>221</v>
      </c>
      <c r="H203" s="232">
        <v>2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0.00022000000000000001</v>
      </c>
      <c r="R203" s="237">
        <f>Q203*H203</f>
        <v>0.00044000000000000002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8037</v>
      </c>
    </row>
    <row r="204" s="2" customFormat="1" ht="16.5" customHeight="1">
      <c r="A204" s="39"/>
      <c r="B204" s="40"/>
      <c r="C204" s="228" t="s">
        <v>885</v>
      </c>
      <c r="D204" s="228" t="s">
        <v>218</v>
      </c>
      <c r="E204" s="229" t="s">
        <v>8038</v>
      </c>
      <c r="F204" s="230" t="s">
        <v>8039</v>
      </c>
      <c r="G204" s="231" t="s">
        <v>221</v>
      </c>
      <c r="H204" s="232">
        <v>3</v>
      </c>
      <c r="I204" s="233"/>
      <c r="J204" s="234">
        <f>ROUND(I204*H204,2)</f>
        <v>0</v>
      </c>
      <c r="K204" s="230" t="s">
        <v>1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0.00017000000000000001</v>
      </c>
      <c r="R204" s="237">
        <f>Q204*H204</f>
        <v>0.00051000000000000004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290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290</v>
      </c>
      <c r="BM204" s="239" t="s">
        <v>8040</v>
      </c>
    </row>
    <row r="205" s="2" customFormat="1" ht="16.5" customHeight="1">
      <c r="A205" s="39"/>
      <c r="B205" s="40"/>
      <c r="C205" s="228" t="s">
        <v>891</v>
      </c>
      <c r="D205" s="228" t="s">
        <v>218</v>
      </c>
      <c r="E205" s="229" t="s">
        <v>8041</v>
      </c>
      <c r="F205" s="230" t="s">
        <v>8042</v>
      </c>
      <c r="G205" s="231" t="s">
        <v>221</v>
      </c>
      <c r="H205" s="232">
        <v>4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0.0010200000000000001</v>
      </c>
      <c r="R205" s="237">
        <f>Q205*H205</f>
        <v>0.0040800000000000003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8043</v>
      </c>
    </row>
    <row r="206" s="2" customFormat="1" ht="16.5" customHeight="1">
      <c r="A206" s="39"/>
      <c r="B206" s="40"/>
      <c r="C206" s="228" t="s">
        <v>898</v>
      </c>
      <c r="D206" s="228" t="s">
        <v>218</v>
      </c>
      <c r="E206" s="229" t="s">
        <v>4551</v>
      </c>
      <c r="F206" s="230" t="s">
        <v>8044</v>
      </c>
      <c r="G206" s="231" t="s">
        <v>221</v>
      </c>
      <c r="H206" s="232">
        <v>8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0.00021000000000000001</v>
      </c>
      <c r="R206" s="237">
        <f>Q206*H206</f>
        <v>0.0016800000000000001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8045</v>
      </c>
    </row>
    <row r="207" s="2" customFormat="1" ht="16.5" customHeight="1">
      <c r="A207" s="39"/>
      <c r="B207" s="40"/>
      <c r="C207" s="228" t="s">
        <v>903</v>
      </c>
      <c r="D207" s="228" t="s">
        <v>218</v>
      </c>
      <c r="E207" s="229" t="s">
        <v>4554</v>
      </c>
      <c r="F207" s="230" t="s">
        <v>8046</v>
      </c>
      <c r="G207" s="231" t="s">
        <v>221</v>
      </c>
      <c r="H207" s="232">
        <v>16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0.00034000000000000002</v>
      </c>
      <c r="R207" s="237">
        <f>Q207*H207</f>
        <v>0.0054400000000000004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8047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8048</v>
      </c>
      <c r="F208" s="230" t="s">
        <v>8049</v>
      </c>
      <c r="G208" s="231" t="s">
        <v>221</v>
      </c>
      <c r="H208" s="232">
        <v>5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0.00050000000000000001</v>
      </c>
      <c r="R208" s="237">
        <f>Q208*H208</f>
        <v>0.0025000000000000001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8050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4557</v>
      </c>
      <c r="F209" s="230" t="s">
        <v>8051</v>
      </c>
      <c r="G209" s="231" t="s">
        <v>221</v>
      </c>
      <c r="H209" s="232">
        <v>3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0.00069999999999999999</v>
      </c>
      <c r="R209" s="237">
        <f>Q209*H209</f>
        <v>0.0020999999999999999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290</v>
      </c>
      <c r="AT209" s="239" t="s">
        <v>218</v>
      </c>
      <c r="AU209" s="239" t="s">
        <v>88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290</v>
      </c>
      <c r="BM209" s="239" t="s">
        <v>8052</v>
      </c>
    </row>
    <row r="210" s="2" customFormat="1" ht="16.5" customHeight="1">
      <c r="A210" s="39"/>
      <c r="B210" s="40"/>
      <c r="C210" s="228" t="s">
        <v>920</v>
      </c>
      <c r="D210" s="228" t="s">
        <v>218</v>
      </c>
      <c r="E210" s="229" t="s">
        <v>4560</v>
      </c>
      <c r="F210" s="230" t="s">
        <v>8053</v>
      </c>
      <c r="G210" s="231" t="s">
        <v>221</v>
      </c>
      <c r="H210" s="232">
        <v>1</v>
      </c>
      <c r="I210" s="233"/>
      <c r="J210" s="234">
        <f>ROUND(I210*H210,2)</f>
        <v>0</v>
      </c>
      <c r="K210" s="230" t="s">
        <v>1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0.00107</v>
      </c>
      <c r="R210" s="237">
        <f>Q210*H210</f>
        <v>0.00107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8054</v>
      </c>
    </row>
    <row r="211" s="2" customFormat="1" ht="16.5" customHeight="1">
      <c r="A211" s="39"/>
      <c r="B211" s="40"/>
      <c r="C211" s="228" t="s">
        <v>925</v>
      </c>
      <c r="D211" s="228" t="s">
        <v>218</v>
      </c>
      <c r="E211" s="229" t="s">
        <v>8055</v>
      </c>
      <c r="F211" s="230" t="s">
        <v>8056</v>
      </c>
      <c r="G211" s="231" t="s">
        <v>221</v>
      </c>
      <c r="H211" s="232">
        <v>2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0.0016800000000000001</v>
      </c>
      <c r="R211" s="237">
        <f>Q211*H211</f>
        <v>0.0033600000000000001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8057</v>
      </c>
    </row>
    <row r="212" s="2" customFormat="1" ht="16.5" customHeight="1">
      <c r="A212" s="39"/>
      <c r="B212" s="40"/>
      <c r="C212" s="228" t="s">
        <v>930</v>
      </c>
      <c r="D212" s="228" t="s">
        <v>218</v>
      </c>
      <c r="E212" s="229" t="s">
        <v>8058</v>
      </c>
      <c r="F212" s="230" t="s">
        <v>8059</v>
      </c>
      <c r="G212" s="231" t="s">
        <v>221</v>
      </c>
      <c r="H212" s="232">
        <v>3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2.0000000000000002E-05</v>
      </c>
      <c r="R212" s="237">
        <f>Q212*H212</f>
        <v>6.0000000000000008E-05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8060</v>
      </c>
    </row>
    <row r="213" s="2" customFormat="1" ht="24.15" customHeight="1">
      <c r="A213" s="39"/>
      <c r="B213" s="40"/>
      <c r="C213" s="264" t="s">
        <v>941</v>
      </c>
      <c r="D213" s="264" t="s">
        <v>372</v>
      </c>
      <c r="E213" s="265" t="s">
        <v>8061</v>
      </c>
      <c r="F213" s="266" t="s">
        <v>8062</v>
      </c>
      <c r="G213" s="267" t="s">
        <v>221</v>
      </c>
      <c r="H213" s="268">
        <v>3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0.00040000000000000002</v>
      </c>
      <c r="R213" s="237">
        <f>Q213*H213</f>
        <v>0.0012000000000000001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371</v>
      </c>
      <c r="AT213" s="239" t="s">
        <v>372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8063</v>
      </c>
    </row>
    <row r="214" s="2" customFormat="1" ht="16.5" customHeight="1">
      <c r="A214" s="39"/>
      <c r="B214" s="40"/>
      <c r="C214" s="228" t="s">
        <v>945</v>
      </c>
      <c r="D214" s="228" t="s">
        <v>218</v>
      </c>
      <c r="E214" s="229" t="s">
        <v>8064</v>
      </c>
      <c r="F214" s="230" t="s">
        <v>8065</v>
      </c>
      <c r="G214" s="231" t="s">
        <v>221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2.0000000000000002E-05</v>
      </c>
      <c r="R214" s="237">
        <f>Q214*H214</f>
        <v>2.0000000000000002E-05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8066</v>
      </c>
    </row>
    <row r="215" s="2" customFormat="1" ht="38.55" customHeight="1">
      <c r="A215" s="39"/>
      <c r="B215" s="40"/>
      <c r="C215" s="264" t="s">
        <v>949</v>
      </c>
      <c r="D215" s="264" t="s">
        <v>372</v>
      </c>
      <c r="E215" s="265" t="s">
        <v>8067</v>
      </c>
      <c r="F215" s="266" t="s">
        <v>8068</v>
      </c>
      <c r="G215" s="267" t="s">
        <v>221</v>
      </c>
      <c r="H215" s="268">
        <v>1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0.00106</v>
      </c>
      <c r="R215" s="237">
        <f>Q215*H215</f>
        <v>0.00106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371</v>
      </c>
      <c r="AT215" s="239" t="s">
        <v>372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8069</v>
      </c>
    </row>
    <row r="216" s="2" customFormat="1" ht="16.5" customHeight="1">
      <c r="A216" s="39"/>
      <c r="B216" s="40"/>
      <c r="C216" s="228" t="s">
        <v>953</v>
      </c>
      <c r="D216" s="228" t="s">
        <v>218</v>
      </c>
      <c r="E216" s="229" t="s">
        <v>8070</v>
      </c>
      <c r="F216" s="230" t="s">
        <v>8071</v>
      </c>
      <c r="G216" s="231" t="s">
        <v>4161</v>
      </c>
      <c r="H216" s="232">
        <v>3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0.0292</v>
      </c>
      <c r="R216" s="237">
        <f>Q216*H216</f>
        <v>0.087599999999999997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8072</v>
      </c>
    </row>
    <row r="217" s="2" customFormat="1" ht="16.5" customHeight="1">
      <c r="A217" s="39"/>
      <c r="B217" s="40"/>
      <c r="C217" s="228" t="s">
        <v>959</v>
      </c>
      <c r="D217" s="228" t="s">
        <v>218</v>
      </c>
      <c r="E217" s="229" t="s">
        <v>4840</v>
      </c>
      <c r="F217" s="230" t="s">
        <v>8073</v>
      </c>
      <c r="G217" s="231" t="s">
        <v>293</v>
      </c>
      <c r="H217" s="232">
        <v>464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0.00019000000000000001</v>
      </c>
      <c r="R217" s="237">
        <f>Q217*H217</f>
        <v>0.088160000000000002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8074</v>
      </c>
    </row>
    <row r="218" s="2" customFormat="1" ht="16.5" customHeight="1">
      <c r="A218" s="39"/>
      <c r="B218" s="40"/>
      <c r="C218" s="228" t="s">
        <v>963</v>
      </c>
      <c r="D218" s="228" t="s">
        <v>218</v>
      </c>
      <c r="E218" s="229" t="s">
        <v>4843</v>
      </c>
      <c r="F218" s="230" t="s">
        <v>8075</v>
      </c>
      <c r="G218" s="231" t="s">
        <v>293</v>
      </c>
      <c r="H218" s="232">
        <v>464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1.0000000000000001E-05</v>
      </c>
      <c r="R218" s="237">
        <f>Q218*H218</f>
        <v>0.00464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88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8076</v>
      </c>
    </row>
    <row r="219" s="2" customFormat="1" ht="21.75" customHeight="1">
      <c r="A219" s="39"/>
      <c r="B219" s="40"/>
      <c r="C219" s="228" t="s">
        <v>967</v>
      </c>
      <c r="D219" s="228" t="s">
        <v>218</v>
      </c>
      <c r="E219" s="229" t="s">
        <v>8077</v>
      </c>
      <c r="F219" s="230" t="s">
        <v>8078</v>
      </c>
      <c r="G219" s="231" t="s">
        <v>359</v>
      </c>
      <c r="H219" s="232">
        <v>0.66900000000000004</v>
      </c>
      <c r="I219" s="233"/>
      <c r="J219" s="234">
        <f>ROUND(I219*H219,2)</f>
        <v>0</v>
      </c>
      <c r="K219" s="230" t="s">
        <v>1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290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290</v>
      </c>
      <c r="BM219" s="239" t="s">
        <v>8079</v>
      </c>
    </row>
    <row r="220" s="2" customFormat="1" ht="16.5" customHeight="1">
      <c r="A220" s="39"/>
      <c r="B220" s="40"/>
      <c r="C220" s="228" t="s">
        <v>971</v>
      </c>
      <c r="D220" s="228" t="s">
        <v>218</v>
      </c>
      <c r="E220" s="229" t="s">
        <v>4546</v>
      </c>
      <c r="F220" s="230" t="s">
        <v>4547</v>
      </c>
      <c r="G220" s="231" t="s">
        <v>359</v>
      </c>
      <c r="H220" s="232">
        <v>1.127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290</v>
      </c>
      <c r="AT220" s="239" t="s">
        <v>218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290</v>
      </c>
      <c r="BM220" s="239" t="s">
        <v>8080</v>
      </c>
    </row>
    <row r="221" s="12" customFormat="1" ht="22.8" customHeight="1">
      <c r="A221" s="12"/>
      <c r="B221" s="212"/>
      <c r="C221" s="213"/>
      <c r="D221" s="214" t="s">
        <v>78</v>
      </c>
      <c r="E221" s="226" t="s">
        <v>4647</v>
      </c>
      <c r="F221" s="226" t="s">
        <v>8081</v>
      </c>
      <c r="G221" s="213"/>
      <c r="H221" s="213"/>
      <c r="I221" s="216"/>
      <c r="J221" s="227">
        <f>BK221</f>
        <v>0</v>
      </c>
      <c r="K221" s="213"/>
      <c r="L221" s="218"/>
      <c r="M221" s="219"/>
      <c r="N221" s="220"/>
      <c r="O221" s="220"/>
      <c r="P221" s="221">
        <f>SUM(P222:P254)</f>
        <v>0</v>
      </c>
      <c r="Q221" s="220"/>
      <c r="R221" s="221">
        <f>SUM(R222:R254)</f>
        <v>1.3196600000000001</v>
      </c>
      <c r="S221" s="220"/>
      <c r="T221" s="222">
        <f>SUM(T222:T254)</f>
        <v>1.7508300000000001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23" t="s">
        <v>88</v>
      </c>
      <c r="AT221" s="224" t="s">
        <v>78</v>
      </c>
      <c r="AU221" s="224" t="s">
        <v>86</v>
      </c>
      <c r="AY221" s="223" t="s">
        <v>216</v>
      </c>
      <c r="BK221" s="225">
        <f>SUM(BK222:BK254)</f>
        <v>0</v>
      </c>
    </row>
    <row r="222" s="2" customFormat="1" ht="16.5" customHeight="1">
      <c r="A222" s="39"/>
      <c r="B222" s="40"/>
      <c r="C222" s="228" t="s">
        <v>976</v>
      </c>
      <c r="D222" s="228" t="s">
        <v>218</v>
      </c>
      <c r="E222" s="229" t="s">
        <v>8082</v>
      </c>
      <c r="F222" s="230" t="s">
        <v>8083</v>
      </c>
      <c r="G222" s="231" t="s">
        <v>4161</v>
      </c>
      <c r="H222" s="232">
        <v>16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0.034200000000000001</v>
      </c>
      <c r="T222" s="238">
        <f>S222*H222</f>
        <v>0.54720000000000002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8084</v>
      </c>
    </row>
    <row r="223" s="2" customFormat="1" ht="16.5" customHeight="1">
      <c r="A223" s="39"/>
      <c r="B223" s="40"/>
      <c r="C223" s="228" t="s">
        <v>991</v>
      </c>
      <c r="D223" s="228" t="s">
        <v>218</v>
      </c>
      <c r="E223" s="229" t="s">
        <v>4651</v>
      </c>
      <c r="F223" s="230" t="s">
        <v>4652</v>
      </c>
      <c r="G223" s="231" t="s">
        <v>4161</v>
      </c>
      <c r="H223" s="232">
        <v>1</v>
      </c>
      <c r="I223" s="233"/>
      <c r="J223" s="234">
        <f>ROUND(I223*H223,2)</f>
        <v>0</v>
      </c>
      <c r="K223" s="230" t="s">
        <v>1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0.016969999999999999</v>
      </c>
      <c r="R223" s="237">
        <f>Q223*H223</f>
        <v>0.016969999999999999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290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290</v>
      </c>
      <c r="BM223" s="239" t="s">
        <v>8085</v>
      </c>
    </row>
    <row r="224" s="2" customFormat="1" ht="16.5" customHeight="1">
      <c r="A224" s="39"/>
      <c r="B224" s="40"/>
      <c r="C224" s="228" t="s">
        <v>995</v>
      </c>
      <c r="D224" s="228" t="s">
        <v>218</v>
      </c>
      <c r="E224" s="229" t="s">
        <v>8086</v>
      </c>
      <c r="F224" s="230" t="s">
        <v>8087</v>
      </c>
      <c r="G224" s="231" t="s">
        <v>4161</v>
      </c>
      <c r="H224" s="232">
        <v>15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0.016920000000000001</v>
      </c>
      <c r="R224" s="237">
        <f>Q224*H224</f>
        <v>0.25380000000000003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290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290</v>
      </c>
      <c r="BM224" s="239" t="s">
        <v>8088</v>
      </c>
    </row>
    <row r="225" s="2" customFormat="1" ht="16.5" customHeight="1">
      <c r="A225" s="39"/>
      <c r="B225" s="40"/>
      <c r="C225" s="228" t="s">
        <v>1010</v>
      </c>
      <c r="D225" s="228" t="s">
        <v>218</v>
      </c>
      <c r="E225" s="229" t="s">
        <v>8089</v>
      </c>
      <c r="F225" s="230" t="s">
        <v>8090</v>
      </c>
      <c r="G225" s="231" t="s">
        <v>4161</v>
      </c>
      <c r="H225" s="232">
        <v>2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0.02894</v>
      </c>
      <c r="R225" s="237">
        <f>Q225*H225</f>
        <v>0.057880000000000001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290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290</v>
      </c>
      <c r="BM225" s="239" t="s">
        <v>8091</v>
      </c>
    </row>
    <row r="226" s="2" customFormat="1" ht="16.5" customHeight="1">
      <c r="A226" s="39"/>
      <c r="B226" s="40"/>
      <c r="C226" s="228" t="s">
        <v>1014</v>
      </c>
      <c r="D226" s="228" t="s">
        <v>218</v>
      </c>
      <c r="E226" s="229" t="s">
        <v>8092</v>
      </c>
      <c r="F226" s="230" t="s">
        <v>8093</v>
      </c>
      <c r="G226" s="231" t="s">
        <v>4161</v>
      </c>
      <c r="H226" s="232">
        <v>3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0.01107</v>
      </c>
      <c r="T226" s="238">
        <f>S226*H226</f>
        <v>0.033210000000000003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290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290</v>
      </c>
      <c r="BM226" s="239" t="s">
        <v>8094</v>
      </c>
    </row>
    <row r="227" s="2" customFormat="1" ht="16.5" customHeight="1">
      <c r="A227" s="39"/>
      <c r="B227" s="40"/>
      <c r="C227" s="228" t="s">
        <v>1020</v>
      </c>
      <c r="D227" s="228" t="s">
        <v>218</v>
      </c>
      <c r="E227" s="229" t="s">
        <v>8095</v>
      </c>
      <c r="F227" s="230" t="s">
        <v>8096</v>
      </c>
      <c r="G227" s="231" t="s">
        <v>4161</v>
      </c>
      <c r="H227" s="232">
        <v>21</v>
      </c>
      <c r="I227" s="233"/>
      <c r="J227" s="234">
        <f>ROUND(I227*H227,2)</f>
        <v>0</v>
      </c>
      <c r="K227" s="230" t="s">
        <v>1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0.019460000000000002</v>
      </c>
      <c r="T227" s="238">
        <f>S227*H227</f>
        <v>0.40866000000000002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290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290</v>
      </c>
      <c r="BM227" s="239" t="s">
        <v>8097</v>
      </c>
    </row>
    <row r="228" s="2" customFormat="1" ht="16.5" customHeight="1">
      <c r="A228" s="39"/>
      <c r="B228" s="40"/>
      <c r="C228" s="228" t="s">
        <v>1025</v>
      </c>
      <c r="D228" s="228" t="s">
        <v>218</v>
      </c>
      <c r="E228" s="229" t="s">
        <v>8098</v>
      </c>
      <c r="F228" s="230" t="s">
        <v>8099</v>
      </c>
      <c r="G228" s="231" t="s">
        <v>4161</v>
      </c>
      <c r="H228" s="232">
        <v>11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0.014970000000000001</v>
      </c>
      <c r="R228" s="237">
        <f>Q228*H228</f>
        <v>0.16467000000000001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290</v>
      </c>
      <c r="AT228" s="239" t="s">
        <v>218</v>
      </c>
      <c r="AU228" s="239" t="s">
        <v>88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290</v>
      </c>
      <c r="BM228" s="239" t="s">
        <v>8100</v>
      </c>
    </row>
    <row r="229" s="2" customFormat="1" ht="16.5" customHeight="1">
      <c r="A229" s="39"/>
      <c r="B229" s="40"/>
      <c r="C229" s="228" t="s">
        <v>1030</v>
      </c>
      <c r="D229" s="228" t="s">
        <v>218</v>
      </c>
      <c r="E229" s="229" t="s">
        <v>8101</v>
      </c>
      <c r="F229" s="230" t="s">
        <v>8102</v>
      </c>
      <c r="G229" s="231" t="s">
        <v>4161</v>
      </c>
      <c r="H229" s="232">
        <v>1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0.05185</v>
      </c>
      <c r="R229" s="237">
        <f>Q229*H229</f>
        <v>0.05185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290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290</v>
      </c>
      <c r="BM229" s="239" t="s">
        <v>8103</v>
      </c>
    </row>
    <row r="230" s="2" customFormat="1" ht="24.15" customHeight="1">
      <c r="A230" s="39"/>
      <c r="B230" s="40"/>
      <c r="C230" s="228" t="s">
        <v>1061</v>
      </c>
      <c r="D230" s="228" t="s">
        <v>218</v>
      </c>
      <c r="E230" s="229" t="s">
        <v>8104</v>
      </c>
      <c r="F230" s="230" t="s">
        <v>8105</v>
      </c>
      <c r="G230" s="231" t="s">
        <v>4161</v>
      </c>
      <c r="H230" s="232">
        <v>3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0.05185</v>
      </c>
      <c r="R230" s="237">
        <f>Q230*H230</f>
        <v>0.15554999999999999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290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290</v>
      </c>
      <c r="BM230" s="239" t="s">
        <v>8106</v>
      </c>
    </row>
    <row r="231" s="2" customFormat="1" ht="24.15" customHeight="1">
      <c r="A231" s="39"/>
      <c r="B231" s="40"/>
      <c r="C231" s="228" t="s">
        <v>1078</v>
      </c>
      <c r="D231" s="228" t="s">
        <v>218</v>
      </c>
      <c r="E231" s="229" t="s">
        <v>8107</v>
      </c>
      <c r="F231" s="230" t="s">
        <v>8108</v>
      </c>
      <c r="G231" s="231" t="s">
        <v>4161</v>
      </c>
      <c r="H231" s="232">
        <v>3</v>
      </c>
      <c r="I231" s="233"/>
      <c r="J231" s="234">
        <f>ROUND(I231*H231,2)</f>
        <v>0</v>
      </c>
      <c r="K231" s="230" t="s">
        <v>1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0.05185</v>
      </c>
      <c r="R231" s="237">
        <f>Q231*H231</f>
        <v>0.15554999999999999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290</v>
      </c>
      <c r="AT231" s="239" t="s">
        <v>218</v>
      </c>
      <c r="AU231" s="239" t="s">
        <v>88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290</v>
      </c>
      <c r="BM231" s="239" t="s">
        <v>8109</v>
      </c>
    </row>
    <row r="232" s="2" customFormat="1" ht="16.5" customHeight="1">
      <c r="A232" s="39"/>
      <c r="B232" s="40"/>
      <c r="C232" s="228" t="s">
        <v>1082</v>
      </c>
      <c r="D232" s="228" t="s">
        <v>218</v>
      </c>
      <c r="E232" s="229" t="s">
        <v>8110</v>
      </c>
      <c r="F232" s="230" t="s">
        <v>8111</v>
      </c>
      <c r="G232" s="231" t="s">
        <v>4161</v>
      </c>
      <c r="H232" s="232">
        <v>5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0.087999999999999995</v>
      </c>
      <c r="T232" s="238">
        <f>S232*H232</f>
        <v>0.43999999999999995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290</v>
      </c>
      <c r="AT232" s="239" t="s">
        <v>218</v>
      </c>
      <c r="AU232" s="239" t="s">
        <v>88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290</v>
      </c>
      <c r="BM232" s="239" t="s">
        <v>8112</v>
      </c>
    </row>
    <row r="233" s="2" customFormat="1" ht="16.5" customHeight="1">
      <c r="A233" s="39"/>
      <c r="B233" s="40"/>
      <c r="C233" s="228" t="s">
        <v>1091</v>
      </c>
      <c r="D233" s="228" t="s">
        <v>218</v>
      </c>
      <c r="E233" s="229" t="s">
        <v>4775</v>
      </c>
      <c r="F233" s="230" t="s">
        <v>4776</v>
      </c>
      <c r="G233" s="231" t="s">
        <v>4161</v>
      </c>
      <c r="H233" s="232">
        <v>3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0.010789999999999999</v>
      </c>
      <c r="R233" s="237">
        <f>Q233*H233</f>
        <v>0.032369999999999996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290</v>
      </c>
      <c r="AT233" s="239" t="s">
        <v>218</v>
      </c>
      <c r="AU233" s="239" t="s">
        <v>88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290</v>
      </c>
      <c r="BM233" s="239" t="s">
        <v>8113</v>
      </c>
    </row>
    <row r="234" s="2" customFormat="1" ht="16.5" customHeight="1">
      <c r="A234" s="39"/>
      <c r="B234" s="40"/>
      <c r="C234" s="228" t="s">
        <v>1097</v>
      </c>
      <c r="D234" s="228" t="s">
        <v>218</v>
      </c>
      <c r="E234" s="229" t="s">
        <v>8114</v>
      </c>
      <c r="F234" s="230" t="s">
        <v>8115</v>
      </c>
      <c r="G234" s="231" t="s">
        <v>4161</v>
      </c>
      <c r="H234" s="232">
        <v>1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0.042049999999999997</v>
      </c>
      <c r="R234" s="237">
        <f>Q234*H234</f>
        <v>0.042049999999999997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290</v>
      </c>
      <c r="AT234" s="239" t="s">
        <v>218</v>
      </c>
      <c r="AU234" s="239" t="s">
        <v>88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290</v>
      </c>
      <c r="BM234" s="239" t="s">
        <v>8116</v>
      </c>
    </row>
    <row r="235" s="2" customFormat="1" ht="16.5" customHeight="1">
      <c r="A235" s="39"/>
      <c r="B235" s="40"/>
      <c r="C235" s="228" t="s">
        <v>1103</v>
      </c>
      <c r="D235" s="228" t="s">
        <v>218</v>
      </c>
      <c r="E235" s="229" t="s">
        <v>8117</v>
      </c>
      <c r="F235" s="230" t="s">
        <v>8118</v>
      </c>
      <c r="G235" s="231" t="s">
        <v>4161</v>
      </c>
      <c r="H235" s="232">
        <v>1</v>
      </c>
      <c r="I235" s="233"/>
      <c r="J235" s="234">
        <f>ROUND(I235*H235,2)</f>
        <v>0</v>
      </c>
      <c r="K235" s="230" t="s">
        <v>1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0.048529999999999997</v>
      </c>
      <c r="R235" s="237">
        <f>Q235*H235</f>
        <v>0.048529999999999997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290</v>
      </c>
      <c r="AT235" s="239" t="s">
        <v>218</v>
      </c>
      <c r="AU235" s="239" t="s">
        <v>88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290</v>
      </c>
      <c r="BM235" s="239" t="s">
        <v>8119</v>
      </c>
    </row>
    <row r="236" s="2" customFormat="1" ht="21.75" customHeight="1">
      <c r="A236" s="39"/>
      <c r="B236" s="40"/>
      <c r="C236" s="228" t="s">
        <v>1109</v>
      </c>
      <c r="D236" s="228" t="s">
        <v>218</v>
      </c>
      <c r="E236" s="229" t="s">
        <v>8120</v>
      </c>
      <c r="F236" s="230" t="s">
        <v>8121</v>
      </c>
      <c r="G236" s="231" t="s">
        <v>4161</v>
      </c>
      <c r="H236" s="232">
        <v>1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0.032370000000000003</v>
      </c>
      <c r="R236" s="237">
        <f>Q236*H236</f>
        <v>0.032370000000000003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290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290</v>
      </c>
      <c r="BM236" s="239" t="s">
        <v>8122</v>
      </c>
    </row>
    <row r="237" s="2" customFormat="1" ht="24.15" customHeight="1">
      <c r="A237" s="39"/>
      <c r="B237" s="40"/>
      <c r="C237" s="228" t="s">
        <v>1113</v>
      </c>
      <c r="D237" s="228" t="s">
        <v>218</v>
      </c>
      <c r="E237" s="229" t="s">
        <v>8123</v>
      </c>
      <c r="F237" s="230" t="s">
        <v>8124</v>
      </c>
      <c r="G237" s="231" t="s">
        <v>4161</v>
      </c>
      <c r="H237" s="232">
        <v>1</v>
      </c>
      <c r="I237" s="233"/>
      <c r="J237" s="234">
        <f>ROUND(I237*H237,2)</f>
        <v>0</v>
      </c>
      <c r="K237" s="230" t="s">
        <v>1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0.032469999999999999</v>
      </c>
      <c r="R237" s="237">
        <f>Q237*H237</f>
        <v>0.032469999999999999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290</v>
      </c>
      <c r="AT237" s="239" t="s">
        <v>218</v>
      </c>
      <c r="AU237" s="239" t="s">
        <v>88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290</v>
      </c>
      <c r="BM237" s="239" t="s">
        <v>8125</v>
      </c>
    </row>
    <row r="238" s="2" customFormat="1" ht="24.15" customHeight="1">
      <c r="A238" s="39"/>
      <c r="B238" s="40"/>
      <c r="C238" s="228" t="s">
        <v>1117</v>
      </c>
      <c r="D238" s="228" t="s">
        <v>218</v>
      </c>
      <c r="E238" s="229" t="s">
        <v>8126</v>
      </c>
      <c r="F238" s="230" t="s">
        <v>8127</v>
      </c>
      <c r="G238" s="231" t="s">
        <v>4161</v>
      </c>
      <c r="H238" s="232">
        <v>3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0.050380000000000001</v>
      </c>
      <c r="R238" s="237">
        <f>Q238*H238</f>
        <v>0.15114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290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290</v>
      </c>
      <c r="BM238" s="239" t="s">
        <v>8128</v>
      </c>
    </row>
    <row r="239" s="2" customFormat="1" ht="16.5" customHeight="1">
      <c r="A239" s="39"/>
      <c r="B239" s="40"/>
      <c r="C239" s="228" t="s">
        <v>1123</v>
      </c>
      <c r="D239" s="228" t="s">
        <v>218</v>
      </c>
      <c r="E239" s="229" t="s">
        <v>8129</v>
      </c>
      <c r="F239" s="230" t="s">
        <v>8130</v>
      </c>
      <c r="G239" s="231" t="s">
        <v>4161</v>
      </c>
      <c r="H239" s="232">
        <v>6</v>
      </c>
      <c r="I239" s="233"/>
      <c r="J239" s="234">
        <f>ROUND(I239*H239,2)</f>
        <v>0</v>
      </c>
      <c r="K239" s="230" t="s">
        <v>1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0.0091999999999999998</v>
      </c>
      <c r="T239" s="238">
        <f>S239*H239</f>
        <v>0.055199999999999999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290</v>
      </c>
      <c r="AT239" s="239" t="s">
        <v>218</v>
      </c>
      <c r="AU239" s="239" t="s">
        <v>88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290</v>
      </c>
      <c r="BM239" s="239" t="s">
        <v>8131</v>
      </c>
    </row>
    <row r="240" s="2" customFormat="1" ht="16.5" customHeight="1">
      <c r="A240" s="39"/>
      <c r="B240" s="40"/>
      <c r="C240" s="228" t="s">
        <v>1128</v>
      </c>
      <c r="D240" s="228" t="s">
        <v>218</v>
      </c>
      <c r="E240" s="229" t="s">
        <v>8132</v>
      </c>
      <c r="F240" s="230" t="s">
        <v>8133</v>
      </c>
      <c r="G240" s="231" t="s">
        <v>4161</v>
      </c>
      <c r="H240" s="232">
        <v>9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0.00042999999999999999</v>
      </c>
      <c r="R240" s="237">
        <f>Q240*H240</f>
        <v>0.0038699999999999997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290</v>
      </c>
      <c r="AT240" s="239" t="s">
        <v>218</v>
      </c>
      <c r="AU240" s="239" t="s">
        <v>88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290</v>
      </c>
      <c r="BM240" s="239" t="s">
        <v>8134</v>
      </c>
    </row>
    <row r="241" s="2" customFormat="1" ht="16.5" customHeight="1">
      <c r="A241" s="39"/>
      <c r="B241" s="40"/>
      <c r="C241" s="228" t="s">
        <v>1132</v>
      </c>
      <c r="D241" s="228" t="s">
        <v>218</v>
      </c>
      <c r="E241" s="229" t="s">
        <v>8135</v>
      </c>
      <c r="F241" s="230" t="s">
        <v>8136</v>
      </c>
      <c r="G241" s="231" t="s">
        <v>4161</v>
      </c>
      <c r="H241" s="232">
        <v>2</v>
      </c>
      <c r="I241" s="233"/>
      <c r="J241" s="234">
        <f>ROUND(I241*H241,2)</f>
        <v>0</v>
      </c>
      <c r="K241" s="230" t="s">
        <v>1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0.071499999999999994</v>
      </c>
      <c r="T241" s="238">
        <f>S241*H241</f>
        <v>0.14299999999999999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290</v>
      </c>
      <c r="AT241" s="239" t="s">
        <v>218</v>
      </c>
      <c r="AU241" s="239" t="s">
        <v>88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290</v>
      </c>
      <c r="BM241" s="239" t="s">
        <v>8137</v>
      </c>
    </row>
    <row r="242" s="2" customFormat="1" ht="16.5" customHeight="1">
      <c r="A242" s="39"/>
      <c r="B242" s="40"/>
      <c r="C242" s="228" t="s">
        <v>1136</v>
      </c>
      <c r="D242" s="228" t="s">
        <v>218</v>
      </c>
      <c r="E242" s="229" t="s">
        <v>8138</v>
      </c>
      <c r="F242" s="230" t="s">
        <v>8139</v>
      </c>
      <c r="G242" s="231" t="s">
        <v>4161</v>
      </c>
      <c r="H242" s="232">
        <v>4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0.018800000000000001</v>
      </c>
      <c r="T242" s="238">
        <f>S242*H242</f>
        <v>0.075200000000000003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290</v>
      </c>
      <c r="AT242" s="239" t="s">
        <v>218</v>
      </c>
      <c r="AU242" s="239" t="s">
        <v>88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290</v>
      </c>
      <c r="BM242" s="239" t="s">
        <v>8140</v>
      </c>
    </row>
    <row r="243" s="2" customFormat="1" ht="16.5" customHeight="1">
      <c r="A243" s="39"/>
      <c r="B243" s="40"/>
      <c r="C243" s="228" t="s">
        <v>1140</v>
      </c>
      <c r="D243" s="228" t="s">
        <v>218</v>
      </c>
      <c r="E243" s="229" t="s">
        <v>8141</v>
      </c>
      <c r="F243" s="230" t="s">
        <v>8142</v>
      </c>
      <c r="G243" s="231" t="s">
        <v>4161</v>
      </c>
      <c r="H243" s="232">
        <v>3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0.014749999999999999</v>
      </c>
      <c r="R243" s="237">
        <f>Q243*H243</f>
        <v>0.044249999999999998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290</v>
      </c>
      <c r="AT243" s="239" t="s">
        <v>218</v>
      </c>
      <c r="AU243" s="239" t="s">
        <v>88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290</v>
      </c>
      <c r="BM243" s="239" t="s">
        <v>8143</v>
      </c>
    </row>
    <row r="244" s="2" customFormat="1" ht="16.5" customHeight="1">
      <c r="A244" s="39"/>
      <c r="B244" s="40"/>
      <c r="C244" s="228" t="s">
        <v>1144</v>
      </c>
      <c r="D244" s="228" t="s">
        <v>218</v>
      </c>
      <c r="E244" s="229" t="s">
        <v>8144</v>
      </c>
      <c r="F244" s="230" t="s">
        <v>8145</v>
      </c>
      <c r="G244" s="231" t="s">
        <v>359</v>
      </c>
      <c r="H244" s="232">
        <v>1.75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290</v>
      </c>
      <c r="AT244" s="239" t="s">
        <v>218</v>
      </c>
      <c r="AU244" s="239" t="s">
        <v>88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290</v>
      </c>
      <c r="BM244" s="239" t="s">
        <v>8146</v>
      </c>
    </row>
    <row r="245" s="2" customFormat="1" ht="16.5" customHeight="1">
      <c r="A245" s="39"/>
      <c r="B245" s="40"/>
      <c r="C245" s="228" t="s">
        <v>1149</v>
      </c>
      <c r="D245" s="228" t="s">
        <v>218</v>
      </c>
      <c r="E245" s="229" t="s">
        <v>8147</v>
      </c>
      <c r="F245" s="230" t="s">
        <v>8148</v>
      </c>
      <c r="G245" s="231" t="s">
        <v>221</v>
      </c>
      <c r="H245" s="232">
        <v>15</v>
      </c>
      <c r="I245" s="233"/>
      <c r="J245" s="234">
        <f>ROUND(I245*H245,2)</f>
        <v>0</v>
      </c>
      <c r="K245" s="230" t="s">
        <v>1</v>
      </c>
      <c r="L245" s="45"/>
      <c r="M245" s="235" t="s">
        <v>1</v>
      </c>
      <c r="N245" s="236" t="s">
        <v>44</v>
      </c>
      <c r="O245" s="92"/>
      <c r="P245" s="237">
        <f>O245*H245</f>
        <v>0</v>
      </c>
      <c r="Q245" s="237">
        <v>0.001</v>
      </c>
      <c r="R245" s="237">
        <f>Q245*H245</f>
        <v>0.014999999999999999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290</v>
      </c>
      <c r="AT245" s="239" t="s">
        <v>218</v>
      </c>
      <c r="AU245" s="239" t="s">
        <v>88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290</v>
      </c>
      <c r="BM245" s="239" t="s">
        <v>8149</v>
      </c>
    </row>
    <row r="246" s="2" customFormat="1" ht="16.5" customHeight="1">
      <c r="A246" s="39"/>
      <c r="B246" s="40"/>
      <c r="C246" s="228" t="s">
        <v>1206</v>
      </c>
      <c r="D246" s="228" t="s">
        <v>218</v>
      </c>
      <c r="E246" s="229" t="s">
        <v>8150</v>
      </c>
      <c r="F246" s="230" t="s">
        <v>8151</v>
      </c>
      <c r="G246" s="231" t="s">
        <v>4161</v>
      </c>
      <c r="H246" s="232">
        <v>61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0.00024000000000000001</v>
      </c>
      <c r="R246" s="237">
        <f>Q246*H246</f>
        <v>0.01464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290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290</v>
      </c>
      <c r="BM246" s="239" t="s">
        <v>8152</v>
      </c>
    </row>
    <row r="247" s="2" customFormat="1" ht="16.5" customHeight="1">
      <c r="A247" s="39"/>
      <c r="B247" s="40"/>
      <c r="C247" s="228" t="s">
        <v>1210</v>
      </c>
      <c r="D247" s="228" t="s">
        <v>218</v>
      </c>
      <c r="E247" s="229" t="s">
        <v>8153</v>
      </c>
      <c r="F247" s="230" t="s">
        <v>8154</v>
      </c>
      <c r="G247" s="231" t="s">
        <v>221</v>
      </c>
      <c r="H247" s="232">
        <v>4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0.00109</v>
      </c>
      <c r="R247" s="237">
        <f>Q247*H247</f>
        <v>0.0043600000000000002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290</v>
      </c>
      <c r="AT247" s="239" t="s">
        <v>218</v>
      </c>
      <c r="AU247" s="239" t="s">
        <v>88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290</v>
      </c>
      <c r="BM247" s="239" t="s">
        <v>8155</v>
      </c>
    </row>
    <row r="248" s="2" customFormat="1" ht="16.5" customHeight="1">
      <c r="A248" s="39"/>
      <c r="B248" s="40"/>
      <c r="C248" s="228" t="s">
        <v>1225</v>
      </c>
      <c r="D248" s="228" t="s">
        <v>218</v>
      </c>
      <c r="E248" s="229" t="s">
        <v>8156</v>
      </c>
      <c r="F248" s="230" t="s">
        <v>8157</v>
      </c>
      <c r="G248" s="231" t="s">
        <v>4161</v>
      </c>
      <c r="H248" s="232">
        <v>31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0.00156</v>
      </c>
      <c r="T248" s="238">
        <f>S248*H248</f>
        <v>0.04836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290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290</v>
      </c>
      <c r="BM248" s="239" t="s">
        <v>8158</v>
      </c>
    </row>
    <row r="249" s="2" customFormat="1" ht="16.5" customHeight="1">
      <c r="A249" s="39"/>
      <c r="B249" s="40"/>
      <c r="C249" s="228" t="s">
        <v>1230</v>
      </c>
      <c r="D249" s="228" t="s">
        <v>218</v>
      </c>
      <c r="E249" s="229" t="s">
        <v>4770</v>
      </c>
      <c r="F249" s="230" t="s">
        <v>8159</v>
      </c>
      <c r="G249" s="231" t="s">
        <v>4161</v>
      </c>
      <c r="H249" s="232">
        <v>3</v>
      </c>
      <c r="I249" s="233"/>
      <c r="J249" s="234">
        <f>ROUND(I249*H249,2)</f>
        <v>0</v>
      </c>
      <c r="K249" s="230" t="s">
        <v>1</v>
      </c>
      <c r="L249" s="45"/>
      <c r="M249" s="235" t="s">
        <v>1</v>
      </c>
      <c r="N249" s="236" t="s">
        <v>44</v>
      </c>
      <c r="O249" s="92"/>
      <c r="P249" s="237">
        <f>O249*H249</f>
        <v>0</v>
      </c>
      <c r="Q249" s="237">
        <v>0.00172</v>
      </c>
      <c r="R249" s="237">
        <f>Q249*H249</f>
        <v>0.0051599999999999997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290</v>
      </c>
      <c r="AT249" s="239" t="s">
        <v>218</v>
      </c>
      <c r="AU249" s="239" t="s">
        <v>88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290</v>
      </c>
      <c r="BM249" s="239" t="s">
        <v>8160</v>
      </c>
    </row>
    <row r="250" s="2" customFormat="1" ht="16.5" customHeight="1">
      <c r="A250" s="39"/>
      <c r="B250" s="40"/>
      <c r="C250" s="228" t="s">
        <v>1235</v>
      </c>
      <c r="D250" s="228" t="s">
        <v>218</v>
      </c>
      <c r="E250" s="229" t="s">
        <v>4697</v>
      </c>
      <c r="F250" s="230" t="s">
        <v>4698</v>
      </c>
      <c r="G250" s="231" t="s">
        <v>4161</v>
      </c>
      <c r="H250" s="232">
        <v>14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0.0018</v>
      </c>
      <c r="R250" s="237">
        <f>Q250*H250</f>
        <v>0.0252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290</v>
      </c>
      <c r="AT250" s="239" t="s">
        <v>218</v>
      </c>
      <c r="AU250" s="239" t="s">
        <v>88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290</v>
      </c>
      <c r="BM250" s="239" t="s">
        <v>8161</v>
      </c>
    </row>
    <row r="251" s="2" customFormat="1" ht="16.5" customHeight="1">
      <c r="A251" s="39"/>
      <c r="B251" s="40"/>
      <c r="C251" s="228" t="s">
        <v>1243</v>
      </c>
      <c r="D251" s="228" t="s">
        <v>218</v>
      </c>
      <c r="E251" s="229" t="s">
        <v>4782</v>
      </c>
      <c r="F251" s="230" t="s">
        <v>4783</v>
      </c>
      <c r="G251" s="231" t="s">
        <v>4161</v>
      </c>
      <c r="H251" s="232">
        <v>1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0.0018400000000000001</v>
      </c>
      <c r="R251" s="237">
        <f>Q251*H251</f>
        <v>0.0018400000000000001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290</v>
      </c>
      <c r="AT251" s="239" t="s">
        <v>218</v>
      </c>
      <c r="AU251" s="239" t="s">
        <v>88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290</v>
      </c>
      <c r="BM251" s="239" t="s">
        <v>8162</v>
      </c>
    </row>
    <row r="252" s="2" customFormat="1" ht="16.5" customHeight="1">
      <c r="A252" s="39"/>
      <c r="B252" s="40"/>
      <c r="C252" s="228" t="s">
        <v>1248</v>
      </c>
      <c r="D252" s="228" t="s">
        <v>218</v>
      </c>
      <c r="E252" s="229" t="s">
        <v>8163</v>
      </c>
      <c r="F252" s="230" t="s">
        <v>8164</v>
      </c>
      <c r="G252" s="231" t="s">
        <v>4161</v>
      </c>
      <c r="H252" s="232">
        <v>5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0.0018400000000000001</v>
      </c>
      <c r="R252" s="237">
        <f>Q252*H252</f>
        <v>0.0091999999999999998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290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290</v>
      </c>
      <c r="BM252" s="239" t="s">
        <v>8165</v>
      </c>
    </row>
    <row r="253" s="2" customFormat="1" ht="16.5" customHeight="1">
      <c r="A253" s="39"/>
      <c r="B253" s="40"/>
      <c r="C253" s="228" t="s">
        <v>1256</v>
      </c>
      <c r="D253" s="228" t="s">
        <v>218</v>
      </c>
      <c r="E253" s="229" t="s">
        <v>8166</v>
      </c>
      <c r="F253" s="230" t="s">
        <v>8167</v>
      </c>
      <c r="G253" s="231" t="s">
        <v>221</v>
      </c>
      <c r="H253" s="232">
        <v>2</v>
      </c>
      <c r="I253" s="233"/>
      <c r="J253" s="234">
        <f>ROUND(I253*H253,2)</f>
        <v>0</v>
      </c>
      <c r="K253" s="230" t="s">
        <v>1</v>
      </c>
      <c r="L253" s="45"/>
      <c r="M253" s="235" t="s">
        <v>1</v>
      </c>
      <c r="N253" s="236" t="s">
        <v>44</v>
      </c>
      <c r="O253" s="92"/>
      <c r="P253" s="237">
        <f>O253*H253</f>
        <v>0</v>
      </c>
      <c r="Q253" s="237">
        <v>0.00046999999999999999</v>
      </c>
      <c r="R253" s="237">
        <f>Q253*H253</f>
        <v>0.00093999999999999997</v>
      </c>
      <c r="S253" s="237">
        <v>0</v>
      </c>
      <c r="T253" s="238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39" t="s">
        <v>290</v>
      </c>
      <c r="AT253" s="239" t="s">
        <v>218</v>
      </c>
      <c r="AU253" s="239" t="s">
        <v>88</v>
      </c>
      <c r="AY253" s="18" t="s">
        <v>216</v>
      </c>
      <c r="BE253" s="240">
        <f>IF(N253="základní",J253,0)</f>
        <v>0</v>
      </c>
      <c r="BF253" s="240">
        <f>IF(N253="snížená",J253,0)</f>
        <v>0</v>
      </c>
      <c r="BG253" s="240">
        <f>IF(N253="zákl. přenesená",J253,0)</f>
        <v>0</v>
      </c>
      <c r="BH253" s="240">
        <f>IF(N253="sníž. přenesená",J253,0)</f>
        <v>0</v>
      </c>
      <c r="BI253" s="240">
        <f>IF(N253="nulová",J253,0)</f>
        <v>0</v>
      </c>
      <c r="BJ253" s="18" t="s">
        <v>86</v>
      </c>
      <c r="BK253" s="240">
        <f>ROUND(I253*H253,2)</f>
        <v>0</v>
      </c>
      <c r="BL253" s="18" t="s">
        <v>290</v>
      </c>
      <c r="BM253" s="239" t="s">
        <v>8168</v>
      </c>
    </row>
    <row r="254" s="2" customFormat="1" ht="16.5" customHeight="1">
      <c r="A254" s="39"/>
      <c r="B254" s="40"/>
      <c r="C254" s="228" t="s">
        <v>1272</v>
      </c>
      <c r="D254" s="228" t="s">
        <v>218</v>
      </c>
      <c r="E254" s="229" t="s">
        <v>4815</v>
      </c>
      <c r="F254" s="230" t="s">
        <v>4816</v>
      </c>
      <c r="G254" s="231" t="s">
        <v>359</v>
      </c>
      <c r="H254" s="232">
        <v>1.3200000000000001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290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290</v>
      </c>
      <c r="BM254" s="239" t="s">
        <v>8169</v>
      </c>
    </row>
    <row r="255" s="12" customFormat="1" ht="22.8" customHeight="1">
      <c r="A255" s="12"/>
      <c r="B255" s="212"/>
      <c r="C255" s="213"/>
      <c r="D255" s="214" t="s">
        <v>78</v>
      </c>
      <c r="E255" s="226" t="s">
        <v>8170</v>
      </c>
      <c r="F255" s="226" t="s">
        <v>8171</v>
      </c>
      <c r="G255" s="213"/>
      <c r="H255" s="213"/>
      <c r="I255" s="216"/>
      <c r="J255" s="227">
        <f>BK255</f>
        <v>0</v>
      </c>
      <c r="K255" s="213"/>
      <c r="L255" s="218"/>
      <c r="M255" s="219"/>
      <c r="N255" s="220"/>
      <c r="O255" s="220"/>
      <c r="P255" s="221">
        <f>P256</f>
        <v>0</v>
      </c>
      <c r="Q255" s="220"/>
      <c r="R255" s="221">
        <f>R256</f>
        <v>0.26640000000000003</v>
      </c>
      <c r="S255" s="220"/>
      <c r="T255" s="222">
        <f>T256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23" t="s">
        <v>88</v>
      </c>
      <c r="AT255" s="224" t="s">
        <v>78</v>
      </c>
      <c r="AU255" s="224" t="s">
        <v>86</v>
      </c>
      <c r="AY255" s="223" t="s">
        <v>216</v>
      </c>
      <c r="BK255" s="225">
        <f>BK256</f>
        <v>0</v>
      </c>
    </row>
    <row r="256" s="2" customFormat="1" ht="21.75" customHeight="1">
      <c r="A256" s="39"/>
      <c r="B256" s="40"/>
      <c r="C256" s="228" t="s">
        <v>1277</v>
      </c>
      <c r="D256" s="228" t="s">
        <v>218</v>
      </c>
      <c r="E256" s="229" t="s">
        <v>4655</v>
      </c>
      <c r="F256" s="230" t="s">
        <v>4656</v>
      </c>
      <c r="G256" s="231" t="s">
        <v>4161</v>
      </c>
      <c r="H256" s="232">
        <v>16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0.016650000000000002</v>
      </c>
      <c r="R256" s="237">
        <f>Q256*H256</f>
        <v>0.26640000000000003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290</v>
      </c>
      <c r="AT256" s="239" t="s">
        <v>218</v>
      </c>
      <c r="AU256" s="239" t="s">
        <v>88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290</v>
      </c>
      <c r="BM256" s="239" t="s">
        <v>8172</v>
      </c>
    </row>
    <row r="257" s="12" customFormat="1" ht="22.8" customHeight="1">
      <c r="A257" s="12"/>
      <c r="B257" s="212"/>
      <c r="C257" s="213"/>
      <c r="D257" s="214" t="s">
        <v>78</v>
      </c>
      <c r="E257" s="226" t="s">
        <v>7466</v>
      </c>
      <c r="F257" s="226" t="s">
        <v>7467</v>
      </c>
      <c r="G257" s="213"/>
      <c r="H257" s="213"/>
      <c r="I257" s="216"/>
      <c r="J257" s="227">
        <f>BK257</f>
        <v>0</v>
      </c>
      <c r="K257" s="213"/>
      <c r="L257" s="218"/>
      <c r="M257" s="219"/>
      <c r="N257" s="220"/>
      <c r="O257" s="220"/>
      <c r="P257" s="221">
        <f>SUM(P258:P259)</f>
        <v>0</v>
      </c>
      <c r="Q257" s="220"/>
      <c r="R257" s="221">
        <f>SUM(R258:R259)</f>
        <v>0.0068700000000000002</v>
      </c>
      <c r="S257" s="220"/>
      <c r="T257" s="222">
        <f>SUM(T258:T259)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3" t="s">
        <v>88</v>
      </c>
      <c r="AT257" s="224" t="s">
        <v>78</v>
      </c>
      <c r="AU257" s="224" t="s">
        <v>86</v>
      </c>
      <c r="AY257" s="223" t="s">
        <v>216</v>
      </c>
      <c r="BK257" s="225">
        <f>SUM(BK258:BK259)</f>
        <v>0</v>
      </c>
    </row>
    <row r="258" s="2" customFormat="1" ht="24.15" customHeight="1">
      <c r="A258" s="39"/>
      <c r="B258" s="40"/>
      <c r="C258" s="228" t="s">
        <v>1289</v>
      </c>
      <c r="D258" s="228" t="s">
        <v>218</v>
      </c>
      <c r="E258" s="229" t="s">
        <v>8173</v>
      </c>
      <c r="F258" s="230" t="s">
        <v>8174</v>
      </c>
      <c r="G258" s="231" t="s">
        <v>221</v>
      </c>
      <c r="H258" s="232">
        <v>1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0.00024000000000000001</v>
      </c>
      <c r="R258" s="237">
        <f>Q258*H258</f>
        <v>0.00024000000000000001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290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290</v>
      </c>
      <c r="BM258" s="239" t="s">
        <v>8175</v>
      </c>
    </row>
    <row r="259" s="2" customFormat="1" ht="24.15" customHeight="1">
      <c r="A259" s="39"/>
      <c r="B259" s="40"/>
      <c r="C259" s="228" t="s">
        <v>1294</v>
      </c>
      <c r="D259" s="228" t="s">
        <v>218</v>
      </c>
      <c r="E259" s="229" t="s">
        <v>8176</v>
      </c>
      <c r="F259" s="230" t="s">
        <v>8177</v>
      </c>
      <c r="G259" s="231" t="s">
        <v>221</v>
      </c>
      <c r="H259" s="232">
        <v>13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0.00051000000000000004</v>
      </c>
      <c r="R259" s="237">
        <f>Q259*H259</f>
        <v>0.0066300000000000005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290</v>
      </c>
      <c r="AT259" s="239" t="s">
        <v>218</v>
      </c>
      <c r="AU259" s="239" t="s">
        <v>88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290</v>
      </c>
      <c r="BM259" s="239" t="s">
        <v>8178</v>
      </c>
    </row>
    <row r="260" s="12" customFormat="1" ht="25.92" customHeight="1">
      <c r="A260" s="12"/>
      <c r="B260" s="212"/>
      <c r="C260" s="213"/>
      <c r="D260" s="214" t="s">
        <v>78</v>
      </c>
      <c r="E260" s="215" t="s">
        <v>4231</v>
      </c>
      <c r="F260" s="215" t="s">
        <v>3635</v>
      </c>
      <c r="G260" s="213"/>
      <c r="H260" s="213"/>
      <c r="I260" s="216"/>
      <c r="J260" s="217">
        <f>BK260</f>
        <v>0</v>
      </c>
      <c r="K260" s="213"/>
      <c r="L260" s="218"/>
      <c r="M260" s="219"/>
      <c r="N260" s="220"/>
      <c r="O260" s="220"/>
      <c r="P260" s="221">
        <f>P261</f>
        <v>0</v>
      </c>
      <c r="Q260" s="220"/>
      <c r="R260" s="221">
        <f>R261</f>
        <v>0</v>
      </c>
      <c r="S260" s="220"/>
      <c r="T260" s="222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3" t="s">
        <v>121</v>
      </c>
      <c r="AT260" s="224" t="s">
        <v>78</v>
      </c>
      <c r="AU260" s="224" t="s">
        <v>79</v>
      </c>
      <c r="AY260" s="223" t="s">
        <v>216</v>
      </c>
      <c r="BK260" s="225">
        <f>BK261</f>
        <v>0</v>
      </c>
    </row>
    <row r="261" s="2" customFormat="1" ht="16.5" customHeight="1">
      <c r="A261" s="39"/>
      <c r="B261" s="40"/>
      <c r="C261" s="228" t="s">
        <v>1312</v>
      </c>
      <c r="D261" s="228" t="s">
        <v>218</v>
      </c>
      <c r="E261" s="229" t="s">
        <v>8179</v>
      </c>
      <c r="F261" s="230" t="s">
        <v>8180</v>
      </c>
      <c r="G261" s="231" t="s">
        <v>221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74" t="s">
        <v>1</v>
      </c>
      <c r="N261" s="275" t="s">
        <v>44</v>
      </c>
      <c r="O261" s="276"/>
      <c r="P261" s="277">
        <f>O261*H261</f>
        <v>0</v>
      </c>
      <c r="Q261" s="277">
        <v>0</v>
      </c>
      <c r="R261" s="277">
        <f>Q261*H261</f>
        <v>0</v>
      </c>
      <c r="S261" s="277">
        <v>0</v>
      </c>
      <c r="T261" s="27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4234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4234</v>
      </c>
      <c r="BM261" s="239" t="s">
        <v>8181</v>
      </c>
    </row>
    <row r="262" s="2" customFormat="1" ht="6.96" customHeight="1">
      <c r="A262" s="39"/>
      <c r="B262" s="67"/>
      <c r="C262" s="68"/>
      <c r="D262" s="68"/>
      <c r="E262" s="68"/>
      <c r="F262" s="68"/>
      <c r="G262" s="68"/>
      <c r="H262" s="68"/>
      <c r="I262" s="68"/>
      <c r="J262" s="68"/>
      <c r="K262" s="68"/>
      <c r="L262" s="45"/>
      <c r="M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</sheetData>
  <sheetProtection sheet="1" autoFilter="0" formatColumns="0" formatRows="0" objects="1" scenarios="1" spinCount="100000" saltValue="L0tjkddkvFkBlCLMNnMHMPOw5DOHBc5wNfhts7uNUhBE77IxPF6/hwPiJWVLbR7/foNtNerRBMyUZJz/w7pD3g==" hashValue="zOqpIxDs8ABPYqk6Nj4qDv8HUPQwoqkpxFqZDs41FSxrb3XJooC0eNnAzNZ5Mtjf13FdbMAW+dYHL1daKJydow==" algorithmName="SHA-512" password="EA0A"/>
  <autoFilter ref="C130:K261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190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23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ROUND((SUM(BE125:BE261)),  2)</f>
        <v>0</v>
      </c>
      <c r="G35" s="39"/>
      <c r="H35" s="39"/>
      <c r="I35" s="166">
        <v>0.20999999999999999</v>
      </c>
      <c r="J35" s="165">
        <f>ROUND(((SUM(BE125:BE261))*I35),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ROUND((SUM(BF125:BF261)),  2)</f>
        <v>0</v>
      </c>
      <c r="G36" s="39"/>
      <c r="H36" s="39"/>
      <c r="I36" s="166">
        <v>0.14999999999999999</v>
      </c>
      <c r="J36" s="165">
        <f>ROUND(((SUM(BF125:BF261))*I36),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ROUND((SUM(BG125:BG261)),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ROUND((SUM(BH125:BH261)),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ROUND((SUM(BI125:BI261)),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10 - Příprava území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368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198</v>
      </c>
      <c r="E101" s="198"/>
      <c r="F101" s="198"/>
      <c r="G101" s="198"/>
      <c r="H101" s="198"/>
      <c r="I101" s="198"/>
      <c r="J101" s="199">
        <f>J229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199</v>
      </c>
      <c r="E102" s="198"/>
      <c r="F102" s="198"/>
      <c r="G102" s="198"/>
      <c r="H102" s="198"/>
      <c r="I102" s="198"/>
      <c r="J102" s="199">
        <f>J243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200</v>
      </c>
      <c r="E103" s="198"/>
      <c r="F103" s="198"/>
      <c r="G103" s="198"/>
      <c r="H103" s="198"/>
      <c r="I103" s="198"/>
      <c r="J103" s="199">
        <f>J260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188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189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SO 10 - Příprava území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22</v>
      </c>
      <c r="D119" s="41"/>
      <c r="E119" s="41"/>
      <c r="F119" s="28" t="str">
        <f>F14</f>
        <v>Kaplického 368</v>
      </c>
      <c r="G119" s="41"/>
      <c r="H119" s="41"/>
      <c r="I119" s="33" t="s">
        <v>24</v>
      </c>
      <c r="J119" s="80" t="str">
        <f>IF(J14="","",J14)</f>
        <v>15.9.2021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40.05" customHeight="1">
      <c r="A121" s="39"/>
      <c r="B121" s="40"/>
      <c r="C121" s="33" t="s">
        <v>26</v>
      </c>
      <c r="D121" s="41"/>
      <c r="E121" s="41"/>
      <c r="F121" s="28" t="str">
        <f>E17</f>
        <v>SM Liberec, Nám.Dr.E.Beneše 1, Liberec, 460 59</v>
      </c>
      <c r="G121" s="41"/>
      <c r="H121" s="41"/>
      <c r="I121" s="33" t="s">
        <v>32</v>
      </c>
      <c r="J121" s="37" t="str">
        <f>E23</f>
        <v>FS Vision, s.r.o., B.Němcové 54/9, Liberec 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30</v>
      </c>
      <c r="D122" s="41"/>
      <c r="E122" s="41"/>
      <c r="F122" s="28" t="str">
        <f>IF(E20="","",E20)</f>
        <v>Vyplň údaj</v>
      </c>
      <c r="G122" s="41"/>
      <c r="H122" s="41"/>
      <c r="I122" s="33" t="s">
        <v>35</v>
      </c>
      <c r="J122" s="37" t="str">
        <f>E26</f>
        <v>Ing. Jaroslav Šíma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202</v>
      </c>
      <c r="D124" s="204" t="s">
        <v>64</v>
      </c>
      <c r="E124" s="204" t="s">
        <v>60</v>
      </c>
      <c r="F124" s="204" t="s">
        <v>61</v>
      </c>
      <c r="G124" s="204" t="s">
        <v>203</v>
      </c>
      <c r="H124" s="204" t="s">
        <v>204</v>
      </c>
      <c r="I124" s="204" t="s">
        <v>205</v>
      </c>
      <c r="J124" s="204" t="s">
        <v>193</v>
      </c>
      <c r="K124" s="205" t="s">
        <v>206</v>
      </c>
      <c r="L124" s="206"/>
      <c r="M124" s="101" t="s">
        <v>1</v>
      </c>
      <c r="N124" s="102" t="s">
        <v>43</v>
      </c>
      <c r="O124" s="102" t="s">
        <v>207</v>
      </c>
      <c r="P124" s="102" t="s">
        <v>208</v>
      </c>
      <c r="Q124" s="102" t="s">
        <v>209</v>
      </c>
      <c r="R124" s="102" t="s">
        <v>210</v>
      </c>
      <c r="S124" s="102" t="s">
        <v>211</v>
      </c>
      <c r="T124" s="103" t="s">
        <v>212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213</v>
      </c>
      <c r="D125" s="41"/>
      <c r="E125" s="41"/>
      <c r="F125" s="41"/>
      <c r="G125" s="41"/>
      <c r="H125" s="41"/>
      <c r="I125" s="41"/>
      <c r="J125" s="207">
        <f>BK125</f>
        <v>0</v>
      </c>
      <c r="K125" s="41"/>
      <c r="L125" s="45"/>
      <c r="M125" s="104"/>
      <c r="N125" s="208"/>
      <c r="O125" s="105"/>
      <c r="P125" s="209">
        <f>P126</f>
        <v>0</v>
      </c>
      <c r="Q125" s="105"/>
      <c r="R125" s="209">
        <f>R126</f>
        <v>1.9244800000000004</v>
      </c>
      <c r="S125" s="105"/>
      <c r="T125" s="210">
        <f>T126</f>
        <v>114.16354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78</v>
      </c>
      <c r="AU125" s="18" t="s">
        <v>195</v>
      </c>
      <c r="BK125" s="211">
        <f>BK126</f>
        <v>0</v>
      </c>
    </row>
    <row r="126" s="12" customFormat="1" ht="25.92" customHeight="1">
      <c r="A126" s="12"/>
      <c r="B126" s="212"/>
      <c r="C126" s="213"/>
      <c r="D126" s="214" t="s">
        <v>78</v>
      </c>
      <c r="E126" s="215" t="s">
        <v>214</v>
      </c>
      <c r="F126" s="215" t="s">
        <v>215</v>
      </c>
      <c r="G126" s="213"/>
      <c r="H126" s="213"/>
      <c r="I126" s="216"/>
      <c r="J126" s="217">
        <f>BK126</f>
        <v>0</v>
      </c>
      <c r="K126" s="213"/>
      <c r="L126" s="218"/>
      <c r="M126" s="219"/>
      <c r="N126" s="220"/>
      <c r="O126" s="220"/>
      <c r="P126" s="221">
        <f>P127+P229+P243+P260</f>
        <v>0</v>
      </c>
      <c r="Q126" s="220"/>
      <c r="R126" s="221">
        <f>R127+R229+R243+R260</f>
        <v>1.9244800000000004</v>
      </c>
      <c r="S126" s="220"/>
      <c r="T126" s="222">
        <f>T127+T229+T243+T260</f>
        <v>114.16354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3" t="s">
        <v>86</v>
      </c>
      <c r="AT126" s="224" t="s">
        <v>78</v>
      </c>
      <c r="AU126" s="224" t="s">
        <v>79</v>
      </c>
      <c r="AY126" s="223" t="s">
        <v>216</v>
      </c>
      <c r="BK126" s="225">
        <f>BK127+BK229+BK243+BK260</f>
        <v>0</v>
      </c>
    </row>
    <row r="127" s="12" customFormat="1" ht="22.8" customHeight="1">
      <c r="A127" s="12"/>
      <c r="B127" s="212"/>
      <c r="C127" s="213"/>
      <c r="D127" s="214" t="s">
        <v>78</v>
      </c>
      <c r="E127" s="226" t="s">
        <v>86</v>
      </c>
      <c r="F127" s="226" t="s">
        <v>217</v>
      </c>
      <c r="G127" s="213"/>
      <c r="H127" s="213"/>
      <c r="I127" s="216"/>
      <c r="J127" s="227">
        <f>BK127</f>
        <v>0</v>
      </c>
      <c r="K127" s="213"/>
      <c r="L127" s="218"/>
      <c r="M127" s="219"/>
      <c r="N127" s="220"/>
      <c r="O127" s="220"/>
      <c r="P127" s="221">
        <f>SUM(P128:P228)</f>
        <v>0</v>
      </c>
      <c r="Q127" s="220"/>
      <c r="R127" s="221">
        <f>SUM(R128:R228)</f>
        <v>1.9244800000000004</v>
      </c>
      <c r="S127" s="220"/>
      <c r="T127" s="222">
        <f>SUM(T128:T228)</f>
        <v>83.2179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86</v>
      </c>
      <c r="AY127" s="223" t="s">
        <v>216</v>
      </c>
      <c r="BK127" s="225">
        <f>SUM(BK128:BK228)</f>
        <v>0</v>
      </c>
    </row>
    <row r="128" s="2" customFormat="1" ht="16.5" customHeight="1">
      <c r="A128" s="39"/>
      <c r="B128" s="40"/>
      <c r="C128" s="228" t="s">
        <v>86</v>
      </c>
      <c r="D128" s="228" t="s">
        <v>218</v>
      </c>
      <c r="E128" s="229" t="s">
        <v>219</v>
      </c>
      <c r="F128" s="230" t="s">
        <v>220</v>
      </c>
      <c r="G128" s="231" t="s">
        <v>221</v>
      </c>
      <c r="H128" s="232">
        <v>1</v>
      </c>
      <c r="I128" s="233"/>
      <c r="J128" s="234">
        <f>ROUND(I128*H128,2)</f>
        <v>0</v>
      </c>
      <c r="K128" s="230" t="s">
        <v>222</v>
      </c>
      <c r="L128" s="45"/>
      <c r="M128" s="235" t="s">
        <v>1</v>
      </c>
      <c r="N128" s="236" t="s">
        <v>44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121</v>
      </c>
      <c r="AT128" s="239" t="s">
        <v>218</v>
      </c>
      <c r="AU128" s="239" t="s">
        <v>88</v>
      </c>
      <c r="AY128" s="18" t="s">
        <v>216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86</v>
      </c>
      <c r="BK128" s="240">
        <f>ROUND(I128*H128,2)</f>
        <v>0</v>
      </c>
      <c r="BL128" s="18" t="s">
        <v>121</v>
      </c>
      <c r="BM128" s="239" t="s">
        <v>223</v>
      </c>
    </row>
    <row r="129" s="2" customFormat="1" ht="16.5" customHeight="1">
      <c r="A129" s="39"/>
      <c r="B129" s="40"/>
      <c r="C129" s="228" t="s">
        <v>88</v>
      </c>
      <c r="D129" s="228" t="s">
        <v>218</v>
      </c>
      <c r="E129" s="229" t="s">
        <v>224</v>
      </c>
      <c r="F129" s="230" t="s">
        <v>225</v>
      </c>
      <c r="G129" s="231" t="s">
        <v>221</v>
      </c>
      <c r="H129" s="232">
        <v>6</v>
      </c>
      <c r="I129" s="233"/>
      <c r="J129" s="234">
        <f>ROUND(I129*H129,2)</f>
        <v>0</v>
      </c>
      <c r="K129" s="230" t="s">
        <v>222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121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226</v>
      </c>
    </row>
    <row r="130" s="2" customFormat="1" ht="24.15" customHeight="1">
      <c r="A130" s="39"/>
      <c r="B130" s="40"/>
      <c r="C130" s="228" t="s">
        <v>99</v>
      </c>
      <c r="D130" s="228" t="s">
        <v>218</v>
      </c>
      <c r="E130" s="229" t="s">
        <v>227</v>
      </c>
      <c r="F130" s="230" t="s">
        <v>228</v>
      </c>
      <c r="G130" s="231" t="s">
        <v>221</v>
      </c>
      <c r="H130" s="232">
        <v>7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229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231</v>
      </c>
      <c r="G131" s="242"/>
      <c r="H131" s="246">
        <v>7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86</v>
      </c>
      <c r="AY131" s="252" t="s">
        <v>216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232</v>
      </c>
      <c r="F132" s="230" t="s">
        <v>233</v>
      </c>
      <c r="G132" s="231" t="s">
        <v>221</v>
      </c>
      <c r="H132" s="232">
        <v>2</v>
      </c>
      <c r="I132" s="233"/>
      <c r="J132" s="234">
        <f>ROUND(I132*H132,2)</f>
        <v>0</v>
      </c>
      <c r="K132" s="230" t="s">
        <v>222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234</v>
      </c>
    </row>
    <row r="133" s="13" customFormat="1">
      <c r="A133" s="13"/>
      <c r="B133" s="241"/>
      <c r="C133" s="242"/>
      <c r="D133" s="243" t="s">
        <v>230</v>
      </c>
      <c r="E133" s="244" t="s">
        <v>1</v>
      </c>
      <c r="F133" s="245" t="s">
        <v>235</v>
      </c>
      <c r="G133" s="242"/>
      <c r="H133" s="246">
        <v>2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230</v>
      </c>
      <c r="AU133" s="252" t="s">
        <v>88</v>
      </c>
      <c r="AV133" s="13" t="s">
        <v>88</v>
      </c>
      <c r="AW133" s="13" t="s">
        <v>34</v>
      </c>
      <c r="AX133" s="13" t="s">
        <v>86</v>
      </c>
      <c r="AY133" s="252" t="s">
        <v>216</v>
      </c>
    </row>
    <row r="134" s="2" customFormat="1" ht="16.5" customHeight="1">
      <c r="A134" s="39"/>
      <c r="B134" s="40"/>
      <c r="C134" s="228" t="s">
        <v>236</v>
      </c>
      <c r="D134" s="228" t="s">
        <v>218</v>
      </c>
      <c r="E134" s="229" t="s">
        <v>237</v>
      </c>
      <c r="F134" s="230" t="s">
        <v>238</v>
      </c>
      <c r="G134" s="231" t="s">
        <v>221</v>
      </c>
      <c r="H134" s="232">
        <v>1</v>
      </c>
      <c r="I134" s="233"/>
      <c r="J134" s="234">
        <f>ROUND(I134*H134,2)</f>
        <v>0</v>
      </c>
      <c r="K134" s="230" t="s">
        <v>222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239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240</v>
      </c>
      <c r="G135" s="242"/>
      <c r="H135" s="246">
        <v>1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86</v>
      </c>
      <c r="AY135" s="252" t="s">
        <v>216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242</v>
      </c>
      <c r="F136" s="230" t="s">
        <v>243</v>
      </c>
      <c r="G136" s="231" t="s">
        <v>221</v>
      </c>
      <c r="H136" s="232">
        <v>1</v>
      </c>
      <c r="I136" s="233"/>
      <c r="J136" s="234">
        <f>ROUND(I136*H136,2)</f>
        <v>0</v>
      </c>
      <c r="K136" s="230" t="s">
        <v>222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244</v>
      </c>
    </row>
    <row r="137" s="13" customFormat="1">
      <c r="A137" s="13"/>
      <c r="B137" s="241"/>
      <c r="C137" s="242"/>
      <c r="D137" s="243" t="s">
        <v>230</v>
      </c>
      <c r="E137" s="244" t="s">
        <v>1</v>
      </c>
      <c r="F137" s="245" t="s">
        <v>240</v>
      </c>
      <c r="G137" s="242"/>
      <c r="H137" s="246">
        <v>1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230</v>
      </c>
      <c r="AU137" s="252" t="s">
        <v>88</v>
      </c>
      <c r="AV137" s="13" t="s">
        <v>88</v>
      </c>
      <c r="AW137" s="13" t="s">
        <v>34</v>
      </c>
      <c r="AX137" s="13" t="s">
        <v>86</v>
      </c>
      <c r="AY137" s="252" t="s">
        <v>216</v>
      </c>
    </row>
    <row r="138" s="2" customFormat="1" ht="16.5" customHeight="1">
      <c r="A138" s="39"/>
      <c r="B138" s="40"/>
      <c r="C138" s="228" t="s">
        <v>245</v>
      </c>
      <c r="D138" s="228" t="s">
        <v>218</v>
      </c>
      <c r="E138" s="229" t="s">
        <v>246</v>
      </c>
      <c r="F138" s="230" t="s">
        <v>247</v>
      </c>
      <c r="G138" s="231" t="s">
        <v>221</v>
      </c>
      <c r="H138" s="232">
        <v>2</v>
      </c>
      <c r="I138" s="233"/>
      <c r="J138" s="234">
        <f>ROUND(I138*H138,2)</f>
        <v>0</v>
      </c>
      <c r="K138" s="230" t="s">
        <v>222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248</v>
      </c>
    </row>
    <row r="139" s="13" customFormat="1">
      <c r="A139" s="13"/>
      <c r="B139" s="241"/>
      <c r="C139" s="242"/>
      <c r="D139" s="243" t="s">
        <v>230</v>
      </c>
      <c r="E139" s="244" t="s">
        <v>1</v>
      </c>
      <c r="F139" s="245" t="s">
        <v>249</v>
      </c>
      <c r="G139" s="242"/>
      <c r="H139" s="246">
        <v>2</v>
      </c>
      <c r="I139" s="247"/>
      <c r="J139" s="242"/>
      <c r="K139" s="242"/>
      <c r="L139" s="248"/>
      <c r="M139" s="249"/>
      <c r="N139" s="250"/>
      <c r="O139" s="250"/>
      <c r="P139" s="250"/>
      <c r="Q139" s="250"/>
      <c r="R139" s="250"/>
      <c r="S139" s="250"/>
      <c r="T139" s="251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2" t="s">
        <v>230</v>
      </c>
      <c r="AU139" s="252" t="s">
        <v>88</v>
      </c>
      <c r="AV139" s="13" t="s">
        <v>88</v>
      </c>
      <c r="AW139" s="13" t="s">
        <v>34</v>
      </c>
      <c r="AX139" s="13" t="s">
        <v>86</v>
      </c>
      <c r="AY139" s="252" t="s">
        <v>216</v>
      </c>
    </row>
    <row r="140" s="2" customFormat="1" ht="16.5" customHeight="1">
      <c r="A140" s="39"/>
      <c r="B140" s="40"/>
      <c r="C140" s="228" t="s">
        <v>250</v>
      </c>
      <c r="D140" s="228" t="s">
        <v>218</v>
      </c>
      <c r="E140" s="229" t="s">
        <v>251</v>
      </c>
      <c r="F140" s="230" t="s">
        <v>252</v>
      </c>
      <c r="G140" s="231" t="s">
        <v>221</v>
      </c>
      <c r="H140" s="232">
        <v>1</v>
      </c>
      <c r="I140" s="233"/>
      <c r="J140" s="234">
        <f>ROUND(I140*H140,2)</f>
        <v>0</v>
      </c>
      <c r="K140" s="230" t="s">
        <v>222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253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254</v>
      </c>
      <c r="G141" s="242"/>
      <c r="H141" s="246">
        <v>1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86</v>
      </c>
      <c r="AY141" s="252" t="s">
        <v>216</v>
      </c>
    </row>
    <row r="142" s="2" customFormat="1" ht="21.75" customHeight="1">
      <c r="A142" s="39"/>
      <c r="B142" s="40"/>
      <c r="C142" s="228" t="s">
        <v>255</v>
      </c>
      <c r="D142" s="228" t="s">
        <v>218</v>
      </c>
      <c r="E142" s="229" t="s">
        <v>256</v>
      </c>
      <c r="F142" s="230" t="s">
        <v>257</v>
      </c>
      <c r="G142" s="231" t="s">
        <v>221</v>
      </c>
      <c r="H142" s="232">
        <v>3</v>
      </c>
      <c r="I142" s="233"/>
      <c r="J142" s="234">
        <f>ROUND(I142*H142,2)</f>
        <v>0</v>
      </c>
      <c r="K142" s="230" t="s">
        <v>222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258</v>
      </c>
    </row>
    <row r="143" s="13" customFormat="1">
      <c r="A143" s="13"/>
      <c r="B143" s="241"/>
      <c r="C143" s="242"/>
      <c r="D143" s="243" t="s">
        <v>230</v>
      </c>
      <c r="E143" s="244" t="s">
        <v>1</v>
      </c>
      <c r="F143" s="245" t="s">
        <v>259</v>
      </c>
      <c r="G143" s="242"/>
      <c r="H143" s="246">
        <v>3</v>
      </c>
      <c r="I143" s="247"/>
      <c r="J143" s="242"/>
      <c r="K143" s="242"/>
      <c r="L143" s="248"/>
      <c r="M143" s="249"/>
      <c r="N143" s="250"/>
      <c r="O143" s="250"/>
      <c r="P143" s="250"/>
      <c r="Q143" s="250"/>
      <c r="R143" s="250"/>
      <c r="S143" s="250"/>
      <c r="T143" s="251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2" t="s">
        <v>230</v>
      </c>
      <c r="AU143" s="252" t="s">
        <v>88</v>
      </c>
      <c r="AV143" s="13" t="s">
        <v>88</v>
      </c>
      <c r="AW143" s="13" t="s">
        <v>34</v>
      </c>
      <c r="AX143" s="13" t="s">
        <v>86</v>
      </c>
      <c r="AY143" s="252" t="s">
        <v>216</v>
      </c>
    </row>
    <row r="144" s="2" customFormat="1" ht="21.75" customHeight="1">
      <c r="A144" s="39"/>
      <c r="B144" s="40"/>
      <c r="C144" s="228" t="s">
        <v>260</v>
      </c>
      <c r="D144" s="228" t="s">
        <v>218</v>
      </c>
      <c r="E144" s="229" t="s">
        <v>261</v>
      </c>
      <c r="F144" s="230" t="s">
        <v>262</v>
      </c>
      <c r="G144" s="231" t="s">
        <v>221</v>
      </c>
      <c r="H144" s="232">
        <v>1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263</v>
      </c>
    </row>
    <row r="145" s="13" customFormat="1">
      <c r="A145" s="13"/>
      <c r="B145" s="241"/>
      <c r="C145" s="242"/>
      <c r="D145" s="243" t="s">
        <v>230</v>
      </c>
      <c r="E145" s="244" t="s">
        <v>1</v>
      </c>
      <c r="F145" s="245" t="s">
        <v>264</v>
      </c>
      <c r="G145" s="242"/>
      <c r="H145" s="246">
        <v>1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230</v>
      </c>
      <c r="AU145" s="252" t="s">
        <v>88</v>
      </c>
      <c r="AV145" s="13" t="s">
        <v>88</v>
      </c>
      <c r="AW145" s="13" t="s">
        <v>34</v>
      </c>
      <c r="AX145" s="13" t="s">
        <v>86</v>
      </c>
      <c r="AY145" s="252" t="s">
        <v>216</v>
      </c>
    </row>
    <row r="146" s="2" customFormat="1" ht="21.75" customHeight="1">
      <c r="A146" s="39"/>
      <c r="B146" s="40"/>
      <c r="C146" s="228" t="s">
        <v>265</v>
      </c>
      <c r="D146" s="228" t="s">
        <v>218</v>
      </c>
      <c r="E146" s="229" t="s">
        <v>266</v>
      </c>
      <c r="F146" s="230" t="s">
        <v>267</v>
      </c>
      <c r="G146" s="231" t="s">
        <v>221</v>
      </c>
      <c r="H146" s="232">
        <v>1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268</v>
      </c>
    </row>
    <row r="147" s="13" customFormat="1">
      <c r="A147" s="13"/>
      <c r="B147" s="241"/>
      <c r="C147" s="242"/>
      <c r="D147" s="243" t="s">
        <v>230</v>
      </c>
      <c r="E147" s="244" t="s">
        <v>1</v>
      </c>
      <c r="F147" s="245" t="s">
        <v>254</v>
      </c>
      <c r="G147" s="242"/>
      <c r="H147" s="246">
        <v>1</v>
      </c>
      <c r="I147" s="247"/>
      <c r="J147" s="242"/>
      <c r="K147" s="242"/>
      <c r="L147" s="248"/>
      <c r="M147" s="249"/>
      <c r="N147" s="250"/>
      <c r="O147" s="250"/>
      <c r="P147" s="250"/>
      <c r="Q147" s="250"/>
      <c r="R147" s="250"/>
      <c r="S147" s="250"/>
      <c r="T147" s="251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2" t="s">
        <v>230</v>
      </c>
      <c r="AU147" s="252" t="s">
        <v>88</v>
      </c>
      <c r="AV147" s="13" t="s">
        <v>88</v>
      </c>
      <c r="AW147" s="13" t="s">
        <v>34</v>
      </c>
      <c r="AX147" s="13" t="s">
        <v>86</v>
      </c>
      <c r="AY147" s="252" t="s">
        <v>216</v>
      </c>
    </row>
    <row r="148" s="2" customFormat="1" ht="16.5" customHeight="1">
      <c r="A148" s="39"/>
      <c r="B148" s="40"/>
      <c r="C148" s="228" t="s">
        <v>269</v>
      </c>
      <c r="D148" s="228" t="s">
        <v>218</v>
      </c>
      <c r="E148" s="229" t="s">
        <v>270</v>
      </c>
      <c r="F148" s="230" t="s">
        <v>271</v>
      </c>
      <c r="G148" s="231" t="s">
        <v>221</v>
      </c>
      <c r="H148" s="232">
        <v>1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272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273</v>
      </c>
      <c r="G149" s="242"/>
      <c r="H149" s="246">
        <v>1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86</v>
      </c>
      <c r="AY149" s="252" t="s">
        <v>216</v>
      </c>
    </row>
    <row r="150" s="2" customFormat="1" ht="16.5" customHeight="1">
      <c r="A150" s="39"/>
      <c r="B150" s="40"/>
      <c r="C150" s="228" t="s">
        <v>274</v>
      </c>
      <c r="D150" s="228" t="s">
        <v>218</v>
      </c>
      <c r="E150" s="229" t="s">
        <v>275</v>
      </c>
      <c r="F150" s="230" t="s">
        <v>276</v>
      </c>
      <c r="G150" s="231" t="s">
        <v>277</v>
      </c>
      <c r="H150" s="232">
        <v>66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0.255</v>
      </c>
      <c r="T150" s="238">
        <f>S150*H150</f>
        <v>16.830000000000002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278</v>
      </c>
    </row>
    <row r="151" s="13" customFormat="1">
      <c r="A151" s="13"/>
      <c r="B151" s="241"/>
      <c r="C151" s="242"/>
      <c r="D151" s="243" t="s">
        <v>230</v>
      </c>
      <c r="E151" s="244" t="s">
        <v>1</v>
      </c>
      <c r="F151" s="245" t="s">
        <v>279</v>
      </c>
      <c r="G151" s="242"/>
      <c r="H151" s="246">
        <v>66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230</v>
      </c>
      <c r="AU151" s="252" t="s">
        <v>88</v>
      </c>
      <c r="AV151" s="13" t="s">
        <v>88</v>
      </c>
      <c r="AW151" s="13" t="s">
        <v>34</v>
      </c>
      <c r="AX151" s="13" t="s">
        <v>86</v>
      </c>
      <c r="AY151" s="252" t="s">
        <v>216</v>
      </c>
    </row>
    <row r="152" s="2" customFormat="1" ht="16.5" customHeight="1">
      <c r="A152" s="39"/>
      <c r="B152" s="40"/>
      <c r="C152" s="228" t="s">
        <v>280</v>
      </c>
      <c r="D152" s="228" t="s">
        <v>218</v>
      </c>
      <c r="E152" s="229" t="s">
        <v>281</v>
      </c>
      <c r="F152" s="230" t="s">
        <v>282</v>
      </c>
      <c r="G152" s="231" t="s">
        <v>277</v>
      </c>
      <c r="H152" s="232">
        <v>107.8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0.28999999999999998</v>
      </c>
      <c r="T152" s="238">
        <f>S152*H152</f>
        <v>31.261999999999997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283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284</v>
      </c>
      <c r="G153" s="242"/>
      <c r="H153" s="246">
        <v>41.799999999999997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279</v>
      </c>
      <c r="G154" s="242"/>
      <c r="H154" s="246">
        <v>66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79</v>
      </c>
      <c r="AY154" s="252" t="s">
        <v>216</v>
      </c>
    </row>
    <row r="155" s="14" customFormat="1">
      <c r="A155" s="14"/>
      <c r="B155" s="253"/>
      <c r="C155" s="254"/>
      <c r="D155" s="243" t="s">
        <v>230</v>
      </c>
      <c r="E155" s="255" t="s">
        <v>1</v>
      </c>
      <c r="F155" s="256" t="s">
        <v>285</v>
      </c>
      <c r="G155" s="254"/>
      <c r="H155" s="257">
        <v>107.8</v>
      </c>
      <c r="I155" s="258"/>
      <c r="J155" s="254"/>
      <c r="K155" s="254"/>
      <c r="L155" s="259"/>
      <c r="M155" s="260"/>
      <c r="N155" s="261"/>
      <c r="O155" s="261"/>
      <c r="P155" s="261"/>
      <c r="Q155" s="261"/>
      <c r="R155" s="261"/>
      <c r="S155" s="261"/>
      <c r="T155" s="262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3" t="s">
        <v>230</v>
      </c>
      <c r="AU155" s="263" t="s">
        <v>88</v>
      </c>
      <c r="AV155" s="14" t="s">
        <v>121</v>
      </c>
      <c r="AW155" s="14" t="s">
        <v>34</v>
      </c>
      <c r="AX155" s="14" t="s">
        <v>86</v>
      </c>
      <c r="AY155" s="263" t="s">
        <v>216</v>
      </c>
    </row>
    <row r="156" s="2" customFormat="1" ht="16.5" customHeight="1">
      <c r="A156" s="39"/>
      <c r="B156" s="40"/>
      <c r="C156" s="228" t="s">
        <v>8</v>
      </c>
      <c r="D156" s="228" t="s">
        <v>218</v>
      </c>
      <c r="E156" s="229" t="s">
        <v>286</v>
      </c>
      <c r="F156" s="230" t="s">
        <v>287</v>
      </c>
      <c r="G156" s="231" t="s">
        <v>277</v>
      </c>
      <c r="H156" s="232">
        <v>37.799999999999997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0.22</v>
      </c>
      <c r="T156" s="238">
        <f>S156*H156</f>
        <v>8.3159999999999989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288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289</v>
      </c>
      <c r="G157" s="242"/>
      <c r="H157" s="246">
        <v>37.799999999999997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2" customFormat="1" ht="16.5" customHeight="1">
      <c r="A158" s="39"/>
      <c r="B158" s="40"/>
      <c r="C158" s="228" t="s">
        <v>290</v>
      </c>
      <c r="D158" s="228" t="s">
        <v>218</v>
      </c>
      <c r="E158" s="229" t="s">
        <v>291</v>
      </c>
      <c r="F158" s="230" t="s">
        <v>292</v>
      </c>
      <c r="G158" s="231" t="s">
        <v>293</v>
      </c>
      <c r="H158" s="232">
        <v>130.78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0.20499999999999999</v>
      </c>
      <c r="T158" s="238">
        <f>S158*H158</f>
        <v>26.809899999999999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294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295</v>
      </c>
      <c r="G159" s="242"/>
      <c r="H159" s="246">
        <v>42.780000000000001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296</v>
      </c>
      <c r="G160" s="242"/>
      <c r="H160" s="246">
        <v>88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79</v>
      </c>
      <c r="AY160" s="252" t="s">
        <v>216</v>
      </c>
    </row>
    <row r="161" s="14" customFormat="1">
      <c r="A161" s="14"/>
      <c r="B161" s="253"/>
      <c r="C161" s="254"/>
      <c r="D161" s="243" t="s">
        <v>230</v>
      </c>
      <c r="E161" s="255" t="s">
        <v>1</v>
      </c>
      <c r="F161" s="256" t="s">
        <v>285</v>
      </c>
      <c r="G161" s="254"/>
      <c r="H161" s="257">
        <v>130.78</v>
      </c>
      <c r="I161" s="258"/>
      <c r="J161" s="254"/>
      <c r="K161" s="254"/>
      <c r="L161" s="259"/>
      <c r="M161" s="260"/>
      <c r="N161" s="261"/>
      <c r="O161" s="261"/>
      <c r="P161" s="261"/>
      <c r="Q161" s="261"/>
      <c r="R161" s="261"/>
      <c r="S161" s="261"/>
      <c r="T161" s="262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3" t="s">
        <v>230</v>
      </c>
      <c r="AU161" s="263" t="s">
        <v>88</v>
      </c>
      <c r="AV161" s="14" t="s">
        <v>121</v>
      </c>
      <c r="AW161" s="14" t="s">
        <v>34</v>
      </c>
      <c r="AX161" s="14" t="s">
        <v>86</v>
      </c>
      <c r="AY161" s="263" t="s">
        <v>216</v>
      </c>
    </row>
    <row r="162" s="2" customFormat="1" ht="16.5" customHeight="1">
      <c r="A162" s="39"/>
      <c r="B162" s="40"/>
      <c r="C162" s="228" t="s">
        <v>297</v>
      </c>
      <c r="D162" s="228" t="s">
        <v>218</v>
      </c>
      <c r="E162" s="229" t="s">
        <v>298</v>
      </c>
      <c r="F162" s="230" t="s">
        <v>299</v>
      </c>
      <c r="G162" s="231" t="s">
        <v>277</v>
      </c>
      <c r="H162" s="232">
        <v>100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300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301</v>
      </c>
      <c r="G163" s="242"/>
      <c r="H163" s="246">
        <v>100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4" customFormat="1">
      <c r="A164" s="14"/>
      <c r="B164" s="253"/>
      <c r="C164" s="254"/>
      <c r="D164" s="243" t="s">
        <v>230</v>
      </c>
      <c r="E164" s="255" t="s">
        <v>1</v>
      </c>
      <c r="F164" s="256" t="s">
        <v>285</v>
      </c>
      <c r="G164" s="254"/>
      <c r="H164" s="257">
        <v>100</v>
      </c>
      <c r="I164" s="258"/>
      <c r="J164" s="254"/>
      <c r="K164" s="254"/>
      <c r="L164" s="259"/>
      <c r="M164" s="260"/>
      <c r="N164" s="261"/>
      <c r="O164" s="261"/>
      <c r="P164" s="261"/>
      <c r="Q164" s="261"/>
      <c r="R164" s="261"/>
      <c r="S164" s="261"/>
      <c r="T164" s="262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3" t="s">
        <v>230</v>
      </c>
      <c r="AU164" s="263" t="s">
        <v>88</v>
      </c>
      <c r="AV164" s="14" t="s">
        <v>121</v>
      </c>
      <c r="AW164" s="14" t="s">
        <v>34</v>
      </c>
      <c r="AX164" s="14" t="s">
        <v>86</v>
      </c>
      <c r="AY164" s="263" t="s">
        <v>216</v>
      </c>
    </row>
    <row r="165" s="2" customFormat="1" ht="16.5" customHeight="1">
      <c r="A165" s="39"/>
      <c r="B165" s="40"/>
      <c r="C165" s="228" t="s">
        <v>302</v>
      </c>
      <c r="D165" s="228" t="s">
        <v>218</v>
      </c>
      <c r="E165" s="229" t="s">
        <v>303</v>
      </c>
      <c r="F165" s="230" t="s">
        <v>304</v>
      </c>
      <c r="G165" s="231" t="s">
        <v>277</v>
      </c>
      <c r="H165" s="232">
        <v>696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305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306</v>
      </c>
      <c r="G166" s="242"/>
      <c r="H166" s="246">
        <v>784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88</v>
      </c>
      <c r="AV166" s="13" t="s">
        <v>88</v>
      </c>
      <c r="AW166" s="13" t="s">
        <v>34</v>
      </c>
      <c r="AX166" s="13" t="s">
        <v>79</v>
      </c>
      <c r="AY166" s="252" t="s">
        <v>216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307</v>
      </c>
      <c r="G167" s="242"/>
      <c r="H167" s="246">
        <v>12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79</v>
      </c>
      <c r="AY167" s="252" t="s">
        <v>216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308</v>
      </c>
      <c r="G168" s="242"/>
      <c r="H168" s="246">
        <v>-100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4" customFormat="1">
      <c r="A169" s="14"/>
      <c r="B169" s="253"/>
      <c r="C169" s="254"/>
      <c r="D169" s="243" t="s">
        <v>230</v>
      </c>
      <c r="E169" s="255" t="s">
        <v>1</v>
      </c>
      <c r="F169" s="256" t="s">
        <v>285</v>
      </c>
      <c r="G169" s="254"/>
      <c r="H169" s="257">
        <v>696</v>
      </c>
      <c r="I169" s="258"/>
      <c r="J169" s="254"/>
      <c r="K169" s="254"/>
      <c r="L169" s="259"/>
      <c r="M169" s="260"/>
      <c r="N169" s="261"/>
      <c r="O169" s="261"/>
      <c r="P169" s="261"/>
      <c r="Q169" s="261"/>
      <c r="R169" s="261"/>
      <c r="S169" s="261"/>
      <c r="T169" s="262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3" t="s">
        <v>230</v>
      </c>
      <c r="AU169" s="263" t="s">
        <v>88</v>
      </c>
      <c r="AV169" s="14" t="s">
        <v>121</v>
      </c>
      <c r="AW169" s="14" t="s">
        <v>34</v>
      </c>
      <c r="AX169" s="14" t="s">
        <v>86</v>
      </c>
      <c r="AY169" s="263" t="s">
        <v>216</v>
      </c>
    </row>
    <row r="170" s="2" customFormat="1" ht="16.5" customHeight="1">
      <c r="A170" s="39"/>
      <c r="B170" s="40"/>
      <c r="C170" s="228" t="s">
        <v>309</v>
      </c>
      <c r="D170" s="228" t="s">
        <v>218</v>
      </c>
      <c r="E170" s="229" t="s">
        <v>310</v>
      </c>
      <c r="F170" s="230" t="s">
        <v>311</v>
      </c>
      <c r="G170" s="231" t="s">
        <v>221</v>
      </c>
      <c r="H170" s="232">
        <v>6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312</v>
      </c>
    </row>
    <row r="171" s="2" customFormat="1" ht="16.5" customHeight="1">
      <c r="A171" s="39"/>
      <c r="B171" s="40"/>
      <c r="C171" s="228" t="s">
        <v>313</v>
      </c>
      <c r="D171" s="228" t="s">
        <v>218</v>
      </c>
      <c r="E171" s="229" t="s">
        <v>314</v>
      </c>
      <c r="F171" s="230" t="s">
        <v>315</v>
      </c>
      <c r="G171" s="231" t="s">
        <v>221</v>
      </c>
      <c r="H171" s="232">
        <v>1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316</v>
      </c>
    </row>
    <row r="172" s="2" customFormat="1" ht="16.5" customHeight="1">
      <c r="A172" s="39"/>
      <c r="B172" s="40"/>
      <c r="C172" s="228" t="s">
        <v>7</v>
      </c>
      <c r="D172" s="228" t="s">
        <v>218</v>
      </c>
      <c r="E172" s="229" t="s">
        <v>317</v>
      </c>
      <c r="F172" s="230" t="s">
        <v>318</v>
      </c>
      <c r="G172" s="231" t="s">
        <v>221</v>
      </c>
      <c r="H172" s="232">
        <v>4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319</v>
      </c>
    </row>
    <row r="173" s="2" customFormat="1" ht="16.5" customHeight="1">
      <c r="A173" s="39"/>
      <c r="B173" s="40"/>
      <c r="C173" s="228" t="s">
        <v>320</v>
      </c>
      <c r="D173" s="228" t="s">
        <v>218</v>
      </c>
      <c r="E173" s="229" t="s">
        <v>321</v>
      </c>
      <c r="F173" s="230" t="s">
        <v>322</v>
      </c>
      <c r="G173" s="231" t="s">
        <v>221</v>
      </c>
      <c r="H173" s="232">
        <v>2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323</v>
      </c>
    </row>
    <row r="174" s="13" customFormat="1">
      <c r="A174" s="13"/>
      <c r="B174" s="241"/>
      <c r="C174" s="242"/>
      <c r="D174" s="243" t="s">
        <v>230</v>
      </c>
      <c r="E174" s="244" t="s">
        <v>1</v>
      </c>
      <c r="F174" s="245" t="s">
        <v>273</v>
      </c>
      <c r="G174" s="242"/>
      <c r="H174" s="246">
        <v>1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230</v>
      </c>
      <c r="AU174" s="252" t="s">
        <v>88</v>
      </c>
      <c r="AV174" s="13" t="s">
        <v>88</v>
      </c>
      <c r="AW174" s="13" t="s">
        <v>34</v>
      </c>
      <c r="AX174" s="13" t="s">
        <v>79</v>
      </c>
      <c r="AY174" s="252" t="s">
        <v>216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324</v>
      </c>
      <c r="G175" s="242"/>
      <c r="H175" s="246">
        <v>1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4" customFormat="1">
      <c r="A176" s="14"/>
      <c r="B176" s="253"/>
      <c r="C176" s="254"/>
      <c r="D176" s="243" t="s">
        <v>230</v>
      </c>
      <c r="E176" s="255" t="s">
        <v>1</v>
      </c>
      <c r="F176" s="256" t="s">
        <v>285</v>
      </c>
      <c r="G176" s="254"/>
      <c r="H176" s="257">
        <v>2</v>
      </c>
      <c r="I176" s="258"/>
      <c r="J176" s="254"/>
      <c r="K176" s="254"/>
      <c r="L176" s="259"/>
      <c r="M176" s="260"/>
      <c r="N176" s="261"/>
      <c r="O176" s="261"/>
      <c r="P176" s="261"/>
      <c r="Q176" s="261"/>
      <c r="R176" s="261"/>
      <c r="S176" s="261"/>
      <c r="T176" s="262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3" t="s">
        <v>230</v>
      </c>
      <c r="AU176" s="263" t="s">
        <v>88</v>
      </c>
      <c r="AV176" s="14" t="s">
        <v>121</v>
      </c>
      <c r="AW176" s="14" t="s">
        <v>34</v>
      </c>
      <c r="AX176" s="14" t="s">
        <v>86</v>
      </c>
      <c r="AY176" s="263" t="s">
        <v>216</v>
      </c>
    </row>
    <row r="177" s="2" customFormat="1" ht="21.75" customHeight="1">
      <c r="A177" s="39"/>
      <c r="B177" s="40"/>
      <c r="C177" s="228" t="s">
        <v>325</v>
      </c>
      <c r="D177" s="228" t="s">
        <v>218</v>
      </c>
      <c r="E177" s="229" t="s">
        <v>326</v>
      </c>
      <c r="F177" s="230" t="s">
        <v>327</v>
      </c>
      <c r="G177" s="231" t="s">
        <v>328</v>
      </c>
      <c r="H177" s="232">
        <v>15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329</v>
      </c>
    </row>
    <row r="178" s="13" customFormat="1">
      <c r="A178" s="13"/>
      <c r="B178" s="241"/>
      <c r="C178" s="242"/>
      <c r="D178" s="243" t="s">
        <v>230</v>
      </c>
      <c r="E178" s="244" t="s">
        <v>1</v>
      </c>
      <c r="F178" s="245" t="s">
        <v>330</v>
      </c>
      <c r="G178" s="242"/>
      <c r="H178" s="246">
        <v>15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230</v>
      </c>
      <c r="AU178" s="252" t="s">
        <v>88</v>
      </c>
      <c r="AV178" s="13" t="s">
        <v>88</v>
      </c>
      <c r="AW178" s="13" t="s">
        <v>34</v>
      </c>
      <c r="AX178" s="13" t="s">
        <v>86</v>
      </c>
      <c r="AY178" s="252" t="s">
        <v>216</v>
      </c>
    </row>
    <row r="179" s="2" customFormat="1" ht="24.15" customHeight="1">
      <c r="A179" s="39"/>
      <c r="B179" s="40"/>
      <c r="C179" s="228" t="s">
        <v>331</v>
      </c>
      <c r="D179" s="228" t="s">
        <v>218</v>
      </c>
      <c r="E179" s="229" t="s">
        <v>332</v>
      </c>
      <c r="F179" s="230" t="s">
        <v>333</v>
      </c>
      <c r="G179" s="231" t="s">
        <v>328</v>
      </c>
      <c r="H179" s="232">
        <v>30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334</v>
      </c>
    </row>
    <row r="180" s="13" customFormat="1">
      <c r="A180" s="13"/>
      <c r="B180" s="241"/>
      <c r="C180" s="242"/>
      <c r="D180" s="243" t="s">
        <v>230</v>
      </c>
      <c r="E180" s="242"/>
      <c r="F180" s="245" t="s">
        <v>335</v>
      </c>
      <c r="G180" s="242"/>
      <c r="H180" s="246">
        <v>30</v>
      </c>
      <c r="I180" s="247"/>
      <c r="J180" s="242"/>
      <c r="K180" s="242"/>
      <c r="L180" s="248"/>
      <c r="M180" s="249"/>
      <c r="N180" s="250"/>
      <c r="O180" s="250"/>
      <c r="P180" s="250"/>
      <c r="Q180" s="250"/>
      <c r="R180" s="250"/>
      <c r="S180" s="250"/>
      <c r="T180" s="251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2" t="s">
        <v>230</v>
      </c>
      <c r="AU180" s="252" t="s">
        <v>88</v>
      </c>
      <c r="AV180" s="13" t="s">
        <v>88</v>
      </c>
      <c r="AW180" s="13" t="s">
        <v>4</v>
      </c>
      <c r="AX180" s="13" t="s">
        <v>86</v>
      </c>
      <c r="AY180" s="252" t="s">
        <v>216</v>
      </c>
    </row>
    <row r="181" s="2" customFormat="1" ht="21.75" customHeight="1">
      <c r="A181" s="39"/>
      <c r="B181" s="40"/>
      <c r="C181" s="228" t="s">
        <v>336</v>
      </c>
      <c r="D181" s="228" t="s">
        <v>218</v>
      </c>
      <c r="E181" s="229" t="s">
        <v>337</v>
      </c>
      <c r="F181" s="230" t="s">
        <v>338</v>
      </c>
      <c r="G181" s="231" t="s">
        <v>221</v>
      </c>
      <c r="H181" s="232">
        <v>54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339</v>
      </c>
    </row>
    <row r="182" s="13" customFormat="1">
      <c r="A182" s="13"/>
      <c r="B182" s="241"/>
      <c r="C182" s="242"/>
      <c r="D182" s="243" t="s">
        <v>230</v>
      </c>
      <c r="E182" s="242"/>
      <c r="F182" s="245" t="s">
        <v>340</v>
      </c>
      <c r="G182" s="242"/>
      <c r="H182" s="246">
        <v>54</v>
      </c>
      <c r="I182" s="247"/>
      <c r="J182" s="242"/>
      <c r="K182" s="242"/>
      <c r="L182" s="248"/>
      <c r="M182" s="249"/>
      <c r="N182" s="250"/>
      <c r="O182" s="250"/>
      <c r="P182" s="250"/>
      <c r="Q182" s="250"/>
      <c r="R182" s="250"/>
      <c r="S182" s="250"/>
      <c r="T182" s="251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52" t="s">
        <v>230</v>
      </c>
      <c r="AU182" s="252" t="s">
        <v>88</v>
      </c>
      <c r="AV182" s="13" t="s">
        <v>88</v>
      </c>
      <c r="AW182" s="13" t="s">
        <v>4</v>
      </c>
      <c r="AX182" s="13" t="s">
        <v>86</v>
      </c>
      <c r="AY182" s="252" t="s">
        <v>216</v>
      </c>
    </row>
    <row r="183" s="2" customFormat="1" ht="24.15" customHeight="1">
      <c r="A183" s="39"/>
      <c r="B183" s="40"/>
      <c r="C183" s="228" t="s">
        <v>341</v>
      </c>
      <c r="D183" s="228" t="s">
        <v>218</v>
      </c>
      <c r="E183" s="229" t="s">
        <v>342</v>
      </c>
      <c r="F183" s="230" t="s">
        <v>343</v>
      </c>
      <c r="G183" s="231" t="s">
        <v>221</v>
      </c>
      <c r="H183" s="232">
        <v>9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344</v>
      </c>
    </row>
    <row r="184" s="13" customFormat="1">
      <c r="A184" s="13"/>
      <c r="B184" s="241"/>
      <c r="C184" s="242"/>
      <c r="D184" s="243" t="s">
        <v>230</v>
      </c>
      <c r="E184" s="242"/>
      <c r="F184" s="245" t="s">
        <v>345</v>
      </c>
      <c r="G184" s="242"/>
      <c r="H184" s="246">
        <v>9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88</v>
      </c>
      <c r="AV184" s="13" t="s">
        <v>88</v>
      </c>
      <c r="AW184" s="13" t="s">
        <v>4</v>
      </c>
      <c r="AX184" s="13" t="s">
        <v>86</v>
      </c>
      <c r="AY184" s="252" t="s">
        <v>216</v>
      </c>
    </row>
    <row r="185" s="2" customFormat="1" ht="16.5" customHeight="1">
      <c r="A185" s="39"/>
      <c r="B185" s="40"/>
      <c r="C185" s="228" t="s">
        <v>346</v>
      </c>
      <c r="D185" s="228" t="s">
        <v>218</v>
      </c>
      <c r="E185" s="229" t="s">
        <v>347</v>
      </c>
      <c r="F185" s="230" t="s">
        <v>348</v>
      </c>
      <c r="G185" s="231" t="s">
        <v>221</v>
      </c>
      <c r="H185" s="232">
        <v>36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349</v>
      </c>
    </row>
    <row r="186" s="13" customFormat="1">
      <c r="A186" s="13"/>
      <c r="B186" s="241"/>
      <c r="C186" s="242"/>
      <c r="D186" s="243" t="s">
        <v>230</v>
      </c>
      <c r="E186" s="242"/>
      <c r="F186" s="245" t="s">
        <v>350</v>
      </c>
      <c r="G186" s="242"/>
      <c r="H186" s="246">
        <v>36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230</v>
      </c>
      <c r="AU186" s="252" t="s">
        <v>88</v>
      </c>
      <c r="AV186" s="13" t="s">
        <v>88</v>
      </c>
      <c r="AW186" s="13" t="s">
        <v>4</v>
      </c>
      <c r="AX186" s="13" t="s">
        <v>86</v>
      </c>
      <c r="AY186" s="252" t="s">
        <v>216</v>
      </c>
    </row>
    <row r="187" s="2" customFormat="1" ht="16.5" customHeight="1">
      <c r="A187" s="39"/>
      <c r="B187" s="40"/>
      <c r="C187" s="228" t="s">
        <v>351</v>
      </c>
      <c r="D187" s="228" t="s">
        <v>218</v>
      </c>
      <c r="E187" s="229" t="s">
        <v>352</v>
      </c>
      <c r="F187" s="230" t="s">
        <v>353</v>
      </c>
      <c r="G187" s="231" t="s">
        <v>221</v>
      </c>
      <c r="H187" s="232">
        <v>18</v>
      </c>
      <c r="I187" s="233"/>
      <c r="J187" s="234">
        <f>ROUND(I187*H187,2)</f>
        <v>0</v>
      </c>
      <c r="K187" s="230" t="s">
        <v>222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354</v>
      </c>
    </row>
    <row r="188" s="13" customFormat="1">
      <c r="A188" s="13"/>
      <c r="B188" s="241"/>
      <c r="C188" s="242"/>
      <c r="D188" s="243" t="s">
        <v>230</v>
      </c>
      <c r="E188" s="242"/>
      <c r="F188" s="245" t="s">
        <v>355</v>
      </c>
      <c r="G188" s="242"/>
      <c r="H188" s="246">
        <v>18</v>
      </c>
      <c r="I188" s="247"/>
      <c r="J188" s="242"/>
      <c r="K188" s="242"/>
      <c r="L188" s="248"/>
      <c r="M188" s="249"/>
      <c r="N188" s="250"/>
      <c r="O188" s="250"/>
      <c r="P188" s="250"/>
      <c r="Q188" s="250"/>
      <c r="R188" s="250"/>
      <c r="S188" s="250"/>
      <c r="T188" s="251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2" t="s">
        <v>230</v>
      </c>
      <c r="AU188" s="252" t="s">
        <v>88</v>
      </c>
      <c r="AV188" s="13" t="s">
        <v>88</v>
      </c>
      <c r="AW188" s="13" t="s">
        <v>4</v>
      </c>
      <c r="AX188" s="13" t="s">
        <v>86</v>
      </c>
      <c r="AY188" s="252" t="s">
        <v>216</v>
      </c>
    </row>
    <row r="189" s="2" customFormat="1" ht="21.75" customHeight="1">
      <c r="A189" s="39"/>
      <c r="B189" s="40"/>
      <c r="C189" s="228" t="s">
        <v>356</v>
      </c>
      <c r="D189" s="228" t="s">
        <v>218</v>
      </c>
      <c r="E189" s="229" t="s">
        <v>357</v>
      </c>
      <c r="F189" s="230" t="s">
        <v>358</v>
      </c>
      <c r="G189" s="231" t="s">
        <v>359</v>
      </c>
      <c r="H189" s="232">
        <v>8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360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361</v>
      </c>
      <c r="G190" s="242"/>
      <c r="H190" s="246">
        <v>8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86</v>
      </c>
      <c r="AY190" s="252" t="s">
        <v>216</v>
      </c>
    </row>
    <row r="191" s="2" customFormat="1" ht="16.5" customHeight="1">
      <c r="A191" s="39"/>
      <c r="B191" s="40"/>
      <c r="C191" s="228" t="s">
        <v>362</v>
      </c>
      <c r="D191" s="228" t="s">
        <v>218</v>
      </c>
      <c r="E191" s="229" t="s">
        <v>363</v>
      </c>
      <c r="F191" s="230" t="s">
        <v>364</v>
      </c>
      <c r="G191" s="231" t="s">
        <v>221</v>
      </c>
      <c r="H191" s="232">
        <v>150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365</v>
      </c>
    </row>
    <row r="192" s="13" customFormat="1">
      <c r="A192" s="13"/>
      <c r="B192" s="241"/>
      <c r="C192" s="242"/>
      <c r="D192" s="243" t="s">
        <v>230</v>
      </c>
      <c r="E192" s="244" t="s">
        <v>1</v>
      </c>
      <c r="F192" s="245" t="s">
        <v>366</v>
      </c>
      <c r="G192" s="242"/>
      <c r="H192" s="246">
        <v>150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230</v>
      </c>
      <c r="AU192" s="252" t="s">
        <v>88</v>
      </c>
      <c r="AV192" s="13" t="s">
        <v>88</v>
      </c>
      <c r="AW192" s="13" t="s">
        <v>34</v>
      </c>
      <c r="AX192" s="13" t="s">
        <v>86</v>
      </c>
      <c r="AY192" s="252" t="s">
        <v>216</v>
      </c>
    </row>
    <row r="193" s="2" customFormat="1" ht="16.5" customHeight="1">
      <c r="A193" s="39"/>
      <c r="B193" s="40"/>
      <c r="C193" s="228" t="s">
        <v>367</v>
      </c>
      <c r="D193" s="228" t="s">
        <v>218</v>
      </c>
      <c r="E193" s="229" t="s">
        <v>368</v>
      </c>
      <c r="F193" s="230" t="s">
        <v>369</v>
      </c>
      <c r="G193" s="231" t="s">
        <v>221</v>
      </c>
      <c r="H193" s="232">
        <v>10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5.0000000000000002E-05</v>
      </c>
      <c r="R193" s="237">
        <f>Q193*H193</f>
        <v>0.00050000000000000001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370</v>
      </c>
    </row>
    <row r="194" s="2" customFormat="1" ht="16.5" customHeight="1">
      <c r="A194" s="39"/>
      <c r="B194" s="40"/>
      <c r="C194" s="264" t="s">
        <v>371</v>
      </c>
      <c r="D194" s="264" t="s">
        <v>372</v>
      </c>
      <c r="E194" s="265" t="s">
        <v>373</v>
      </c>
      <c r="F194" s="266" t="s">
        <v>374</v>
      </c>
      <c r="G194" s="267" t="s">
        <v>221</v>
      </c>
      <c r="H194" s="268">
        <v>10</v>
      </c>
      <c r="I194" s="269"/>
      <c r="J194" s="270">
        <f>ROUND(I194*H194,2)</f>
        <v>0</v>
      </c>
      <c r="K194" s="266" t="s">
        <v>222</v>
      </c>
      <c r="L194" s="271"/>
      <c r="M194" s="272" t="s">
        <v>1</v>
      </c>
      <c r="N194" s="273" t="s">
        <v>44</v>
      </c>
      <c r="O194" s="92"/>
      <c r="P194" s="237">
        <f>O194*H194</f>
        <v>0</v>
      </c>
      <c r="Q194" s="237">
        <v>0.0035400000000000002</v>
      </c>
      <c r="R194" s="237">
        <f>Q194*H194</f>
        <v>0.035400000000000001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250</v>
      </c>
      <c r="AT194" s="239" t="s">
        <v>372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375</v>
      </c>
    </row>
    <row r="195" s="2" customFormat="1" ht="16.5" customHeight="1">
      <c r="A195" s="39"/>
      <c r="B195" s="40"/>
      <c r="C195" s="228" t="s">
        <v>376</v>
      </c>
      <c r="D195" s="228" t="s">
        <v>218</v>
      </c>
      <c r="E195" s="229" t="s">
        <v>377</v>
      </c>
      <c r="F195" s="230" t="s">
        <v>378</v>
      </c>
      <c r="G195" s="231" t="s">
        <v>221</v>
      </c>
      <c r="H195" s="232">
        <v>4</v>
      </c>
      <c r="I195" s="233"/>
      <c r="J195" s="234">
        <f>ROUND(I195*H195,2)</f>
        <v>0</v>
      </c>
      <c r="K195" s="230" t="s">
        <v>222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5.0000000000000002E-05</v>
      </c>
      <c r="R195" s="237">
        <f>Q195*H195</f>
        <v>0.00020000000000000001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379</v>
      </c>
    </row>
    <row r="196" s="2" customFormat="1" ht="16.5" customHeight="1">
      <c r="A196" s="39"/>
      <c r="B196" s="40"/>
      <c r="C196" s="264" t="s">
        <v>380</v>
      </c>
      <c r="D196" s="264" t="s">
        <v>372</v>
      </c>
      <c r="E196" s="265" t="s">
        <v>381</v>
      </c>
      <c r="F196" s="266" t="s">
        <v>382</v>
      </c>
      <c r="G196" s="267" t="s">
        <v>221</v>
      </c>
      <c r="H196" s="268">
        <v>4</v>
      </c>
      <c r="I196" s="269"/>
      <c r="J196" s="270">
        <f>ROUND(I196*H196,2)</f>
        <v>0</v>
      </c>
      <c r="K196" s="266" t="s">
        <v>222</v>
      </c>
      <c r="L196" s="271"/>
      <c r="M196" s="272" t="s">
        <v>1</v>
      </c>
      <c r="N196" s="273" t="s">
        <v>44</v>
      </c>
      <c r="O196" s="92"/>
      <c r="P196" s="237">
        <f>O196*H196</f>
        <v>0</v>
      </c>
      <c r="Q196" s="237">
        <v>0.0070899999999999999</v>
      </c>
      <c r="R196" s="237">
        <f>Q196*H196</f>
        <v>0.02836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250</v>
      </c>
      <c r="AT196" s="239" t="s">
        <v>372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383</v>
      </c>
    </row>
    <row r="197" s="2" customFormat="1" ht="16.5" customHeight="1">
      <c r="A197" s="39"/>
      <c r="B197" s="40"/>
      <c r="C197" s="228" t="s">
        <v>384</v>
      </c>
      <c r="D197" s="228" t="s">
        <v>218</v>
      </c>
      <c r="E197" s="229" t="s">
        <v>385</v>
      </c>
      <c r="F197" s="230" t="s">
        <v>386</v>
      </c>
      <c r="G197" s="231" t="s">
        <v>277</v>
      </c>
      <c r="H197" s="232">
        <v>22</v>
      </c>
      <c r="I197" s="233"/>
      <c r="J197" s="234">
        <f>ROUND(I197*H197,2)</f>
        <v>0</v>
      </c>
      <c r="K197" s="230" t="s">
        <v>222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387</v>
      </c>
    </row>
    <row r="198" s="13" customFormat="1">
      <c r="A198" s="13"/>
      <c r="B198" s="241"/>
      <c r="C198" s="242"/>
      <c r="D198" s="243" t="s">
        <v>230</v>
      </c>
      <c r="E198" s="244" t="s">
        <v>1</v>
      </c>
      <c r="F198" s="245" t="s">
        <v>388</v>
      </c>
      <c r="G198" s="242"/>
      <c r="H198" s="246">
        <v>22</v>
      </c>
      <c r="I198" s="247"/>
      <c r="J198" s="242"/>
      <c r="K198" s="242"/>
      <c r="L198" s="248"/>
      <c r="M198" s="249"/>
      <c r="N198" s="250"/>
      <c r="O198" s="250"/>
      <c r="P198" s="250"/>
      <c r="Q198" s="250"/>
      <c r="R198" s="250"/>
      <c r="S198" s="250"/>
      <c r="T198" s="251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2" t="s">
        <v>230</v>
      </c>
      <c r="AU198" s="252" t="s">
        <v>88</v>
      </c>
      <c r="AV198" s="13" t="s">
        <v>88</v>
      </c>
      <c r="AW198" s="13" t="s">
        <v>34</v>
      </c>
      <c r="AX198" s="13" t="s">
        <v>86</v>
      </c>
      <c r="AY198" s="252" t="s">
        <v>216</v>
      </c>
    </row>
    <row r="199" s="2" customFormat="1" ht="16.5" customHeight="1">
      <c r="A199" s="39"/>
      <c r="B199" s="40"/>
      <c r="C199" s="264" t="s">
        <v>389</v>
      </c>
      <c r="D199" s="264" t="s">
        <v>372</v>
      </c>
      <c r="E199" s="265" t="s">
        <v>390</v>
      </c>
      <c r="F199" s="266" t="s">
        <v>391</v>
      </c>
      <c r="G199" s="267" t="s">
        <v>277</v>
      </c>
      <c r="H199" s="268">
        <v>26.399999999999999</v>
      </c>
      <c r="I199" s="269"/>
      <c r="J199" s="270">
        <f>ROUND(I199*H199,2)</f>
        <v>0</v>
      </c>
      <c r="K199" s="266" t="s">
        <v>222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0.00020000000000000001</v>
      </c>
      <c r="R199" s="237">
        <f>Q199*H199</f>
        <v>0.00528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392</v>
      </c>
    </row>
    <row r="200" s="13" customFormat="1">
      <c r="A200" s="13"/>
      <c r="B200" s="241"/>
      <c r="C200" s="242"/>
      <c r="D200" s="243" t="s">
        <v>230</v>
      </c>
      <c r="E200" s="242"/>
      <c r="F200" s="245" t="s">
        <v>393</v>
      </c>
      <c r="G200" s="242"/>
      <c r="H200" s="246">
        <v>26.399999999999999</v>
      </c>
      <c r="I200" s="247"/>
      <c r="J200" s="242"/>
      <c r="K200" s="242"/>
      <c r="L200" s="248"/>
      <c r="M200" s="249"/>
      <c r="N200" s="250"/>
      <c r="O200" s="250"/>
      <c r="P200" s="250"/>
      <c r="Q200" s="250"/>
      <c r="R200" s="250"/>
      <c r="S200" s="250"/>
      <c r="T200" s="251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2" t="s">
        <v>230</v>
      </c>
      <c r="AU200" s="252" t="s">
        <v>88</v>
      </c>
      <c r="AV200" s="13" t="s">
        <v>88</v>
      </c>
      <c r="AW200" s="13" t="s">
        <v>4</v>
      </c>
      <c r="AX200" s="13" t="s">
        <v>86</v>
      </c>
      <c r="AY200" s="252" t="s">
        <v>216</v>
      </c>
    </row>
    <row r="201" s="2" customFormat="1" ht="16.5" customHeight="1">
      <c r="A201" s="39"/>
      <c r="B201" s="40"/>
      <c r="C201" s="228" t="s">
        <v>394</v>
      </c>
      <c r="D201" s="228" t="s">
        <v>218</v>
      </c>
      <c r="E201" s="229" t="s">
        <v>395</v>
      </c>
      <c r="F201" s="230" t="s">
        <v>396</v>
      </c>
      <c r="G201" s="231" t="s">
        <v>277</v>
      </c>
      <c r="H201" s="232">
        <v>22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397</v>
      </c>
    </row>
    <row r="202" s="2" customFormat="1" ht="16.5" customHeight="1">
      <c r="A202" s="39"/>
      <c r="B202" s="40"/>
      <c r="C202" s="264" t="s">
        <v>398</v>
      </c>
      <c r="D202" s="264" t="s">
        <v>372</v>
      </c>
      <c r="E202" s="265" t="s">
        <v>399</v>
      </c>
      <c r="F202" s="266" t="s">
        <v>400</v>
      </c>
      <c r="G202" s="267" t="s">
        <v>328</v>
      </c>
      <c r="H202" s="268">
        <v>2.266</v>
      </c>
      <c r="I202" s="269"/>
      <c r="J202" s="270">
        <f>ROUND(I202*H202,2)</f>
        <v>0</v>
      </c>
      <c r="K202" s="266" t="s">
        <v>222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0.20000000000000001</v>
      </c>
      <c r="R202" s="237">
        <f>Q202*H202</f>
        <v>0.45320000000000005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250</v>
      </c>
      <c r="AT202" s="239" t="s">
        <v>372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401</v>
      </c>
    </row>
    <row r="203" s="13" customFormat="1">
      <c r="A203" s="13"/>
      <c r="B203" s="241"/>
      <c r="C203" s="242"/>
      <c r="D203" s="243" t="s">
        <v>230</v>
      </c>
      <c r="E203" s="242"/>
      <c r="F203" s="245" t="s">
        <v>402</v>
      </c>
      <c r="G203" s="242"/>
      <c r="H203" s="246">
        <v>2.266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230</v>
      </c>
      <c r="AU203" s="252" t="s">
        <v>88</v>
      </c>
      <c r="AV203" s="13" t="s">
        <v>88</v>
      </c>
      <c r="AW203" s="13" t="s">
        <v>4</v>
      </c>
      <c r="AX203" s="13" t="s">
        <v>86</v>
      </c>
      <c r="AY203" s="252" t="s">
        <v>216</v>
      </c>
    </row>
    <row r="204" s="2" customFormat="1" ht="24.15" customHeight="1">
      <c r="A204" s="39"/>
      <c r="B204" s="40"/>
      <c r="C204" s="228" t="s">
        <v>403</v>
      </c>
      <c r="D204" s="228" t="s">
        <v>218</v>
      </c>
      <c r="E204" s="229" t="s">
        <v>404</v>
      </c>
      <c r="F204" s="230" t="s">
        <v>405</v>
      </c>
      <c r="G204" s="231" t="s">
        <v>221</v>
      </c>
      <c r="H204" s="232">
        <v>10</v>
      </c>
      <c r="I204" s="233"/>
      <c r="J204" s="234">
        <f>ROUND(I204*H204,2)</f>
        <v>0</v>
      </c>
      <c r="K204" s="230" t="s">
        <v>222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406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407</v>
      </c>
      <c r="G205" s="242"/>
      <c r="H205" s="246">
        <v>10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86</v>
      </c>
      <c r="AY205" s="252" t="s">
        <v>216</v>
      </c>
    </row>
    <row r="206" s="2" customFormat="1" ht="33" customHeight="1">
      <c r="A206" s="39"/>
      <c r="B206" s="40"/>
      <c r="C206" s="228" t="s">
        <v>408</v>
      </c>
      <c r="D206" s="228" t="s">
        <v>218</v>
      </c>
      <c r="E206" s="229" t="s">
        <v>409</v>
      </c>
      <c r="F206" s="230" t="s">
        <v>410</v>
      </c>
      <c r="G206" s="231" t="s">
        <v>221</v>
      </c>
      <c r="H206" s="232">
        <v>4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411</v>
      </c>
    </row>
    <row r="207" s="13" customFormat="1">
      <c r="A207" s="13"/>
      <c r="B207" s="241"/>
      <c r="C207" s="242"/>
      <c r="D207" s="243" t="s">
        <v>230</v>
      </c>
      <c r="E207" s="244" t="s">
        <v>1</v>
      </c>
      <c r="F207" s="245" t="s">
        <v>412</v>
      </c>
      <c r="G207" s="242"/>
      <c r="H207" s="246">
        <v>1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230</v>
      </c>
      <c r="AU207" s="252" t="s">
        <v>88</v>
      </c>
      <c r="AV207" s="13" t="s">
        <v>88</v>
      </c>
      <c r="AW207" s="13" t="s">
        <v>34</v>
      </c>
      <c r="AX207" s="13" t="s">
        <v>79</v>
      </c>
      <c r="AY207" s="252" t="s">
        <v>216</v>
      </c>
    </row>
    <row r="208" s="13" customFormat="1">
      <c r="A208" s="13"/>
      <c r="B208" s="241"/>
      <c r="C208" s="242"/>
      <c r="D208" s="243" t="s">
        <v>230</v>
      </c>
      <c r="E208" s="244" t="s">
        <v>1</v>
      </c>
      <c r="F208" s="245" t="s">
        <v>413</v>
      </c>
      <c r="G208" s="242"/>
      <c r="H208" s="246">
        <v>2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230</v>
      </c>
      <c r="AU208" s="252" t="s">
        <v>88</v>
      </c>
      <c r="AV208" s="13" t="s">
        <v>88</v>
      </c>
      <c r="AW208" s="13" t="s">
        <v>34</v>
      </c>
      <c r="AX208" s="13" t="s">
        <v>79</v>
      </c>
      <c r="AY208" s="252" t="s">
        <v>216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414</v>
      </c>
      <c r="G209" s="242"/>
      <c r="H209" s="246">
        <v>1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79</v>
      </c>
      <c r="AY209" s="252" t="s">
        <v>216</v>
      </c>
    </row>
    <row r="210" s="14" customFormat="1">
      <c r="A210" s="14"/>
      <c r="B210" s="253"/>
      <c r="C210" s="254"/>
      <c r="D210" s="243" t="s">
        <v>230</v>
      </c>
      <c r="E210" s="255" t="s">
        <v>1</v>
      </c>
      <c r="F210" s="256" t="s">
        <v>285</v>
      </c>
      <c r="G210" s="254"/>
      <c r="H210" s="257">
        <v>4</v>
      </c>
      <c r="I210" s="258"/>
      <c r="J210" s="254"/>
      <c r="K210" s="254"/>
      <c r="L210" s="259"/>
      <c r="M210" s="260"/>
      <c r="N210" s="261"/>
      <c r="O210" s="261"/>
      <c r="P210" s="261"/>
      <c r="Q210" s="261"/>
      <c r="R210" s="261"/>
      <c r="S210" s="261"/>
      <c r="T210" s="262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3" t="s">
        <v>230</v>
      </c>
      <c r="AU210" s="263" t="s">
        <v>88</v>
      </c>
      <c r="AV210" s="14" t="s">
        <v>121</v>
      </c>
      <c r="AW210" s="14" t="s">
        <v>34</v>
      </c>
      <c r="AX210" s="14" t="s">
        <v>86</v>
      </c>
      <c r="AY210" s="263" t="s">
        <v>216</v>
      </c>
    </row>
    <row r="211" s="2" customFormat="1" ht="16.5" customHeight="1">
      <c r="A211" s="39"/>
      <c r="B211" s="40"/>
      <c r="C211" s="264" t="s">
        <v>415</v>
      </c>
      <c r="D211" s="264" t="s">
        <v>372</v>
      </c>
      <c r="E211" s="265" t="s">
        <v>416</v>
      </c>
      <c r="F211" s="266" t="s">
        <v>417</v>
      </c>
      <c r="G211" s="267" t="s">
        <v>328</v>
      </c>
      <c r="H211" s="268">
        <v>2.3999999999999999</v>
      </c>
      <c r="I211" s="269"/>
      <c r="J211" s="270">
        <f>ROUND(I211*H211,2)</f>
        <v>0</v>
      </c>
      <c r="K211" s="266" t="s">
        <v>222</v>
      </c>
      <c r="L211" s="271"/>
      <c r="M211" s="272" t="s">
        <v>1</v>
      </c>
      <c r="N211" s="273" t="s">
        <v>44</v>
      </c>
      <c r="O211" s="92"/>
      <c r="P211" s="237">
        <f>O211*H211</f>
        <v>0</v>
      </c>
      <c r="Q211" s="237">
        <v>0.22</v>
      </c>
      <c r="R211" s="237">
        <f>Q211*H211</f>
        <v>0.52800000000000002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250</v>
      </c>
      <c r="AT211" s="239" t="s">
        <v>372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418</v>
      </c>
    </row>
    <row r="212" s="13" customFormat="1">
      <c r="A212" s="13"/>
      <c r="B212" s="241"/>
      <c r="C212" s="242"/>
      <c r="D212" s="243" t="s">
        <v>230</v>
      </c>
      <c r="E212" s="242"/>
      <c r="F212" s="245" t="s">
        <v>419</v>
      </c>
      <c r="G212" s="242"/>
      <c r="H212" s="246">
        <v>2.3999999999999999</v>
      </c>
      <c r="I212" s="247"/>
      <c r="J212" s="242"/>
      <c r="K212" s="242"/>
      <c r="L212" s="248"/>
      <c r="M212" s="249"/>
      <c r="N212" s="250"/>
      <c r="O212" s="250"/>
      <c r="P212" s="250"/>
      <c r="Q212" s="250"/>
      <c r="R212" s="250"/>
      <c r="S212" s="250"/>
      <c r="T212" s="251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2" t="s">
        <v>230</v>
      </c>
      <c r="AU212" s="252" t="s">
        <v>88</v>
      </c>
      <c r="AV212" s="13" t="s">
        <v>88</v>
      </c>
      <c r="AW212" s="13" t="s">
        <v>4</v>
      </c>
      <c r="AX212" s="13" t="s">
        <v>86</v>
      </c>
      <c r="AY212" s="252" t="s">
        <v>216</v>
      </c>
    </row>
    <row r="213" s="2" customFormat="1" ht="16.5" customHeight="1">
      <c r="A213" s="39"/>
      <c r="B213" s="40"/>
      <c r="C213" s="264" t="s">
        <v>420</v>
      </c>
      <c r="D213" s="264" t="s">
        <v>372</v>
      </c>
      <c r="E213" s="265" t="s">
        <v>421</v>
      </c>
      <c r="F213" s="266" t="s">
        <v>422</v>
      </c>
      <c r="G213" s="267" t="s">
        <v>328</v>
      </c>
      <c r="H213" s="268">
        <v>2.3999999999999999</v>
      </c>
      <c r="I213" s="269"/>
      <c r="J213" s="270">
        <f>ROUND(I213*H213,2)</f>
        <v>0</v>
      </c>
      <c r="K213" s="266" t="s">
        <v>222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0.20999999999999999</v>
      </c>
      <c r="R213" s="237">
        <f>Q213*H213</f>
        <v>0.504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423</v>
      </c>
    </row>
    <row r="214" s="13" customFormat="1">
      <c r="A214" s="13"/>
      <c r="B214" s="241"/>
      <c r="C214" s="242"/>
      <c r="D214" s="243" t="s">
        <v>230</v>
      </c>
      <c r="E214" s="242"/>
      <c r="F214" s="245" t="s">
        <v>419</v>
      </c>
      <c r="G214" s="242"/>
      <c r="H214" s="246">
        <v>2.3999999999999999</v>
      </c>
      <c r="I214" s="247"/>
      <c r="J214" s="242"/>
      <c r="K214" s="242"/>
      <c r="L214" s="248"/>
      <c r="M214" s="249"/>
      <c r="N214" s="250"/>
      <c r="O214" s="250"/>
      <c r="P214" s="250"/>
      <c r="Q214" s="250"/>
      <c r="R214" s="250"/>
      <c r="S214" s="250"/>
      <c r="T214" s="251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2" t="s">
        <v>230</v>
      </c>
      <c r="AU214" s="252" t="s">
        <v>88</v>
      </c>
      <c r="AV214" s="13" t="s">
        <v>88</v>
      </c>
      <c r="AW214" s="13" t="s">
        <v>4</v>
      </c>
      <c r="AX214" s="13" t="s">
        <v>86</v>
      </c>
      <c r="AY214" s="252" t="s">
        <v>216</v>
      </c>
    </row>
    <row r="215" s="2" customFormat="1" ht="24.15" customHeight="1">
      <c r="A215" s="39"/>
      <c r="B215" s="40"/>
      <c r="C215" s="228" t="s">
        <v>424</v>
      </c>
      <c r="D215" s="228" t="s">
        <v>218</v>
      </c>
      <c r="E215" s="229" t="s">
        <v>425</v>
      </c>
      <c r="F215" s="230" t="s">
        <v>426</v>
      </c>
      <c r="G215" s="231" t="s">
        <v>221</v>
      </c>
      <c r="H215" s="232">
        <v>4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121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427</v>
      </c>
    </row>
    <row r="216" s="13" customFormat="1">
      <c r="A216" s="13"/>
      <c r="B216" s="241"/>
      <c r="C216" s="242"/>
      <c r="D216" s="243" t="s">
        <v>230</v>
      </c>
      <c r="E216" s="244" t="s">
        <v>1</v>
      </c>
      <c r="F216" s="245" t="s">
        <v>412</v>
      </c>
      <c r="G216" s="242"/>
      <c r="H216" s="246">
        <v>1</v>
      </c>
      <c r="I216" s="247"/>
      <c r="J216" s="242"/>
      <c r="K216" s="242"/>
      <c r="L216" s="248"/>
      <c r="M216" s="249"/>
      <c r="N216" s="250"/>
      <c r="O216" s="250"/>
      <c r="P216" s="250"/>
      <c r="Q216" s="250"/>
      <c r="R216" s="250"/>
      <c r="S216" s="250"/>
      <c r="T216" s="251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2" t="s">
        <v>230</v>
      </c>
      <c r="AU216" s="252" t="s">
        <v>88</v>
      </c>
      <c r="AV216" s="13" t="s">
        <v>88</v>
      </c>
      <c r="AW216" s="13" t="s">
        <v>34</v>
      </c>
      <c r="AX216" s="13" t="s">
        <v>79</v>
      </c>
      <c r="AY216" s="252" t="s">
        <v>216</v>
      </c>
    </row>
    <row r="217" s="13" customFormat="1">
      <c r="A217" s="13"/>
      <c r="B217" s="241"/>
      <c r="C217" s="242"/>
      <c r="D217" s="243" t="s">
        <v>230</v>
      </c>
      <c r="E217" s="244" t="s">
        <v>1</v>
      </c>
      <c r="F217" s="245" t="s">
        <v>413</v>
      </c>
      <c r="G217" s="242"/>
      <c r="H217" s="246">
        <v>2</v>
      </c>
      <c r="I217" s="247"/>
      <c r="J217" s="242"/>
      <c r="K217" s="242"/>
      <c r="L217" s="248"/>
      <c r="M217" s="249"/>
      <c r="N217" s="250"/>
      <c r="O217" s="250"/>
      <c r="P217" s="250"/>
      <c r="Q217" s="250"/>
      <c r="R217" s="250"/>
      <c r="S217" s="250"/>
      <c r="T217" s="251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2" t="s">
        <v>230</v>
      </c>
      <c r="AU217" s="252" t="s">
        <v>88</v>
      </c>
      <c r="AV217" s="13" t="s">
        <v>88</v>
      </c>
      <c r="AW217" s="13" t="s">
        <v>34</v>
      </c>
      <c r="AX217" s="13" t="s">
        <v>79</v>
      </c>
      <c r="AY217" s="252" t="s">
        <v>216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414</v>
      </c>
      <c r="G218" s="242"/>
      <c r="H218" s="246">
        <v>1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79</v>
      </c>
      <c r="AY218" s="252" t="s">
        <v>216</v>
      </c>
    </row>
    <row r="219" s="14" customFormat="1">
      <c r="A219" s="14"/>
      <c r="B219" s="253"/>
      <c r="C219" s="254"/>
      <c r="D219" s="243" t="s">
        <v>230</v>
      </c>
      <c r="E219" s="255" t="s">
        <v>1</v>
      </c>
      <c r="F219" s="256" t="s">
        <v>285</v>
      </c>
      <c r="G219" s="254"/>
      <c r="H219" s="257">
        <v>4</v>
      </c>
      <c r="I219" s="258"/>
      <c r="J219" s="254"/>
      <c r="K219" s="254"/>
      <c r="L219" s="259"/>
      <c r="M219" s="260"/>
      <c r="N219" s="261"/>
      <c r="O219" s="261"/>
      <c r="P219" s="261"/>
      <c r="Q219" s="261"/>
      <c r="R219" s="261"/>
      <c r="S219" s="261"/>
      <c r="T219" s="262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63" t="s">
        <v>230</v>
      </c>
      <c r="AU219" s="263" t="s">
        <v>88</v>
      </c>
      <c r="AV219" s="14" t="s">
        <v>121</v>
      </c>
      <c r="AW219" s="14" t="s">
        <v>34</v>
      </c>
      <c r="AX219" s="14" t="s">
        <v>86</v>
      </c>
      <c r="AY219" s="263" t="s">
        <v>216</v>
      </c>
    </row>
    <row r="220" s="2" customFormat="1" ht="16.5" customHeight="1">
      <c r="A220" s="39"/>
      <c r="B220" s="40"/>
      <c r="C220" s="264" t="s">
        <v>428</v>
      </c>
      <c r="D220" s="264" t="s">
        <v>372</v>
      </c>
      <c r="E220" s="265" t="s">
        <v>429</v>
      </c>
      <c r="F220" s="266" t="s">
        <v>430</v>
      </c>
      <c r="G220" s="267" t="s">
        <v>221</v>
      </c>
      <c r="H220" s="268">
        <v>3</v>
      </c>
      <c r="I220" s="269"/>
      <c r="J220" s="270">
        <f>ROUND(I220*H220,2)</f>
        <v>0</v>
      </c>
      <c r="K220" s="266" t="s">
        <v>1</v>
      </c>
      <c r="L220" s="271"/>
      <c r="M220" s="272" t="s">
        <v>1</v>
      </c>
      <c r="N220" s="273" t="s">
        <v>44</v>
      </c>
      <c r="O220" s="92"/>
      <c r="P220" s="237">
        <f>O220*H220</f>
        <v>0</v>
      </c>
      <c r="Q220" s="237">
        <v>3.0000000000000001E-05</v>
      </c>
      <c r="R220" s="237">
        <f>Q220*H220</f>
        <v>9.0000000000000006E-05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250</v>
      </c>
      <c r="AT220" s="239" t="s">
        <v>372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431</v>
      </c>
    </row>
    <row r="221" s="2" customFormat="1" ht="16.5" customHeight="1">
      <c r="A221" s="39"/>
      <c r="B221" s="40"/>
      <c r="C221" s="264" t="s">
        <v>432</v>
      </c>
      <c r="D221" s="264" t="s">
        <v>372</v>
      </c>
      <c r="E221" s="265" t="s">
        <v>433</v>
      </c>
      <c r="F221" s="266" t="s">
        <v>434</v>
      </c>
      <c r="G221" s="267" t="s">
        <v>221</v>
      </c>
      <c r="H221" s="268">
        <v>1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0.040000000000000001</v>
      </c>
      <c r="R221" s="237">
        <f>Q221*H221</f>
        <v>0.040000000000000001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435</v>
      </c>
    </row>
    <row r="222" s="2" customFormat="1" ht="16.5" customHeight="1">
      <c r="A222" s="39"/>
      <c r="B222" s="40"/>
      <c r="C222" s="228" t="s">
        <v>436</v>
      </c>
      <c r="D222" s="228" t="s">
        <v>218</v>
      </c>
      <c r="E222" s="229" t="s">
        <v>437</v>
      </c>
      <c r="F222" s="230" t="s">
        <v>438</v>
      </c>
      <c r="G222" s="231" t="s">
        <v>221</v>
      </c>
      <c r="H222" s="232">
        <v>10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439</v>
      </c>
    </row>
    <row r="223" s="13" customFormat="1">
      <c r="A223" s="13"/>
      <c r="B223" s="241"/>
      <c r="C223" s="242"/>
      <c r="D223" s="243" t="s">
        <v>230</v>
      </c>
      <c r="E223" s="244" t="s">
        <v>1</v>
      </c>
      <c r="F223" s="245" t="s">
        <v>440</v>
      </c>
      <c r="G223" s="242"/>
      <c r="H223" s="246">
        <v>10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230</v>
      </c>
      <c r="AU223" s="252" t="s">
        <v>88</v>
      </c>
      <c r="AV223" s="13" t="s">
        <v>88</v>
      </c>
      <c r="AW223" s="13" t="s">
        <v>34</v>
      </c>
      <c r="AX223" s="13" t="s">
        <v>86</v>
      </c>
      <c r="AY223" s="252" t="s">
        <v>216</v>
      </c>
    </row>
    <row r="224" s="2" customFormat="1" ht="16.5" customHeight="1">
      <c r="A224" s="39"/>
      <c r="B224" s="40"/>
      <c r="C224" s="264" t="s">
        <v>441</v>
      </c>
      <c r="D224" s="264" t="s">
        <v>372</v>
      </c>
      <c r="E224" s="265" t="s">
        <v>442</v>
      </c>
      <c r="F224" s="266" t="s">
        <v>443</v>
      </c>
      <c r="G224" s="267" t="s">
        <v>221</v>
      </c>
      <c r="H224" s="268">
        <v>4</v>
      </c>
      <c r="I224" s="269"/>
      <c r="J224" s="270">
        <f>ROUND(I224*H224,2)</f>
        <v>0</v>
      </c>
      <c r="K224" s="266" t="s">
        <v>1</v>
      </c>
      <c r="L224" s="271"/>
      <c r="M224" s="272" t="s">
        <v>1</v>
      </c>
      <c r="N224" s="273" t="s">
        <v>44</v>
      </c>
      <c r="O224" s="92"/>
      <c r="P224" s="237">
        <f>O224*H224</f>
        <v>0</v>
      </c>
      <c r="Q224" s="237">
        <v>0.017999999999999999</v>
      </c>
      <c r="R224" s="237">
        <f>Q224*H224</f>
        <v>0.071999999999999995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250</v>
      </c>
      <c r="AT224" s="239" t="s">
        <v>372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444</v>
      </c>
    </row>
    <row r="225" s="2" customFormat="1" ht="16.5" customHeight="1">
      <c r="A225" s="39"/>
      <c r="B225" s="40"/>
      <c r="C225" s="264" t="s">
        <v>445</v>
      </c>
      <c r="D225" s="264" t="s">
        <v>372</v>
      </c>
      <c r="E225" s="265" t="s">
        <v>446</v>
      </c>
      <c r="F225" s="266" t="s">
        <v>447</v>
      </c>
      <c r="G225" s="267" t="s">
        <v>221</v>
      </c>
      <c r="H225" s="268">
        <v>3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0.017999999999999999</v>
      </c>
      <c r="R225" s="237">
        <f>Q225*H225</f>
        <v>0.053999999999999992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448</v>
      </c>
    </row>
    <row r="226" s="2" customFormat="1" ht="16.5" customHeight="1">
      <c r="A226" s="39"/>
      <c r="B226" s="40"/>
      <c r="C226" s="264" t="s">
        <v>449</v>
      </c>
      <c r="D226" s="264" t="s">
        <v>372</v>
      </c>
      <c r="E226" s="265" t="s">
        <v>450</v>
      </c>
      <c r="F226" s="266" t="s">
        <v>451</v>
      </c>
      <c r="G226" s="267" t="s">
        <v>221</v>
      </c>
      <c r="H226" s="268">
        <v>3</v>
      </c>
      <c r="I226" s="269"/>
      <c r="J226" s="270">
        <f>ROUND(I226*H226,2)</f>
        <v>0</v>
      </c>
      <c r="K226" s="266" t="s">
        <v>1</v>
      </c>
      <c r="L226" s="271"/>
      <c r="M226" s="272" t="s">
        <v>1</v>
      </c>
      <c r="N226" s="273" t="s">
        <v>44</v>
      </c>
      <c r="O226" s="92"/>
      <c r="P226" s="237">
        <f>O226*H226</f>
        <v>0</v>
      </c>
      <c r="Q226" s="237">
        <v>0.017999999999999999</v>
      </c>
      <c r="R226" s="237">
        <f>Q226*H226</f>
        <v>0.053999999999999992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250</v>
      </c>
      <c r="AT226" s="239" t="s">
        <v>372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452</v>
      </c>
    </row>
    <row r="227" s="2" customFormat="1" ht="24.15" customHeight="1">
      <c r="A227" s="39"/>
      <c r="B227" s="40"/>
      <c r="C227" s="228" t="s">
        <v>453</v>
      </c>
      <c r="D227" s="228" t="s">
        <v>218</v>
      </c>
      <c r="E227" s="229" t="s">
        <v>454</v>
      </c>
      <c r="F227" s="230" t="s">
        <v>455</v>
      </c>
      <c r="G227" s="231" t="s">
        <v>221</v>
      </c>
      <c r="H227" s="232">
        <v>7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0.021350000000000001</v>
      </c>
      <c r="R227" s="237">
        <f>Q227*H227</f>
        <v>0.14945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456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457</v>
      </c>
      <c r="G228" s="242"/>
      <c r="H228" s="246">
        <v>7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12" customFormat="1" ht="22.8" customHeight="1">
      <c r="A229" s="12"/>
      <c r="B229" s="212"/>
      <c r="C229" s="213"/>
      <c r="D229" s="214" t="s">
        <v>78</v>
      </c>
      <c r="E229" s="226" t="s">
        <v>255</v>
      </c>
      <c r="F229" s="226" t="s">
        <v>458</v>
      </c>
      <c r="G229" s="213"/>
      <c r="H229" s="213"/>
      <c r="I229" s="216"/>
      <c r="J229" s="227">
        <f>BK229</f>
        <v>0</v>
      </c>
      <c r="K229" s="213"/>
      <c r="L229" s="218"/>
      <c r="M229" s="219"/>
      <c r="N229" s="220"/>
      <c r="O229" s="220"/>
      <c r="P229" s="221">
        <f>SUM(P230:P242)</f>
        <v>0</v>
      </c>
      <c r="Q229" s="220"/>
      <c r="R229" s="221">
        <f>SUM(R230:R242)</f>
        <v>0</v>
      </c>
      <c r="S229" s="220"/>
      <c r="T229" s="222">
        <f>SUM(T230:T242)</f>
        <v>30.945639999999997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3" t="s">
        <v>86</v>
      </c>
      <c r="AT229" s="224" t="s">
        <v>78</v>
      </c>
      <c r="AU229" s="224" t="s">
        <v>86</v>
      </c>
      <c r="AY229" s="223" t="s">
        <v>216</v>
      </c>
      <c r="BK229" s="225">
        <f>SUM(BK230:BK242)</f>
        <v>0</v>
      </c>
    </row>
    <row r="230" s="2" customFormat="1" ht="16.5" customHeight="1">
      <c r="A230" s="39"/>
      <c r="B230" s="40"/>
      <c r="C230" s="228" t="s">
        <v>459</v>
      </c>
      <c r="D230" s="228" t="s">
        <v>218</v>
      </c>
      <c r="E230" s="229" t="s">
        <v>460</v>
      </c>
      <c r="F230" s="230" t="s">
        <v>461</v>
      </c>
      <c r="G230" s="231" t="s">
        <v>221</v>
      </c>
      <c r="H230" s="232">
        <v>57</v>
      </c>
      <c r="I230" s="233"/>
      <c r="J230" s="234">
        <f>ROUND(I230*H230,2)</f>
        <v>0</v>
      </c>
      <c r="K230" s="230" t="s">
        <v>222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0.16500000000000001</v>
      </c>
      <c r="T230" s="238">
        <f>S230*H230</f>
        <v>9.4050000000000011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462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463</v>
      </c>
      <c r="G231" s="242"/>
      <c r="H231" s="246">
        <v>57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88</v>
      </c>
      <c r="AV231" s="13" t="s">
        <v>88</v>
      </c>
      <c r="AW231" s="13" t="s">
        <v>34</v>
      </c>
      <c r="AX231" s="13" t="s">
        <v>86</v>
      </c>
      <c r="AY231" s="252" t="s">
        <v>216</v>
      </c>
    </row>
    <row r="232" s="2" customFormat="1" ht="16.5" customHeight="1">
      <c r="A232" s="39"/>
      <c r="B232" s="40"/>
      <c r="C232" s="228" t="s">
        <v>464</v>
      </c>
      <c r="D232" s="228" t="s">
        <v>218</v>
      </c>
      <c r="E232" s="229" t="s">
        <v>465</v>
      </c>
      <c r="F232" s="230" t="s">
        <v>466</v>
      </c>
      <c r="G232" s="231" t="s">
        <v>221</v>
      </c>
      <c r="H232" s="232">
        <v>11</v>
      </c>
      <c r="I232" s="233"/>
      <c r="J232" s="234">
        <f>ROUND(I232*H232,2)</f>
        <v>0</v>
      </c>
      <c r="K232" s="230" t="s">
        <v>222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0.0080000000000000002</v>
      </c>
      <c r="T232" s="238">
        <f>S232*H232</f>
        <v>0.087999999999999995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88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467</v>
      </c>
    </row>
    <row r="233" s="13" customFormat="1">
      <c r="A233" s="13"/>
      <c r="B233" s="241"/>
      <c r="C233" s="242"/>
      <c r="D233" s="243" t="s">
        <v>230</v>
      </c>
      <c r="E233" s="244" t="s">
        <v>1</v>
      </c>
      <c r="F233" s="245" t="s">
        <v>468</v>
      </c>
      <c r="G233" s="242"/>
      <c r="H233" s="246">
        <v>11</v>
      </c>
      <c r="I233" s="247"/>
      <c r="J233" s="242"/>
      <c r="K233" s="242"/>
      <c r="L233" s="248"/>
      <c r="M233" s="249"/>
      <c r="N233" s="250"/>
      <c r="O233" s="250"/>
      <c r="P233" s="250"/>
      <c r="Q233" s="250"/>
      <c r="R233" s="250"/>
      <c r="S233" s="250"/>
      <c r="T233" s="251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2" t="s">
        <v>230</v>
      </c>
      <c r="AU233" s="252" t="s">
        <v>88</v>
      </c>
      <c r="AV233" s="13" t="s">
        <v>88</v>
      </c>
      <c r="AW233" s="13" t="s">
        <v>34</v>
      </c>
      <c r="AX233" s="13" t="s">
        <v>86</v>
      </c>
      <c r="AY233" s="252" t="s">
        <v>216</v>
      </c>
    </row>
    <row r="234" s="2" customFormat="1" ht="16.5" customHeight="1">
      <c r="A234" s="39"/>
      <c r="B234" s="40"/>
      <c r="C234" s="228" t="s">
        <v>469</v>
      </c>
      <c r="D234" s="228" t="s">
        <v>218</v>
      </c>
      <c r="E234" s="229" t="s">
        <v>470</v>
      </c>
      <c r="F234" s="230" t="s">
        <v>471</v>
      </c>
      <c r="G234" s="231" t="s">
        <v>293</v>
      </c>
      <c r="H234" s="232">
        <v>130.5</v>
      </c>
      <c r="I234" s="233"/>
      <c r="J234" s="234">
        <f>ROUND(I234*H234,2)</f>
        <v>0</v>
      </c>
      <c r="K234" s="230" t="s">
        <v>222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0.00198</v>
      </c>
      <c r="T234" s="238">
        <f>S234*H234</f>
        <v>0.25839000000000001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88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472</v>
      </c>
    </row>
    <row r="235" s="13" customFormat="1">
      <c r="A235" s="13"/>
      <c r="B235" s="241"/>
      <c r="C235" s="242"/>
      <c r="D235" s="243" t="s">
        <v>230</v>
      </c>
      <c r="E235" s="244" t="s">
        <v>1</v>
      </c>
      <c r="F235" s="245" t="s">
        <v>473</v>
      </c>
      <c r="G235" s="242"/>
      <c r="H235" s="246">
        <v>130.5</v>
      </c>
      <c r="I235" s="247"/>
      <c r="J235" s="242"/>
      <c r="K235" s="242"/>
      <c r="L235" s="248"/>
      <c r="M235" s="249"/>
      <c r="N235" s="250"/>
      <c r="O235" s="250"/>
      <c r="P235" s="250"/>
      <c r="Q235" s="250"/>
      <c r="R235" s="250"/>
      <c r="S235" s="250"/>
      <c r="T235" s="25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2" t="s">
        <v>230</v>
      </c>
      <c r="AU235" s="252" t="s">
        <v>88</v>
      </c>
      <c r="AV235" s="13" t="s">
        <v>88</v>
      </c>
      <c r="AW235" s="13" t="s">
        <v>34</v>
      </c>
      <c r="AX235" s="13" t="s">
        <v>86</v>
      </c>
      <c r="AY235" s="252" t="s">
        <v>216</v>
      </c>
    </row>
    <row r="236" s="2" customFormat="1" ht="16.5" customHeight="1">
      <c r="A236" s="39"/>
      <c r="B236" s="40"/>
      <c r="C236" s="228" t="s">
        <v>474</v>
      </c>
      <c r="D236" s="228" t="s">
        <v>218</v>
      </c>
      <c r="E236" s="229" t="s">
        <v>475</v>
      </c>
      <c r="F236" s="230" t="s">
        <v>476</v>
      </c>
      <c r="G236" s="231" t="s">
        <v>293</v>
      </c>
      <c r="H236" s="232">
        <v>21</v>
      </c>
      <c r="I236" s="233"/>
      <c r="J236" s="234">
        <f>ROUND(I236*H236,2)</f>
        <v>0</v>
      </c>
      <c r="K236" s="230" t="s">
        <v>222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0.0092499999999999995</v>
      </c>
      <c r="T236" s="238">
        <f>S236*H236</f>
        <v>0.19424999999999998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88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477</v>
      </c>
    </row>
    <row r="237" s="13" customFormat="1">
      <c r="A237" s="13"/>
      <c r="B237" s="241"/>
      <c r="C237" s="242"/>
      <c r="D237" s="243" t="s">
        <v>230</v>
      </c>
      <c r="E237" s="244" t="s">
        <v>1</v>
      </c>
      <c r="F237" s="245" t="s">
        <v>478</v>
      </c>
      <c r="G237" s="242"/>
      <c r="H237" s="246">
        <v>21</v>
      </c>
      <c r="I237" s="247"/>
      <c r="J237" s="242"/>
      <c r="K237" s="242"/>
      <c r="L237" s="248"/>
      <c r="M237" s="249"/>
      <c r="N237" s="250"/>
      <c r="O237" s="250"/>
      <c r="P237" s="250"/>
      <c r="Q237" s="250"/>
      <c r="R237" s="250"/>
      <c r="S237" s="250"/>
      <c r="T237" s="251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2" t="s">
        <v>230</v>
      </c>
      <c r="AU237" s="252" t="s">
        <v>88</v>
      </c>
      <c r="AV237" s="13" t="s">
        <v>88</v>
      </c>
      <c r="AW237" s="13" t="s">
        <v>34</v>
      </c>
      <c r="AX237" s="13" t="s">
        <v>86</v>
      </c>
      <c r="AY237" s="252" t="s">
        <v>216</v>
      </c>
    </row>
    <row r="238" s="2" customFormat="1" ht="16.5" customHeight="1">
      <c r="A238" s="39"/>
      <c r="B238" s="40"/>
      <c r="C238" s="228" t="s">
        <v>479</v>
      </c>
      <c r="D238" s="228" t="s">
        <v>218</v>
      </c>
      <c r="E238" s="229" t="s">
        <v>480</v>
      </c>
      <c r="F238" s="230" t="s">
        <v>481</v>
      </c>
      <c r="G238" s="231" t="s">
        <v>221</v>
      </c>
      <c r="H238" s="232">
        <v>1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0.20999999999999999</v>
      </c>
      <c r="T238" s="238">
        <f>S238*H238</f>
        <v>0.20999999999999999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482</v>
      </c>
    </row>
    <row r="239" s="2" customFormat="1" ht="16.5" customHeight="1">
      <c r="A239" s="39"/>
      <c r="B239" s="40"/>
      <c r="C239" s="228" t="s">
        <v>483</v>
      </c>
      <c r="D239" s="228" t="s">
        <v>218</v>
      </c>
      <c r="E239" s="229" t="s">
        <v>484</v>
      </c>
      <c r="F239" s="230" t="s">
        <v>485</v>
      </c>
      <c r="G239" s="231" t="s">
        <v>277</v>
      </c>
      <c r="H239" s="232">
        <v>66</v>
      </c>
      <c r="I239" s="233"/>
      <c r="J239" s="234">
        <f>ROUND(I239*H239,2)</f>
        <v>0</v>
      </c>
      <c r="K239" s="230" t="s">
        <v>222</v>
      </c>
      <c r="L239" s="45"/>
      <c r="M239" s="235" t="s">
        <v>1</v>
      </c>
      <c r="N239" s="236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121</v>
      </c>
      <c r="AT239" s="239" t="s">
        <v>218</v>
      </c>
      <c r="AU239" s="239" t="s">
        <v>88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486</v>
      </c>
    </row>
    <row r="240" s="13" customFormat="1">
      <c r="A240" s="13"/>
      <c r="B240" s="241"/>
      <c r="C240" s="242"/>
      <c r="D240" s="243" t="s">
        <v>230</v>
      </c>
      <c r="E240" s="244" t="s">
        <v>1</v>
      </c>
      <c r="F240" s="245" t="s">
        <v>279</v>
      </c>
      <c r="G240" s="242"/>
      <c r="H240" s="246">
        <v>66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230</v>
      </c>
      <c r="AU240" s="252" t="s">
        <v>88</v>
      </c>
      <c r="AV240" s="13" t="s">
        <v>88</v>
      </c>
      <c r="AW240" s="13" t="s">
        <v>34</v>
      </c>
      <c r="AX240" s="13" t="s">
        <v>86</v>
      </c>
      <c r="AY240" s="252" t="s">
        <v>216</v>
      </c>
    </row>
    <row r="241" s="2" customFormat="1" ht="16.5" customHeight="1">
      <c r="A241" s="39"/>
      <c r="B241" s="40"/>
      <c r="C241" s="228" t="s">
        <v>487</v>
      </c>
      <c r="D241" s="228" t="s">
        <v>218</v>
      </c>
      <c r="E241" s="229" t="s">
        <v>488</v>
      </c>
      <c r="F241" s="230" t="s">
        <v>489</v>
      </c>
      <c r="G241" s="231" t="s">
        <v>328</v>
      </c>
      <c r="H241" s="232">
        <v>9.4499999999999993</v>
      </c>
      <c r="I241" s="233"/>
      <c r="J241" s="234">
        <f>ROUND(I241*H241,2)</f>
        <v>0</v>
      </c>
      <c r="K241" s="230" t="s">
        <v>222</v>
      </c>
      <c r="L241" s="45"/>
      <c r="M241" s="235" t="s">
        <v>1</v>
      </c>
      <c r="N241" s="236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2.2000000000000002</v>
      </c>
      <c r="T241" s="238">
        <f>S241*H241</f>
        <v>20.789999999999999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121</v>
      </c>
      <c r="AT241" s="239" t="s">
        <v>218</v>
      </c>
      <c r="AU241" s="239" t="s">
        <v>88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490</v>
      </c>
    </row>
    <row r="242" s="13" customFormat="1">
      <c r="A242" s="13"/>
      <c r="B242" s="241"/>
      <c r="C242" s="242"/>
      <c r="D242" s="243" t="s">
        <v>230</v>
      </c>
      <c r="E242" s="244" t="s">
        <v>1</v>
      </c>
      <c r="F242" s="245" t="s">
        <v>491</v>
      </c>
      <c r="G242" s="242"/>
      <c r="H242" s="246">
        <v>9.4499999999999993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230</v>
      </c>
      <c r="AU242" s="252" t="s">
        <v>88</v>
      </c>
      <c r="AV242" s="13" t="s">
        <v>88</v>
      </c>
      <c r="AW242" s="13" t="s">
        <v>34</v>
      </c>
      <c r="AX242" s="13" t="s">
        <v>86</v>
      </c>
      <c r="AY242" s="252" t="s">
        <v>216</v>
      </c>
    </row>
    <row r="243" s="12" customFormat="1" ht="22.8" customHeight="1">
      <c r="A243" s="12"/>
      <c r="B243" s="212"/>
      <c r="C243" s="213"/>
      <c r="D243" s="214" t="s">
        <v>78</v>
      </c>
      <c r="E243" s="226" t="s">
        <v>492</v>
      </c>
      <c r="F243" s="226" t="s">
        <v>493</v>
      </c>
      <c r="G243" s="213"/>
      <c r="H243" s="213"/>
      <c r="I243" s="216"/>
      <c r="J243" s="227">
        <f>BK243</f>
        <v>0</v>
      </c>
      <c r="K243" s="213"/>
      <c r="L243" s="218"/>
      <c r="M243" s="219"/>
      <c r="N243" s="220"/>
      <c r="O243" s="220"/>
      <c r="P243" s="221">
        <f>SUM(P244:P259)</f>
        <v>0</v>
      </c>
      <c r="Q243" s="220"/>
      <c r="R243" s="221">
        <f>SUM(R244:R259)</f>
        <v>0</v>
      </c>
      <c r="S243" s="220"/>
      <c r="T243" s="222">
        <f>SUM(T244:T259)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3" t="s">
        <v>86</v>
      </c>
      <c r="AT243" s="224" t="s">
        <v>78</v>
      </c>
      <c r="AU243" s="224" t="s">
        <v>86</v>
      </c>
      <c r="AY243" s="223" t="s">
        <v>216</v>
      </c>
      <c r="BK243" s="225">
        <f>SUM(BK244:BK259)</f>
        <v>0</v>
      </c>
    </row>
    <row r="244" s="2" customFormat="1" ht="16.5" customHeight="1">
      <c r="A244" s="39"/>
      <c r="B244" s="40"/>
      <c r="C244" s="228" t="s">
        <v>494</v>
      </c>
      <c r="D244" s="228" t="s">
        <v>218</v>
      </c>
      <c r="E244" s="229" t="s">
        <v>495</v>
      </c>
      <c r="F244" s="230" t="s">
        <v>496</v>
      </c>
      <c r="G244" s="231" t="s">
        <v>359</v>
      </c>
      <c r="H244" s="232">
        <v>91.650999999999996</v>
      </c>
      <c r="I244" s="233"/>
      <c r="J244" s="234">
        <f>ROUND(I244*H244,2)</f>
        <v>0</v>
      </c>
      <c r="K244" s="230" t="s">
        <v>222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88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497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498</v>
      </c>
      <c r="G245" s="242"/>
      <c r="H245" s="246">
        <v>91.650999999999996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88</v>
      </c>
      <c r="AV245" s="13" t="s">
        <v>88</v>
      </c>
      <c r="AW245" s="13" t="s">
        <v>34</v>
      </c>
      <c r="AX245" s="13" t="s">
        <v>86</v>
      </c>
      <c r="AY245" s="252" t="s">
        <v>216</v>
      </c>
    </row>
    <row r="246" s="2" customFormat="1" ht="16.5" customHeight="1">
      <c r="A246" s="39"/>
      <c r="B246" s="40"/>
      <c r="C246" s="228" t="s">
        <v>499</v>
      </c>
      <c r="D246" s="228" t="s">
        <v>218</v>
      </c>
      <c r="E246" s="229" t="s">
        <v>500</v>
      </c>
      <c r="F246" s="230" t="s">
        <v>501</v>
      </c>
      <c r="G246" s="231" t="s">
        <v>359</v>
      </c>
      <c r="H246" s="232">
        <v>1027.4760000000001</v>
      </c>
      <c r="I246" s="233"/>
      <c r="J246" s="234">
        <f>ROUND(I246*H246,2)</f>
        <v>0</v>
      </c>
      <c r="K246" s="230" t="s">
        <v>222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88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502</v>
      </c>
    </row>
    <row r="247" s="13" customFormat="1">
      <c r="A247" s="13"/>
      <c r="B247" s="241"/>
      <c r="C247" s="242"/>
      <c r="D247" s="243" t="s">
        <v>230</v>
      </c>
      <c r="E247" s="242"/>
      <c r="F247" s="245" t="s">
        <v>503</v>
      </c>
      <c r="G247" s="242"/>
      <c r="H247" s="246">
        <v>1027.4760000000001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4</v>
      </c>
      <c r="AX247" s="13" t="s">
        <v>86</v>
      </c>
      <c r="AY247" s="252" t="s">
        <v>216</v>
      </c>
    </row>
    <row r="248" s="2" customFormat="1" ht="21.75" customHeight="1">
      <c r="A248" s="39"/>
      <c r="B248" s="40"/>
      <c r="C248" s="228" t="s">
        <v>504</v>
      </c>
      <c r="D248" s="228" t="s">
        <v>218</v>
      </c>
      <c r="E248" s="229" t="s">
        <v>505</v>
      </c>
      <c r="F248" s="230" t="s">
        <v>506</v>
      </c>
      <c r="G248" s="231" t="s">
        <v>359</v>
      </c>
      <c r="H248" s="232">
        <v>47.600000000000001</v>
      </c>
      <c r="I248" s="233"/>
      <c r="J248" s="234">
        <f>ROUND(I248*H248,2)</f>
        <v>0</v>
      </c>
      <c r="K248" s="230" t="s">
        <v>222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88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507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508</v>
      </c>
      <c r="G249" s="242"/>
      <c r="H249" s="246">
        <v>26.809999999999999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3" customFormat="1">
      <c r="A250" s="13"/>
      <c r="B250" s="241"/>
      <c r="C250" s="242"/>
      <c r="D250" s="243" t="s">
        <v>230</v>
      </c>
      <c r="E250" s="244" t="s">
        <v>1</v>
      </c>
      <c r="F250" s="245" t="s">
        <v>509</v>
      </c>
      <c r="G250" s="242"/>
      <c r="H250" s="246">
        <v>20.789999999999999</v>
      </c>
      <c r="I250" s="247"/>
      <c r="J250" s="242"/>
      <c r="K250" s="242"/>
      <c r="L250" s="248"/>
      <c r="M250" s="249"/>
      <c r="N250" s="250"/>
      <c r="O250" s="250"/>
      <c r="P250" s="250"/>
      <c r="Q250" s="250"/>
      <c r="R250" s="250"/>
      <c r="S250" s="250"/>
      <c r="T250" s="251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2" t="s">
        <v>230</v>
      </c>
      <c r="AU250" s="252" t="s">
        <v>88</v>
      </c>
      <c r="AV250" s="13" t="s">
        <v>88</v>
      </c>
      <c r="AW250" s="13" t="s">
        <v>34</v>
      </c>
      <c r="AX250" s="13" t="s">
        <v>79</v>
      </c>
      <c r="AY250" s="252" t="s">
        <v>216</v>
      </c>
    </row>
    <row r="251" s="14" customFormat="1">
      <c r="A251" s="14"/>
      <c r="B251" s="253"/>
      <c r="C251" s="254"/>
      <c r="D251" s="243" t="s">
        <v>230</v>
      </c>
      <c r="E251" s="255" t="s">
        <v>1</v>
      </c>
      <c r="F251" s="256" t="s">
        <v>285</v>
      </c>
      <c r="G251" s="254"/>
      <c r="H251" s="257">
        <v>47.599999999999994</v>
      </c>
      <c r="I251" s="258"/>
      <c r="J251" s="254"/>
      <c r="K251" s="254"/>
      <c r="L251" s="259"/>
      <c r="M251" s="260"/>
      <c r="N251" s="261"/>
      <c r="O251" s="261"/>
      <c r="P251" s="261"/>
      <c r="Q251" s="261"/>
      <c r="R251" s="261"/>
      <c r="S251" s="261"/>
      <c r="T251" s="262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3" t="s">
        <v>230</v>
      </c>
      <c r="AU251" s="263" t="s">
        <v>88</v>
      </c>
      <c r="AV251" s="14" t="s">
        <v>121</v>
      </c>
      <c r="AW251" s="14" t="s">
        <v>34</v>
      </c>
      <c r="AX251" s="14" t="s">
        <v>86</v>
      </c>
      <c r="AY251" s="263" t="s">
        <v>216</v>
      </c>
    </row>
    <row r="252" s="2" customFormat="1" ht="21.75" customHeight="1">
      <c r="A252" s="39"/>
      <c r="B252" s="40"/>
      <c r="C252" s="228" t="s">
        <v>510</v>
      </c>
      <c r="D252" s="228" t="s">
        <v>218</v>
      </c>
      <c r="E252" s="229" t="s">
        <v>511</v>
      </c>
      <c r="F252" s="230" t="s">
        <v>512</v>
      </c>
      <c r="G252" s="231" t="s">
        <v>359</v>
      </c>
      <c r="H252" s="232">
        <v>4.4729999999999999</v>
      </c>
      <c r="I252" s="233"/>
      <c r="J252" s="234">
        <f>ROUND(I252*H252,2)</f>
        <v>0</v>
      </c>
      <c r="K252" s="230" t="s">
        <v>222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513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514</v>
      </c>
      <c r="G253" s="242"/>
      <c r="H253" s="246">
        <v>4.4729999999999999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86</v>
      </c>
      <c r="AY253" s="252" t="s">
        <v>216</v>
      </c>
    </row>
    <row r="254" s="2" customFormat="1" ht="24.15" customHeight="1">
      <c r="A254" s="39"/>
      <c r="B254" s="40"/>
      <c r="C254" s="228" t="s">
        <v>515</v>
      </c>
      <c r="D254" s="228" t="s">
        <v>218</v>
      </c>
      <c r="E254" s="229" t="s">
        <v>516</v>
      </c>
      <c r="F254" s="230" t="s">
        <v>517</v>
      </c>
      <c r="G254" s="231" t="s">
        <v>359</v>
      </c>
      <c r="H254" s="232">
        <v>36.262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518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519</v>
      </c>
      <c r="G255" s="242"/>
      <c r="H255" s="246">
        <v>31.262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520</v>
      </c>
      <c r="G256" s="242"/>
      <c r="H256" s="246">
        <v>5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4" customFormat="1">
      <c r="A257" s="14"/>
      <c r="B257" s="253"/>
      <c r="C257" s="254"/>
      <c r="D257" s="243" t="s">
        <v>230</v>
      </c>
      <c r="E257" s="255" t="s">
        <v>1</v>
      </c>
      <c r="F257" s="256" t="s">
        <v>285</v>
      </c>
      <c r="G257" s="254"/>
      <c r="H257" s="257">
        <v>36.262</v>
      </c>
      <c r="I257" s="258"/>
      <c r="J257" s="254"/>
      <c r="K257" s="254"/>
      <c r="L257" s="259"/>
      <c r="M257" s="260"/>
      <c r="N257" s="261"/>
      <c r="O257" s="261"/>
      <c r="P257" s="261"/>
      <c r="Q257" s="261"/>
      <c r="R257" s="261"/>
      <c r="S257" s="261"/>
      <c r="T257" s="262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63" t="s">
        <v>230</v>
      </c>
      <c r="AU257" s="263" t="s">
        <v>88</v>
      </c>
      <c r="AV257" s="14" t="s">
        <v>121</v>
      </c>
      <c r="AW257" s="14" t="s">
        <v>34</v>
      </c>
      <c r="AX257" s="14" t="s">
        <v>86</v>
      </c>
      <c r="AY257" s="263" t="s">
        <v>216</v>
      </c>
    </row>
    <row r="258" s="2" customFormat="1" ht="24.15" customHeight="1">
      <c r="A258" s="39"/>
      <c r="B258" s="40"/>
      <c r="C258" s="228" t="s">
        <v>521</v>
      </c>
      <c r="D258" s="228" t="s">
        <v>218</v>
      </c>
      <c r="E258" s="229" t="s">
        <v>522</v>
      </c>
      <c r="F258" s="230" t="s">
        <v>523</v>
      </c>
      <c r="G258" s="231" t="s">
        <v>359</v>
      </c>
      <c r="H258" s="232">
        <v>8.3160000000000007</v>
      </c>
      <c r="I258" s="233"/>
      <c r="J258" s="234">
        <f>ROUND(I258*H258,2)</f>
        <v>0</v>
      </c>
      <c r="K258" s="230" t="s">
        <v>222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88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524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525</v>
      </c>
      <c r="G259" s="242"/>
      <c r="H259" s="246">
        <v>8.3160000000000007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86</v>
      </c>
      <c r="AY259" s="252" t="s">
        <v>216</v>
      </c>
    </row>
    <row r="260" s="12" customFormat="1" ht="22.8" customHeight="1">
      <c r="A260" s="12"/>
      <c r="B260" s="212"/>
      <c r="C260" s="213"/>
      <c r="D260" s="214" t="s">
        <v>78</v>
      </c>
      <c r="E260" s="226" t="s">
        <v>526</v>
      </c>
      <c r="F260" s="226" t="s">
        <v>527</v>
      </c>
      <c r="G260" s="213"/>
      <c r="H260" s="213"/>
      <c r="I260" s="216"/>
      <c r="J260" s="227">
        <f>BK260</f>
        <v>0</v>
      </c>
      <c r="K260" s="213"/>
      <c r="L260" s="218"/>
      <c r="M260" s="219"/>
      <c r="N260" s="220"/>
      <c r="O260" s="220"/>
      <c r="P260" s="221">
        <f>P261</f>
        <v>0</v>
      </c>
      <c r="Q260" s="220"/>
      <c r="R260" s="221">
        <f>R261</f>
        <v>0</v>
      </c>
      <c r="S260" s="220"/>
      <c r="T260" s="222">
        <f>T261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3" t="s">
        <v>86</v>
      </c>
      <c r="AT260" s="224" t="s">
        <v>78</v>
      </c>
      <c r="AU260" s="224" t="s">
        <v>86</v>
      </c>
      <c r="AY260" s="223" t="s">
        <v>216</v>
      </c>
      <c r="BK260" s="225">
        <f>BK261</f>
        <v>0</v>
      </c>
    </row>
    <row r="261" s="2" customFormat="1" ht="16.5" customHeight="1">
      <c r="A261" s="39"/>
      <c r="B261" s="40"/>
      <c r="C261" s="228" t="s">
        <v>528</v>
      </c>
      <c r="D261" s="228" t="s">
        <v>218</v>
      </c>
      <c r="E261" s="229" t="s">
        <v>529</v>
      </c>
      <c r="F261" s="230" t="s">
        <v>530</v>
      </c>
      <c r="G261" s="231" t="s">
        <v>359</v>
      </c>
      <c r="H261" s="232">
        <v>1.9239999999999999</v>
      </c>
      <c r="I261" s="233"/>
      <c r="J261" s="234">
        <f>ROUND(I261*H261,2)</f>
        <v>0</v>
      </c>
      <c r="K261" s="230" t="s">
        <v>222</v>
      </c>
      <c r="L261" s="45"/>
      <c r="M261" s="274" t="s">
        <v>1</v>
      </c>
      <c r="N261" s="275" t="s">
        <v>44</v>
      </c>
      <c r="O261" s="276"/>
      <c r="P261" s="277">
        <f>O261*H261</f>
        <v>0</v>
      </c>
      <c r="Q261" s="277">
        <v>0</v>
      </c>
      <c r="R261" s="277">
        <f>Q261*H261</f>
        <v>0</v>
      </c>
      <c r="S261" s="277">
        <v>0</v>
      </c>
      <c r="T261" s="27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88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531</v>
      </c>
    </row>
    <row r="262" s="2" customFormat="1" ht="6.96" customHeight="1">
      <c r="A262" s="39"/>
      <c r="B262" s="67"/>
      <c r="C262" s="68"/>
      <c r="D262" s="68"/>
      <c r="E262" s="68"/>
      <c r="F262" s="68"/>
      <c r="G262" s="68"/>
      <c r="H262" s="68"/>
      <c r="I262" s="68"/>
      <c r="J262" s="68"/>
      <c r="K262" s="68"/>
      <c r="L262" s="45"/>
      <c r="M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</sheetData>
  <sheetProtection sheet="1" autoFilter="0" formatColumns="0" formatRows="0" objects="1" scenarios="1" spinCount="100000" saltValue="VIOtc/6p0vjzeXizQ2BBSKgEUoZ1OqRgnemyJTF9x0+UfPJVnbcfXWnfH9OrtMaXfcXS82YjFAYUOuY2V3VWSw==" hashValue="Ln+0B+YHRJ0IgVQl0ihxdxcZ2rWdZI0IY7x6m2VioKVppTL1yIeYybMNySca7dNZ0+9Df+DoU9hDkyFv1J6Omw==" algorithmName="SHA-512" password="EA0A"/>
  <autoFilter ref="C124:K26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8182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8183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ROUND(J130,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ROUND((SUM(BE130:BE169)),  2)</f>
        <v>0</v>
      </c>
      <c r="G37" s="39"/>
      <c r="H37" s="39"/>
      <c r="I37" s="166">
        <v>0.20999999999999999</v>
      </c>
      <c r="J37" s="165">
        <f>ROUND(((SUM(BE130:BE169))*I37),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ROUND((SUM(BF130:BF169)),  2)</f>
        <v>0</v>
      </c>
      <c r="G38" s="39"/>
      <c r="H38" s="39"/>
      <c r="I38" s="166">
        <v>0.14999999999999999</v>
      </c>
      <c r="J38" s="165">
        <f>ROUND(((SUM(BF130:BF169))*I38),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ROUND((SUM(BG130:BG169)),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ROUND((SUM(BH130:BH169)),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ROUND((SUM(BI130:BI169)),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8182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SO20a - Přípojka dešťové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J130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8184</v>
      </c>
      <c r="E101" s="193"/>
      <c r="F101" s="193"/>
      <c r="G101" s="193"/>
      <c r="H101" s="193"/>
      <c r="I101" s="193"/>
      <c r="J101" s="194">
        <f>J131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8185</v>
      </c>
      <c r="E102" s="198"/>
      <c r="F102" s="198"/>
      <c r="G102" s="198"/>
      <c r="H102" s="198"/>
      <c r="I102" s="198"/>
      <c r="J102" s="199">
        <f>J132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8186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8187</v>
      </c>
      <c r="E104" s="198"/>
      <c r="F104" s="198"/>
      <c r="G104" s="198"/>
      <c r="H104" s="198"/>
      <c r="I104" s="198"/>
      <c r="J104" s="199">
        <f>J141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8188</v>
      </c>
      <c r="E105" s="198"/>
      <c r="F105" s="198"/>
      <c r="G105" s="198"/>
      <c r="H105" s="198"/>
      <c r="I105" s="198"/>
      <c r="J105" s="199">
        <f>J158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8189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201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Stavební úpravy a přístavba objektu MŠ Malínek, Kaplického 386 - NAVÝŠENÍ KAPACITY MŠ MALÍNEK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187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1" customFormat="1" ht="16.5" customHeight="1">
      <c r="B118" s="22"/>
      <c r="C118" s="23"/>
      <c r="D118" s="23"/>
      <c r="E118" s="185" t="s">
        <v>188</v>
      </c>
      <c r="F118" s="23"/>
      <c r="G118" s="23"/>
      <c r="H118" s="23"/>
      <c r="I118" s="23"/>
      <c r="J118" s="23"/>
      <c r="K118" s="23"/>
      <c r="L118" s="21"/>
    </row>
    <row r="119" s="1" customFormat="1" ht="12" customHeight="1">
      <c r="B119" s="22"/>
      <c r="C119" s="33" t="s">
        <v>189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279" t="s">
        <v>8182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533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E13</f>
        <v>SO20a - Přípojka dešťové kanalizace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22</v>
      </c>
      <c r="D124" s="41"/>
      <c r="E124" s="41"/>
      <c r="F124" s="28" t="str">
        <f>F16</f>
        <v>MŠ Malínek, Kaplického 386</v>
      </c>
      <c r="G124" s="41"/>
      <c r="H124" s="41"/>
      <c r="I124" s="33" t="s">
        <v>24</v>
      </c>
      <c r="J124" s="80" t="str">
        <f>IF(J16="","",J16)</f>
        <v>15.9.2021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40.05" customHeight="1">
      <c r="A126" s="39"/>
      <c r="B126" s="40"/>
      <c r="C126" s="33" t="s">
        <v>26</v>
      </c>
      <c r="D126" s="41"/>
      <c r="E126" s="41"/>
      <c r="F126" s="28" t="str">
        <f>E19</f>
        <v>SM Liberec, Nám.Dr.E.Beneše 1, Liberec, 460 59</v>
      </c>
      <c r="G126" s="41"/>
      <c r="H126" s="41"/>
      <c r="I126" s="33" t="s">
        <v>32</v>
      </c>
      <c r="J126" s="37" t="str">
        <f>E25</f>
        <v>FS Vision, s.r.o., B.Němcové 54/9, Liberec 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30</v>
      </c>
      <c r="D127" s="41"/>
      <c r="E127" s="41"/>
      <c r="F127" s="28" t="str">
        <f>IF(E22="","",E22)</f>
        <v>Vyplň údaj</v>
      </c>
      <c r="G127" s="41"/>
      <c r="H127" s="41"/>
      <c r="I127" s="33" t="s">
        <v>35</v>
      </c>
      <c r="J127" s="37" t="str">
        <f>E28</f>
        <v>EnergySim s.r.o.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202</v>
      </c>
      <c r="D129" s="204" t="s">
        <v>64</v>
      </c>
      <c r="E129" s="204" t="s">
        <v>60</v>
      </c>
      <c r="F129" s="204" t="s">
        <v>61</v>
      </c>
      <c r="G129" s="204" t="s">
        <v>203</v>
      </c>
      <c r="H129" s="204" t="s">
        <v>204</v>
      </c>
      <c r="I129" s="204" t="s">
        <v>205</v>
      </c>
      <c r="J129" s="204" t="s">
        <v>193</v>
      </c>
      <c r="K129" s="205" t="s">
        <v>206</v>
      </c>
      <c r="L129" s="206"/>
      <c r="M129" s="101" t="s">
        <v>1</v>
      </c>
      <c r="N129" s="102" t="s">
        <v>43</v>
      </c>
      <c r="O129" s="102" t="s">
        <v>207</v>
      </c>
      <c r="P129" s="102" t="s">
        <v>208</v>
      </c>
      <c r="Q129" s="102" t="s">
        <v>209</v>
      </c>
      <c r="R129" s="102" t="s">
        <v>210</v>
      </c>
      <c r="S129" s="102" t="s">
        <v>211</v>
      </c>
      <c r="T129" s="103" t="s">
        <v>212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213</v>
      </c>
      <c r="D130" s="41"/>
      <c r="E130" s="41"/>
      <c r="F130" s="41"/>
      <c r="G130" s="41"/>
      <c r="H130" s="41"/>
      <c r="I130" s="41"/>
      <c r="J130" s="207">
        <f>BK130</f>
        <v>0</v>
      </c>
      <c r="K130" s="41"/>
      <c r="L130" s="45"/>
      <c r="M130" s="104"/>
      <c r="N130" s="208"/>
      <c r="O130" s="105"/>
      <c r="P130" s="209">
        <f>P131</f>
        <v>0</v>
      </c>
      <c r="Q130" s="105"/>
      <c r="R130" s="209">
        <f>R131</f>
        <v>50.360810000000001</v>
      </c>
      <c r="S130" s="105"/>
      <c r="T130" s="210">
        <f>T131</f>
        <v>3.8249999999999997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78</v>
      </c>
      <c r="AU130" s="18" t="s">
        <v>195</v>
      </c>
      <c r="BK130" s="211">
        <f>BK131</f>
        <v>0</v>
      </c>
    </row>
    <row r="131" s="12" customFormat="1" ht="25.92" customHeight="1">
      <c r="A131" s="12"/>
      <c r="B131" s="212"/>
      <c r="C131" s="213"/>
      <c r="D131" s="214" t="s">
        <v>78</v>
      </c>
      <c r="E131" s="215" t="s">
        <v>8190</v>
      </c>
      <c r="F131" s="215" t="s">
        <v>158</v>
      </c>
      <c r="G131" s="213"/>
      <c r="H131" s="213"/>
      <c r="I131" s="216"/>
      <c r="J131" s="217">
        <f>BK131</f>
        <v>0</v>
      </c>
      <c r="K131" s="213"/>
      <c r="L131" s="218"/>
      <c r="M131" s="219"/>
      <c r="N131" s="220"/>
      <c r="O131" s="220"/>
      <c r="P131" s="221">
        <f>P132+P138+P141+P158+P167</f>
        <v>0</v>
      </c>
      <c r="Q131" s="220"/>
      <c r="R131" s="221">
        <f>R132+R138+R141+R158+R167</f>
        <v>50.360810000000001</v>
      </c>
      <c r="S131" s="220"/>
      <c r="T131" s="222">
        <f>T132+T138+T141+T158+T167</f>
        <v>3.8249999999999997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86</v>
      </c>
      <c r="AT131" s="224" t="s">
        <v>78</v>
      </c>
      <c r="AU131" s="224" t="s">
        <v>79</v>
      </c>
      <c r="AY131" s="223" t="s">
        <v>216</v>
      </c>
      <c r="BK131" s="225">
        <f>BK132+BK138+BK141+BK158+BK167</f>
        <v>0</v>
      </c>
    </row>
    <row r="132" s="12" customFormat="1" ht="22.8" customHeight="1">
      <c r="A132" s="12"/>
      <c r="B132" s="212"/>
      <c r="C132" s="213"/>
      <c r="D132" s="214" t="s">
        <v>78</v>
      </c>
      <c r="E132" s="226" t="s">
        <v>8191</v>
      </c>
      <c r="F132" s="226" t="s">
        <v>4456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SUM(P133:P137)</f>
        <v>0</v>
      </c>
      <c r="Q132" s="220"/>
      <c r="R132" s="221">
        <f>SUM(R133:R137)</f>
        <v>0.51869999999999994</v>
      </c>
      <c r="S132" s="220"/>
      <c r="T132" s="222">
        <f>SUM(T133:T137)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86</v>
      </c>
      <c r="AY132" s="223" t="s">
        <v>216</v>
      </c>
      <c r="BK132" s="225">
        <f>SUM(BK133:BK137)</f>
        <v>0</v>
      </c>
    </row>
    <row r="133" s="2" customFormat="1" ht="16.5" customHeight="1">
      <c r="A133" s="39"/>
      <c r="B133" s="40"/>
      <c r="C133" s="228" t="s">
        <v>86</v>
      </c>
      <c r="D133" s="228" t="s">
        <v>218</v>
      </c>
      <c r="E133" s="229" t="s">
        <v>8192</v>
      </c>
      <c r="F133" s="230" t="s">
        <v>8193</v>
      </c>
      <c r="G133" s="231" t="s">
        <v>293</v>
      </c>
      <c r="H133" s="232">
        <v>41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0.01235</v>
      </c>
      <c r="R133" s="237">
        <f>Q133*H133</f>
        <v>0.50634999999999997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8194</v>
      </c>
    </row>
    <row r="134" s="2" customFormat="1" ht="16.5" customHeight="1">
      <c r="A134" s="39"/>
      <c r="B134" s="40"/>
      <c r="C134" s="228" t="s">
        <v>88</v>
      </c>
      <c r="D134" s="228" t="s">
        <v>218</v>
      </c>
      <c r="E134" s="229" t="s">
        <v>8195</v>
      </c>
      <c r="F134" s="230" t="s">
        <v>8196</v>
      </c>
      <c r="G134" s="231" t="s">
        <v>3382</v>
      </c>
      <c r="H134" s="232">
        <v>1</v>
      </c>
      <c r="I134" s="233"/>
      <c r="J134" s="234">
        <f>ROUND(I134*H134,2)</f>
        <v>0</v>
      </c>
      <c r="K134" s="230" t="s">
        <v>3900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0.01235</v>
      </c>
      <c r="R134" s="237">
        <f>Q134*H134</f>
        <v>0.01235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8197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4289</v>
      </c>
      <c r="F135" s="230" t="s">
        <v>4290</v>
      </c>
      <c r="G135" s="231" t="s">
        <v>293</v>
      </c>
      <c r="H135" s="232">
        <v>41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290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290</v>
      </c>
      <c r="BM135" s="239" t="s">
        <v>8198</v>
      </c>
    </row>
    <row r="136" s="2" customFormat="1">
      <c r="A136" s="39"/>
      <c r="B136" s="40"/>
      <c r="C136" s="41"/>
      <c r="D136" s="243" t="s">
        <v>1639</v>
      </c>
      <c r="E136" s="41"/>
      <c r="F136" s="291" t="s">
        <v>8199</v>
      </c>
      <c r="G136" s="41"/>
      <c r="H136" s="41"/>
      <c r="I136" s="292"/>
      <c r="J136" s="41"/>
      <c r="K136" s="41"/>
      <c r="L136" s="45"/>
      <c r="M136" s="293"/>
      <c r="N136" s="294"/>
      <c r="O136" s="92"/>
      <c r="P136" s="92"/>
      <c r="Q136" s="92"/>
      <c r="R136" s="92"/>
      <c r="S136" s="92"/>
      <c r="T136" s="93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1639</v>
      </c>
      <c r="AU136" s="18" t="s">
        <v>88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8200</v>
      </c>
      <c r="F137" s="230" t="s">
        <v>8201</v>
      </c>
      <c r="G137" s="231" t="s">
        <v>359</v>
      </c>
      <c r="H137" s="232">
        <v>0.51900000000000002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8202</v>
      </c>
    </row>
    <row r="138" s="12" customFormat="1" ht="22.8" customHeight="1">
      <c r="A138" s="12"/>
      <c r="B138" s="212"/>
      <c r="C138" s="213"/>
      <c r="D138" s="214" t="s">
        <v>78</v>
      </c>
      <c r="E138" s="226" t="s">
        <v>8203</v>
      </c>
      <c r="F138" s="226" t="s">
        <v>8204</v>
      </c>
      <c r="G138" s="213"/>
      <c r="H138" s="213"/>
      <c r="I138" s="216"/>
      <c r="J138" s="227">
        <f>BK138</f>
        <v>0</v>
      </c>
      <c r="K138" s="213"/>
      <c r="L138" s="218"/>
      <c r="M138" s="219"/>
      <c r="N138" s="220"/>
      <c r="O138" s="220"/>
      <c r="P138" s="221">
        <f>SUM(P139:P140)</f>
        <v>0</v>
      </c>
      <c r="Q138" s="220"/>
      <c r="R138" s="221">
        <f>SUM(R139:R140)</f>
        <v>12.86298</v>
      </c>
      <c r="S138" s="220"/>
      <c r="T138" s="222">
        <f>SUM(T139:T140)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86</v>
      </c>
      <c r="AT138" s="224" t="s">
        <v>78</v>
      </c>
      <c r="AU138" s="224" t="s">
        <v>86</v>
      </c>
      <c r="AY138" s="223" t="s">
        <v>216</v>
      </c>
      <c r="BK138" s="225">
        <f>SUM(BK139:BK140)</f>
        <v>0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8205</v>
      </c>
      <c r="F139" s="230" t="s">
        <v>8206</v>
      </c>
      <c r="G139" s="231" t="s">
        <v>221</v>
      </c>
      <c r="H139" s="232">
        <v>1</v>
      </c>
      <c r="I139" s="233"/>
      <c r="J139" s="234">
        <f>ROUND(I139*H139,2)</f>
        <v>0</v>
      </c>
      <c r="K139" s="230" t="s">
        <v>3900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0.04027</v>
      </c>
      <c r="R139" s="237">
        <f>Q139*H139</f>
        <v>0.04027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8207</v>
      </c>
    </row>
    <row r="140" s="2" customFormat="1" ht="16.5" customHeight="1">
      <c r="A140" s="39"/>
      <c r="B140" s="40"/>
      <c r="C140" s="228" t="s">
        <v>241</v>
      </c>
      <c r="D140" s="228" t="s">
        <v>218</v>
      </c>
      <c r="E140" s="229" t="s">
        <v>8208</v>
      </c>
      <c r="F140" s="230" t="s">
        <v>8209</v>
      </c>
      <c r="G140" s="231" t="s">
        <v>221</v>
      </c>
      <c r="H140" s="232">
        <v>1</v>
      </c>
      <c r="I140" s="233"/>
      <c r="J140" s="234">
        <f>ROUND(I140*H140,2)</f>
        <v>0</v>
      </c>
      <c r="K140" s="230" t="s">
        <v>3900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12.822710000000001</v>
      </c>
      <c r="R140" s="237">
        <f>Q140*H140</f>
        <v>12.822710000000001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8210</v>
      </c>
    </row>
    <row r="141" s="12" customFormat="1" ht="22.8" customHeight="1">
      <c r="A141" s="12"/>
      <c r="B141" s="212"/>
      <c r="C141" s="213"/>
      <c r="D141" s="214" t="s">
        <v>78</v>
      </c>
      <c r="E141" s="226" t="s">
        <v>8211</v>
      </c>
      <c r="F141" s="226" t="s">
        <v>8212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SUM(P142:P157)</f>
        <v>0</v>
      </c>
      <c r="Q141" s="220"/>
      <c r="R141" s="221">
        <f>SUM(R142:R157)</f>
        <v>0.22379999999999997</v>
      </c>
      <c r="S141" s="220"/>
      <c r="T141" s="222">
        <f>SUM(T142:T157)</f>
        <v>3.8249999999999997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86</v>
      </c>
      <c r="AT141" s="224" t="s">
        <v>78</v>
      </c>
      <c r="AU141" s="224" t="s">
        <v>86</v>
      </c>
      <c r="AY141" s="223" t="s">
        <v>216</v>
      </c>
      <c r="BK141" s="225">
        <f>SUM(BK142:BK157)</f>
        <v>0</v>
      </c>
    </row>
    <row r="142" s="2" customFormat="1" ht="16.5" customHeight="1">
      <c r="A142" s="39"/>
      <c r="B142" s="40"/>
      <c r="C142" s="228" t="s">
        <v>245</v>
      </c>
      <c r="D142" s="228" t="s">
        <v>218</v>
      </c>
      <c r="E142" s="229" t="s">
        <v>8213</v>
      </c>
      <c r="F142" s="230" t="s">
        <v>8214</v>
      </c>
      <c r="G142" s="231" t="s">
        <v>293</v>
      </c>
      <c r="H142" s="232">
        <v>5</v>
      </c>
      <c r="I142" s="233"/>
      <c r="J142" s="234">
        <f>ROUND(I142*H142,2)</f>
        <v>0</v>
      </c>
      <c r="K142" s="230" t="s">
        <v>3900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0.255</v>
      </c>
      <c r="T142" s="238">
        <f>S142*H142</f>
        <v>1.2749999999999999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8215</v>
      </c>
    </row>
    <row r="143" s="2" customFormat="1" ht="16.5" customHeight="1">
      <c r="A143" s="39"/>
      <c r="B143" s="40"/>
      <c r="C143" s="228" t="s">
        <v>250</v>
      </c>
      <c r="D143" s="228" t="s">
        <v>218</v>
      </c>
      <c r="E143" s="229" t="s">
        <v>8216</v>
      </c>
      <c r="F143" s="230" t="s">
        <v>8217</v>
      </c>
      <c r="G143" s="231" t="s">
        <v>293</v>
      </c>
      <c r="H143" s="232">
        <v>10</v>
      </c>
      <c r="I143" s="233"/>
      <c r="J143" s="234">
        <f>ROUND(I143*H143,2)</f>
        <v>0</v>
      </c>
      <c r="K143" s="230" t="s">
        <v>3900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0.255</v>
      </c>
      <c r="T143" s="238">
        <f>S143*H143</f>
        <v>2.5499999999999998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8218</v>
      </c>
    </row>
    <row r="144" s="2" customFormat="1" ht="24.15" customHeight="1">
      <c r="A144" s="39"/>
      <c r="B144" s="40"/>
      <c r="C144" s="228" t="s">
        <v>255</v>
      </c>
      <c r="D144" s="228" t="s">
        <v>218</v>
      </c>
      <c r="E144" s="229" t="s">
        <v>8219</v>
      </c>
      <c r="F144" s="230" t="s">
        <v>8220</v>
      </c>
      <c r="G144" s="231" t="s">
        <v>328</v>
      </c>
      <c r="H144" s="232">
        <v>25</v>
      </c>
      <c r="I144" s="233"/>
      <c r="J144" s="234">
        <f>ROUND(I144*H144,2)</f>
        <v>0</v>
      </c>
      <c r="K144" s="230" t="s">
        <v>222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8221</v>
      </c>
    </row>
    <row r="145" s="2" customFormat="1" ht="21.75" customHeight="1">
      <c r="A145" s="39"/>
      <c r="B145" s="40"/>
      <c r="C145" s="228" t="s">
        <v>260</v>
      </c>
      <c r="D145" s="228" t="s">
        <v>218</v>
      </c>
      <c r="E145" s="229" t="s">
        <v>4026</v>
      </c>
      <c r="F145" s="230" t="s">
        <v>4027</v>
      </c>
      <c r="G145" s="231" t="s">
        <v>328</v>
      </c>
      <c r="H145" s="232">
        <v>80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8222</v>
      </c>
    </row>
    <row r="146" s="2" customFormat="1" ht="16.5" customHeight="1">
      <c r="A146" s="39"/>
      <c r="B146" s="40"/>
      <c r="C146" s="228" t="s">
        <v>265</v>
      </c>
      <c r="D146" s="228" t="s">
        <v>218</v>
      </c>
      <c r="E146" s="229" t="s">
        <v>8223</v>
      </c>
      <c r="F146" s="230" t="s">
        <v>8224</v>
      </c>
      <c r="G146" s="231" t="s">
        <v>277</v>
      </c>
      <c r="H146" s="232">
        <v>240</v>
      </c>
      <c r="I146" s="233"/>
      <c r="J146" s="234">
        <f>ROUND(I146*H146,2)</f>
        <v>0</v>
      </c>
      <c r="K146" s="230" t="s">
        <v>222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0.00084999999999999995</v>
      </c>
      <c r="R146" s="237">
        <f>Q146*H146</f>
        <v>0.20399999999999999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8225</v>
      </c>
    </row>
    <row r="147" s="2" customFormat="1" ht="16.5" customHeight="1">
      <c r="A147" s="39"/>
      <c r="B147" s="40"/>
      <c r="C147" s="228" t="s">
        <v>269</v>
      </c>
      <c r="D147" s="228" t="s">
        <v>218</v>
      </c>
      <c r="E147" s="229" t="s">
        <v>8226</v>
      </c>
      <c r="F147" s="230" t="s">
        <v>8227</v>
      </c>
      <c r="G147" s="231" t="s">
        <v>277</v>
      </c>
      <c r="H147" s="232">
        <v>240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8228</v>
      </c>
    </row>
    <row r="148" s="2" customFormat="1" ht="16.5" customHeight="1">
      <c r="A148" s="39"/>
      <c r="B148" s="40"/>
      <c r="C148" s="228" t="s">
        <v>274</v>
      </c>
      <c r="D148" s="228" t="s">
        <v>218</v>
      </c>
      <c r="E148" s="229" t="s">
        <v>8229</v>
      </c>
      <c r="F148" s="230" t="s">
        <v>8230</v>
      </c>
      <c r="G148" s="231" t="s">
        <v>328</v>
      </c>
      <c r="H148" s="232">
        <v>2.5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8231</v>
      </c>
    </row>
    <row r="149" s="2" customFormat="1">
      <c r="A149" s="39"/>
      <c r="B149" s="40"/>
      <c r="C149" s="41"/>
      <c r="D149" s="243" t="s">
        <v>1639</v>
      </c>
      <c r="E149" s="41"/>
      <c r="F149" s="291" t="s">
        <v>8232</v>
      </c>
      <c r="G149" s="41"/>
      <c r="H149" s="41"/>
      <c r="I149" s="292"/>
      <c r="J149" s="41"/>
      <c r="K149" s="41"/>
      <c r="L149" s="45"/>
      <c r="M149" s="293"/>
      <c r="N149" s="29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1639</v>
      </c>
      <c r="AU149" s="18" t="s">
        <v>88</v>
      </c>
    </row>
    <row r="150" s="2" customFormat="1" ht="16.5" customHeight="1">
      <c r="A150" s="39"/>
      <c r="B150" s="40"/>
      <c r="C150" s="228" t="s">
        <v>280</v>
      </c>
      <c r="D150" s="228" t="s">
        <v>218</v>
      </c>
      <c r="E150" s="229" t="s">
        <v>8233</v>
      </c>
      <c r="F150" s="230" t="s">
        <v>8234</v>
      </c>
      <c r="G150" s="231" t="s">
        <v>328</v>
      </c>
      <c r="H150" s="232">
        <v>107.5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8235</v>
      </c>
    </row>
    <row r="151" s="2" customFormat="1" ht="16.5" customHeight="1">
      <c r="A151" s="39"/>
      <c r="B151" s="40"/>
      <c r="C151" s="228" t="s">
        <v>8</v>
      </c>
      <c r="D151" s="228" t="s">
        <v>218</v>
      </c>
      <c r="E151" s="229" t="s">
        <v>602</v>
      </c>
      <c r="F151" s="230" t="s">
        <v>4055</v>
      </c>
      <c r="G151" s="231" t="s">
        <v>328</v>
      </c>
      <c r="H151" s="232">
        <v>22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8236</v>
      </c>
    </row>
    <row r="152" s="2" customFormat="1" ht="16.5" customHeight="1">
      <c r="A152" s="39"/>
      <c r="B152" s="40"/>
      <c r="C152" s="228" t="s">
        <v>290</v>
      </c>
      <c r="D152" s="228" t="s">
        <v>218</v>
      </c>
      <c r="E152" s="229" t="s">
        <v>607</v>
      </c>
      <c r="F152" s="230" t="s">
        <v>608</v>
      </c>
      <c r="G152" s="231" t="s">
        <v>328</v>
      </c>
      <c r="H152" s="232">
        <v>22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8237</v>
      </c>
    </row>
    <row r="153" s="2" customFormat="1" ht="16.5" customHeight="1">
      <c r="A153" s="39"/>
      <c r="B153" s="40"/>
      <c r="C153" s="228" t="s">
        <v>297</v>
      </c>
      <c r="D153" s="228" t="s">
        <v>218</v>
      </c>
      <c r="E153" s="229" t="s">
        <v>4057</v>
      </c>
      <c r="F153" s="230" t="s">
        <v>4058</v>
      </c>
      <c r="G153" s="231" t="s">
        <v>328</v>
      </c>
      <c r="H153" s="232">
        <v>22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8238</v>
      </c>
    </row>
    <row r="154" s="2" customFormat="1" ht="16.5" customHeight="1">
      <c r="A154" s="39"/>
      <c r="B154" s="40"/>
      <c r="C154" s="228" t="s">
        <v>302</v>
      </c>
      <c r="D154" s="228" t="s">
        <v>218</v>
      </c>
      <c r="E154" s="229" t="s">
        <v>621</v>
      </c>
      <c r="F154" s="230" t="s">
        <v>622</v>
      </c>
      <c r="G154" s="231" t="s">
        <v>359</v>
      </c>
      <c r="H154" s="232">
        <v>35.200000000000003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8239</v>
      </c>
    </row>
    <row r="155" s="13" customFormat="1">
      <c r="A155" s="13"/>
      <c r="B155" s="241"/>
      <c r="C155" s="242"/>
      <c r="D155" s="243" t="s">
        <v>230</v>
      </c>
      <c r="E155" s="244" t="s">
        <v>1</v>
      </c>
      <c r="F155" s="245" t="s">
        <v>8240</v>
      </c>
      <c r="G155" s="242"/>
      <c r="H155" s="246">
        <v>35.200000000000003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230</v>
      </c>
      <c r="AU155" s="252" t="s">
        <v>88</v>
      </c>
      <c r="AV155" s="13" t="s">
        <v>88</v>
      </c>
      <c r="AW155" s="13" t="s">
        <v>34</v>
      </c>
      <c r="AX155" s="13" t="s">
        <v>86</v>
      </c>
      <c r="AY155" s="252" t="s">
        <v>216</v>
      </c>
    </row>
    <row r="156" s="2" customFormat="1" ht="16.5" customHeight="1">
      <c r="A156" s="39"/>
      <c r="B156" s="40"/>
      <c r="C156" s="228" t="s">
        <v>309</v>
      </c>
      <c r="D156" s="228" t="s">
        <v>218</v>
      </c>
      <c r="E156" s="229" t="s">
        <v>8241</v>
      </c>
      <c r="F156" s="230" t="s">
        <v>8242</v>
      </c>
      <c r="G156" s="231" t="s">
        <v>3382</v>
      </c>
      <c r="H156" s="232">
        <v>1</v>
      </c>
      <c r="I156" s="233"/>
      <c r="J156" s="234">
        <f>ROUND(I156*H156,2)</f>
        <v>0</v>
      </c>
      <c r="K156" s="230" t="s">
        <v>3900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0.0099000000000000008</v>
      </c>
      <c r="R156" s="237">
        <f>Q156*H156</f>
        <v>0.0099000000000000008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528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528</v>
      </c>
      <c r="BM156" s="239" t="s">
        <v>8243</v>
      </c>
    </row>
    <row r="157" s="2" customFormat="1" ht="16.5" customHeight="1">
      <c r="A157" s="39"/>
      <c r="B157" s="40"/>
      <c r="C157" s="228" t="s">
        <v>313</v>
      </c>
      <c r="D157" s="228" t="s">
        <v>218</v>
      </c>
      <c r="E157" s="229" t="s">
        <v>8244</v>
      </c>
      <c r="F157" s="230" t="s">
        <v>8245</v>
      </c>
      <c r="G157" s="231" t="s">
        <v>3382</v>
      </c>
      <c r="H157" s="232">
        <v>1</v>
      </c>
      <c r="I157" s="233"/>
      <c r="J157" s="234">
        <f>ROUND(I157*H157,2)</f>
        <v>0</v>
      </c>
      <c r="K157" s="230" t="s">
        <v>3900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0.0099000000000000008</v>
      </c>
      <c r="R157" s="237">
        <f>Q157*H157</f>
        <v>0.0099000000000000008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528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528</v>
      </c>
      <c r="BM157" s="239" t="s">
        <v>8246</v>
      </c>
    </row>
    <row r="158" s="12" customFormat="1" ht="22.8" customHeight="1">
      <c r="A158" s="12"/>
      <c r="B158" s="212"/>
      <c r="C158" s="213"/>
      <c r="D158" s="214" t="s">
        <v>78</v>
      </c>
      <c r="E158" s="226" t="s">
        <v>8247</v>
      </c>
      <c r="F158" s="226" t="s">
        <v>8248</v>
      </c>
      <c r="G158" s="213"/>
      <c r="H158" s="213"/>
      <c r="I158" s="216"/>
      <c r="J158" s="227">
        <f>BK158</f>
        <v>0</v>
      </c>
      <c r="K158" s="213"/>
      <c r="L158" s="218"/>
      <c r="M158" s="219"/>
      <c r="N158" s="220"/>
      <c r="O158" s="220"/>
      <c r="P158" s="221">
        <f>SUM(P159:P166)</f>
        <v>0</v>
      </c>
      <c r="Q158" s="220"/>
      <c r="R158" s="221">
        <f>SUM(R159:R166)</f>
        <v>36.755330000000001</v>
      </c>
      <c r="S158" s="220"/>
      <c r="T158" s="222">
        <f>SUM(T159:T166)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3" t="s">
        <v>86</v>
      </c>
      <c r="AT158" s="224" t="s">
        <v>78</v>
      </c>
      <c r="AU158" s="224" t="s">
        <v>86</v>
      </c>
      <c r="AY158" s="223" t="s">
        <v>216</v>
      </c>
      <c r="BK158" s="225">
        <f>SUM(BK159:BK166)</f>
        <v>0</v>
      </c>
    </row>
    <row r="159" s="2" customFormat="1" ht="16.5" customHeight="1">
      <c r="A159" s="39"/>
      <c r="B159" s="40"/>
      <c r="C159" s="228" t="s">
        <v>7</v>
      </c>
      <c r="D159" s="228" t="s">
        <v>218</v>
      </c>
      <c r="E159" s="229" t="s">
        <v>4037</v>
      </c>
      <c r="F159" s="230" t="s">
        <v>4038</v>
      </c>
      <c r="G159" s="231" t="s">
        <v>328</v>
      </c>
      <c r="H159" s="232">
        <v>4.5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8249</v>
      </c>
    </row>
    <row r="160" s="2" customFormat="1">
      <c r="A160" s="39"/>
      <c r="B160" s="40"/>
      <c r="C160" s="41"/>
      <c r="D160" s="243" t="s">
        <v>1639</v>
      </c>
      <c r="E160" s="41"/>
      <c r="F160" s="291" t="s">
        <v>8250</v>
      </c>
      <c r="G160" s="41"/>
      <c r="H160" s="41"/>
      <c r="I160" s="292"/>
      <c r="J160" s="41"/>
      <c r="K160" s="41"/>
      <c r="L160" s="45"/>
      <c r="M160" s="293"/>
      <c r="N160" s="294"/>
      <c r="O160" s="92"/>
      <c r="P160" s="92"/>
      <c r="Q160" s="92"/>
      <c r="R160" s="92"/>
      <c r="S160" s="92"/>
      <c r="T160" s="93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1639</v>
      </c>
      <c r="AU160" s="18" t="s">
        <v>88</v>
      </c>
    </row>
    <row r="161" s="2" customFormat="1" ht="16.5" customHeight="1">
      <c r="A161" s="39"/>
      <c r="B161" s="40"/>
      <c r="C161" s="228" t="s">
        <v>320</v>
      </c>
      <c r="D161" s="228" t="s">
        <v>218</v>
      </c>
      <c r="E161" s="229" t="s">
        <v>4041</v>
      </c>
      <c r="F161" s="230" t="s">
        <v>8251</v>
      </c>
      <c r="G161" s="231" t="s">
        <v>328</v>
      </c>
      <c r="H161" s="232">
        <v>17.5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8252</v>
      </c>
    </row>
    <row r="162" s="2" customFormat="1">
      <c r="A162" s="39"/>
      <c r="B162" s="40"/>
      <c r="C162" s="41"/>
      <c r="D162" s="243" t="s">
        <v>1639</v>
      </c>
      <c r="E162" s="41"/>
      <c r="F162" s="291" t="s">
        <v>8253</v>
      </c>
      <c r="G162" s="41"/>
      <c r="H162" s="41"/>
      <c r="I162" s="292"/>
      <c r="J162" s="41"/>
      <c r="K162" s="41"/>
      <c r="L162" s="45"/>
      <c r="M162" s="293"/>
      <c r="N162" s="294"/>
      <c r="O162" s="92"/>
      <c r="P162" s="92"/>
      <c r="Q162" s="92"/>
      <c r="R162" s="92"/>
      <c r="S162" s="92"/>
      <c r="T162" s="93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1639</v>
      </c>
      <c r="AU162" s="18" t="s">
        <v>88</v>
      </c>
    </row>
    <row r="163" s="2" customFormat="1" ht="16.5" customHeight="1">
      <c r="A163" s="39"/>
      <c r="B163" s="40"/>
      <c r="C163" s="264" t="s">
        <v>325</v>
      </c>
      <c r="D163" s="264" t="s">
        <v>372</v>
      </c>
      <c r="E163" s="265" t="s">
        <v>4045</v>
      </c>
      <c r="F163" s="266" t="s">
        <v>4046</v>
      </c>
      <c r="G163" s="267" t="s">
        <v>359</v>
      </c>
      <c r="H163" s="268">
        <v>36.75</v>
      </c>
      <c r="I163" s="269"/>
      <c r="J163" s="270">
        <f>ROUND(I163*H163,2)</f>
        <v>0</v>
      </c>
      <c r="K163" s="266" t="s">
        <v>222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1</v>
      </c>
      <c r="R163" s="237">
        <f>Q163*H163</f>
        <v>36.75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8254</v>
      </c>
    </row>
    <row r="164" s="13" customFormat="1">
      <c r="A164" s="13"/>
      <c r="B164" s="241"/>
      <c r="C164" s="242"/>
      <c r="D164" s="243" t="s">
        <v>230</v>
      </c>
      <c r="E164" s="244" t="s">
        <v>1</v>
      </c>
      <c r="F164" s="245" t="s">
        <v>8255</v>
      </c>
      <c r="G164" s="242"/>
      <c r="H164" s="246">
        <v>36.75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34</v>
      </c>
      <c r="AX164" s="13" t="s">
        <v>86</v>
      </c>
      <c r="AY164" s="252" t="s">
        <v>216</v>
      </c>
    </row>
    <row r="165" s="2" customFormat="1" ht="16.5" customHeight="1">
      <c r="A165" s="39"/>
      <c r="B165" s="40"/>
      <c r="C165" s="228" t="s">
        <v>331</v>
      </c>
      <c r="D165" s="228" t="s">
        <v>218</v>
      </c>
      <c r="E165" s="229" t="s">
        <v>8256</v>
      </c>
      <c r="F165" s="230" t="s">
        <v>8257</v>
      </c>
      <c r="G165" s="231" t="s">
        <v>293</v>
      </c>
      <c r="H165" s="232">
        <v>41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0.00012999999999999999</v>
      </c>
      <c r="R165" s="237">
        <f>Q165*H165</f>
        <v>0.0053299999999999997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8258</v>
      </c>
    </row>
    <row r="166" s="2" customFormat="1" ht="16.5" customHeight="1">
      <c r="A166" s="39"/>
      <c r="B166" s="40"/>
      <c r="C166" s="228" t="s">
        <v>336</v>
      </c>
      <c r="D166" s="228" t="s">
        <v>218</v>
      </c>
      <c r="E166" s="229" t="s">
        <v>629</v>
      </c>
      <c r="F166" s="230" t="s">
        <v>630</v>
      </c>
      <c r="G166" s="231" t="s">
        <v>328</v>
      </c>
      <c r="H166" s="232">
        <v>83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8259</v>
      </c>
    </row>
    <row r="167" s="12" customFormat="1" ht="22.8" customHeight="1">
      <c r="A167" s="12"/>
      <c r="B167" s="212"/>
      <c r="C167" s="213"/>
      <c r="D167" s="214" t="s">
        <v>78</v>
      </c>
      <c r="E167" s="226" t="s">
        <v>8260</v>
      </c>
      <c r="F167" s="226" t="s">
        <v>3635</v>
      </c>
      <c r="G167" s="213"/>
      <c r="H167" s="213"/>
      <c r="I167" s="216"/>
      <c r="J167" s="227">
        <f>BK167</f>
        <v>0</v>
      </c>
      <c r="K167" s="213"/>
      <c r="L167" s="218"/>
      <c r="M167" s="219"/>
      <c r="N167" s="220"/>
      <c r="O167" s="220"/>
      <c r="P167" s="221">
        <f>SUM(P168:P169)</f>
        <v>0</v>
      </c>
      <c r="Q167" s="220"/>
      <c r="R167" s="221">
        <f>SUM(R168:R169)</f>
        <v>0</v>
      </c>
      <c r="S167" s="220"/>
      <c r="T167" s="222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3" t="s">
        <v>86</v>
      </c>
      <c r="AT167" s="224" t="s">
        <v>78</v>
      </c>
      <c r="AU167" s="224" t="s">
        <v>86</v>
      </c>
      <c r="AY167" s="223" t="s">
        <v>216</v>
      </c>
      <c r="BK167" s="225">
        <f>SUM(BK168:BK169)</f>
        <v>0</v>
      </c>
    </row>
    <row r="168" s="2" customFormat="1" ht="16.5" customHeight="1">
      <c r="A168" s="39"/>
      <c r="B168" s="40"/>
      <c r="C168" s="228" t="s">
        <v>341</v>
      </c>
      <c r="D168" s="228" t="s">
        <v>218</v>
      </c>
      <c r="E168" s="229" t="s">
        <v>8261</v>
      </c>
      <c r="F168" s="230" t="s">
        <v>8262</v>
      </c>
      <c r="G168" s="231" t="s">
        <v>3382</v>
      </c>
      <c r="H168" s="232">
        <v>1</v>
      </c>
      <c r="I168" s="233"/>
      <c r="J168" s="234">
        <f>ROUND(I168*H168,2)</f>
        <v>0</v>
      </c>
      <c r="K168" s="230" t="s">
        <v>3900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8263</v>
      </c>
    </row>
    <row r="169" s="2" customFormat="1" ht="16.5" customHeight="1">
      <c r="A169" s="39"/>
      <c r="B169" s="40"/>
      <c r="C169" s="228" t="s">
        <v>346</v>
      </c>
      <c r="D169" s="228" t="s">
        <v>218</v>
      </c>
      <c r="E169" s="229" t="s">
        <v>8264</v>
      </c>
      <c r="F169" s="230" t="s">
        <v>8265</v>
      </c>
      <c r="G169" s="231" t="s">
        <v>3382</v>
      </c>
      <c r="H169" s="232">
        <v>1</v>
      </c>
      <c r="I169" s="233"/>
      <c r="J169" s="234">
        <f>ROUND(I169*H169,2)</f>
        <v>0</v>
      </c>
      <c r="K169" s="230" t="s">
        <v>3900</v>
      </c>
      <c r="L169" s="45"/>
      <c r="M169" s="274" t="s">
        <v>1</v>
      </c>
      <c r="N169" s="275" t="s">
        <v>44</v>
      </c>
      <c r="O169" s="276"/>
      <c r="P169" s="277">
        <f>O169*H169</f>
        <v>0</v>
      </c>
      <c r="Q169" s="277">
        <v>0</v>
      </c>
      <c r="R169" s="277">
        <f>Q169*H169</f>
        <v>0</v>
      </c>
      <c r="S169" s="277">
        <v>0</v>
      </c>
      <c r="T169" s="27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4820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4820</v>
      </c>
      <c r="BM169" s="239" t="s">
        <v>8266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g5+ZvZH9yRU+ozLZmBIsSVCYP8Ug/T/XgG+7NBoTFQrRhkKdakx6+T8j6cnYh4OXhG+iHlywRAvTk670NmWldw==" hashValue="0LeOKdUGQvpxyemINuWnVc6qCRlpEBCMw2XbamHpG8DnRe5v3NdDE30fA0jm4eogh7AQCO/NF1juWYWtBIyjmQ==" algorithmName="SHA-512" password="EA0A"/>
  <autoFilter ref="C129:K1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6:H116"/>
    <mergeCell ref="E120:H120"/>
    <mergeCell ref="E118:H118"/>
    <mergeCell ref="E122:H12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8182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8267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ROUND(J131,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ROUND((SUM(BE131:BE196)),  2)</f>
        <v>0</v>
      </c>
      <c r="G37" s="39"/>
      <c r="H37" s="39"/>
      <c r="I37" s="166">
        <v>0.20999999999999999</v>
      </c>
      <c r="J37" s="165">
        <f>ROUND(((SUM(BE131:BE196))*I37),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ROUND((SUM(BF131:BF196)),  2)</f>
        <v>0</v>
      </c>
      <c r="G38" s="39"/>
      <c r="H38" s="39"/>
      <c r="I38" s="166">
        <v>0.14999999999999999</v>
      </c>
      <c r="J38" s="165">
        <f>ROUND(((SUM(BF131:BF196))*I38),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ROUND((SUM(BG131:BG196)),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ROUND((SUM(BH131:BH196)),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ROUND((SUM(BI131:BI196)),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8182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SO20b - Areálová dešťová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J131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8184</v>
      </c>
      <c r="E101" s="193"/>
      <c r="F101" s="193"/>
      <c r="G101" s="193"/>
      <c r="H101" s="193"/>
      <c r="I101" s="193"/>
      <c r="J101" s="194">
        <f>J132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8185</v>
      </c>
      <c r="E102" s="198"/>
      <c r="F102" s="198"/>
      <c r="G102" s="198"/>
      <c r="H102" s="198"/>
      <c r="I102" s="198"/>
      <c r="J102" s="199">
        <f>J133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8186</v>
      </c>
      <c r="E103" s="198"/>
      <c r="F103" s="198"/>
      <c r="G103" s="198"/>
      <c r="H103" s="198"/>
      <c r="I103" s="198"/>
      <c r="J103" s="199">
        <f>J139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8187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8188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8268</v>
      </c>
      <c r="E106" s="198"/>
      <c r="F106" s="198"/>
      <c r="G106" s="198"/>
      <c r="H106" s="198"/>
      <c r="I106" s="198"/>
      <c r="J106" s="199">
        <f>J172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8269</v>
      </c>
      <c r="E107" s="198"/>
      <c r="F107" s="198"/>
      <c r="G107" s="198"/>
      <c r="H107" s="198"/>
      <c r="I107" s="198"/>
      <c r="J107" s="199">
        <f>J195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201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Stavební úpravy a přístavba objektu MŠ Malínek, Kaplického 386 - NAVÝŠENÍ KAPACITY MŠ MALÍNEK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187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1" customFormat="1" ht="16.5" customHeight="1">
      <c r="B119" s="22"/>
      <c r="C119" s="23"/>
      <c r="D119" s="23"/>
      <c r="E119" s="185" t="s">
        <v>188</v>
      </c>
      <c r="F119" s="23"/>
      <c r="G119" s="23"/>
      <c r="H119" s="23"/>
      <c r="I119" s="23"/>
      <c r="J119" s="23"/>
      <c r="K119" s="23"/>
      <c r="L119" s="21"/>
    </row>
    <row r="120" s="1" customFormat="1" ht="12" customHeight="1">
      <c r="B120" s="22"/>
      <c r="C120" s="33" t="s">
        <v>189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279" t="s">
        <v>8182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533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E13</f>
        <v>SO20b - Areálová dešťová kanalizace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22</v>
      </c>
      <c r="D125" s="41"/>
      <c r="E125" s="41"/>
      <c r="F125" s="28" t="str">
        <f>F16</f>
        <v>MŠ Malínek, Kaplického 386</v>
      </c>
      <c r="G125" s="41"/>
      <c r="H125" s="41"/>
      <c r="I125" s="33" t="s">
        <v>24</v>
      </c>
      <c r="J125" s="80" t="str">
        <f>IF(J16="","",J16)</f>
        <v>15.9.2021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40.05" customHeight="1">
      <c r="A127" s="39"/>
      <c r="B127" s="40"/>
      <c r="C127" s="33" t="s">
        <v>26</v>
      </c>
      <c r="D127" s="41"/>
      <c r="E127" s="41"/>
      <c r="F127" s="28" t="str">
        <f>E19</f>
        <v>SM Liberec, Nám.Dr.E.Beneše 1, Liberec, 460 59</v>
      </c>
      <c r="G127" s="41"/>
      <c r="H127" s="41"/>
      <c r="I127" s="33" t="s">
        <v>32</v>
      </c>
      <c r="J127" s="37" t="str">
        <f>E25</f>
        <v>FS Vision, s.r.o., B.Němcové 54/9, Liberec 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30</v>
      </c>
      <c r="D128" s="41"/>
      <c r="E128" s="41"/>
      <c r="F128" s="28" t="str">
        <f>IF(E22="","",E22)</f>
        <v>Vyplň údaj</v>
      </c>
      <c r="G128" s="41"/>
      <c r="H128" s="41"/>
      <c r="I128" s="33" t="s">
        <v>35</v>
      </c>
      <c r="J128" s="37" t="str">
        <f>E28</f>
        <v>EnergySim s.r.o.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202</v>
      </c>
      <c r="D130" s="204" t="s">
        <v>64</v>
      </c>
      <c r="E130" s="204" t="s">
        <v>60</v>
      </c>
      <c r="F130" s="204" t="s">
        <v>61</v>
      </c>
      <c r="G130" s="204" t="s">
        <v>203</v>
      </c>
      <c r="H130" s="204" t="s">
        <v>204</v>
      </c>
      <c r="I130" s="204" t="s">
        <v>205</v>
      </c>
      <c r="J130" s="204" t="s">
        <v>193</v>
      </c>
      <c r="K130" s="205" t="s">
        <v>206</v>
      </c>
      <c r="L130" s="206"/>
      <c r="M130" s="101" t="s">
        <v>1</v>
      </c>
      <c r="N130" s="102" t="s">
        <v>43</v>
      </c>
      <c r="O130" s="102" t="s">
        <v>207</v>
      </c>
      <c r="P130" s="102" t="s">
        <v>208</v>
      </c>
      <c r="Q130" s="102" t="s">
        <v>209</v>
      </c>
      <c r="R130" s="102" t="s">
        <v>210</v>
      </c>
      <c r="S130" s="102" t="s">
        <v>211</v>
      </c>
      <c r="T130" s="103" t="s">
        <v>212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213</v>
      </c>
      <c r="D131" s="41"/>
      <c r="E131" s="41"/>
      <c r="F131" s="41"/>
      <c r="G131" s="41"/>
      <c r="H131" s="41"/>
      <c r="I131" s="41"/>
      <c r="J131" s="207">
        <f>BK131</f>
        <v>0</v>
      </c>
      <c r="K131" s="41"/>
      <c r="L131" s="45"/>
      <c r="M131" s="104"/>
      <c r="N131" s="208"/>
      <c r="O131" s="105"/>
      <c r="P131" s="209">
        <f>P132</f>
        <v>0</v>
      </c>
      <c r="Q131" s="105"/>
      <c r="R131" s="209">
        <f>R132</f>
        <v>167.34440000000001</v>
      </c>
      <c r="S131" s="105"/>
      <c r="T131" s="210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78</v>
      </c>
      <c r="AU131" s="18" t="s">
        <v>195</v>
      </c>
      <c r="BK131" s="211">
        <f>BK132</f>
        <v>0</v>
      </c>
    </row>
    <row r="132" s="12" customFormat="1" ht="25.92" customHeight="1">
      <c r="A132" s="12"/>
      <c r="B132" s="212"/>
      <c r="C132" s="213"/>
      <c r="D132" s="214" t="s">
        <v>78</v>
      </c>
      <c r="E132" s="215" t="s">
        <v>8190</v>
      </c>
      <c r="F132" s="215" t="s">
        <v>158</v>
      </c>
      <c r="G132" s="213"/>
      <c r="H132" s="213"/>
      <c r="I132" s="216"/>
      <c r="J132" s="217">
        <f>BK132</f>
        <v>0</v>
      </c>
      <c r="K132" s="213"/>
      <c r="L132" s="218"/>
      <c r="M132" s="219"/>
      <c r="N132" s="220"/>
      <c r="O132" s="220"/>
      <c r="P132" s="221">
        <f>P133+P139+P147+P163+P172+P195</f>
        <v>0</v>
      </c>
      <c r="Q132" s="220"/>
      <c r="R132" s="221">
        <f>R133+R139+R147+R163+R172+R195</f>
        <v>167.34440000000001</v>
      </c>
      <c r="S132" s="220"/>
      <c r="T132" s="222">
        <f>T133+T139+T147+T163+T172+T195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79</v>
      </c>
      <c r="AY132" s="223" t="s">
        <v>216</v>
      </c>
      <c r="BK132" s="225">
        <f>BK133+BK139+BK147+BK163+BK172+BK195</f>
        <v>0</v>
      </c>
    </row>
    <row r="133" s="12" customFormat="1" ht="22.8" customHeight="1">
      <c r="A133" s="12"/>
      <c r="B133" s="212"/>
      <c r="C133" s="213"/>
      <c r="D133" s="214" t="s">
        <v>78</v>
      </c>
      <c r="E133" s="226" t="s">
        <v>8191</v>
      </c>
      <c r="F133" s="226" t="s">
        <v>4456</v>
      </c>
      <c r="G133" s="213"/>
      <c r="H133" s="213"/>
      <c r="I133" s="216"/>
      <c r="J133" s="227">
        <f>BK133</f>
        <v>0</v>
      </c>
      <c r="K133" s="213"/>
      <c r="L133" s="218"/>
      <c r="M133" s="219"/>
      <c r="N133" s="220"/>
      <c r="O133" s="220"/>
      <c r="P133" s="221">
        <f>SUM(P134:P138)</f>
        <v>0</v>
      </c>
      <c r="Q133" s="220"/>
      <c r="R133" s="221">
        <f>SUM(R134:R138)</f>
        <v>2.03775</v>
      </c>
      <c r="S133" s="220"/>
      <c r="T133" s="222">
        <f>SUM(T134:T138)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86</v>
      </c>
      <c r="AT133" s="224" t="s">
        <v>78</v>
      </c>
      <c r="AU133" s="224" t="s">
        <v>86</v>
      </c>
      <c r="AY133" s="223" t="s">
        <v>216</v>
      </c>
      <c r="BK133" s="225">
        <f>SUM(BK134:BK138)</f>
        <v>0</v>
      </c>
    </row>
    <row r="134" s="2" customFormat="1" ht="16.5" customHeight="1">
      <c r="A134" s="39"/>
      <c r="B134" s="40"/>
      <c r="C134" s="228" t="s">
        <v>86</v>
      </c>
      <c r="D134" s="228" t="s">
        <v>218</v>
      </c>
      <c r="E134" s="229" t="s">
        <v>8192</v>
      </c>
      <c r="F134" s="230" t="s">
        <v>8193</v>
      </c>
      <c r="G134" s="231" t="s">
        <v>293</v>
      </c>
      <c r="H134" s="232">
        <v>160</v>
      </c>
      <c r="I134" s="233"/>
      <c r="J134" s="234">
        <f>ROUND(I134*H134,2)</f>
        <v>0</v>
      </c>
      <c r="K134" s="230" t="s">
        <v>222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0.01235</v>
      </c>
      <c r="R134" s="237">
        <f>Q134*H134</f>
        <v>1.976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8194</v>
      </c>
    </row>
    <row r="135" s="2" customFormat="1" ht="16.5" customHeight="1">
      <c r="A135" s="39"/>
      <c r="B135" s="40"/>
      <c r="C135" s="228" t="s">
        <v>88</v>
      </c>
      <c r="D135" s="228" t="s">
        <v>218</v>
      </c>
      <c r="E135" s="229" t="s">
        <v>8270</v>
      </c>
      <c r="F135" s="230" t="s">
        <v>8271</v>
      </c>
      <c r="G135" s="231" t="s">
        <v>2043</v>
      </c>
      <c r="H135" s="232">
        <v>5</v>
      </c>
      <c r="I135" s="233"/>
      <c r="J135" s="234">
        <f>ROUND(I135*H135,2)</f>
        <v>0</v>
      </c>
      <c r="K135" s="230" t="s">
        <v>3900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0.01235</v>
      </c>
      <c r="R135" s="237">
        <f>Q135*H135</f>
        <v>0.061749999999999999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8272</v>
      </c>
    </row>
    <row r="136" s="2" customFormat="1" ht="16.5" customHeight="1">
      <c r="A136" s="39"/>
      <c r="B136" s="40"/>
      <c r="C136" s="228" t="s">
        <v>99</v>
      </c>
      <c r="D136" s="228" t="s">
        <v>218</v>
      </c>
      <c r="E136" s="229" t="s">
        <v>4289</v>
      </c>
      <c r="F136" s="230" t="s">
        <v>4290</v>
      </c>
      <c r="G136" s="231" t="s">
        <v>293</v>
      </c>
      <c r="H136" s="232">
        <v>160</v>
      </c>
      <c r="I136" s="233"/>
      <c r="J136" s="234">
        <f>ROUND(I136*H136,2)</f>
        <v>0</v>
      </c>
      <c r="K136" s="230" t="s">
        <v>222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290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290</v>
      </c>
      <c r="BM136" s="239" t="s">
        <v>8198</v>
      </c>
    </row>
    <row r="137" s="2" customFormat="1">
      <c r="A137" s="39"/>
      <c r="B137" s="40"/>
      <c r="C137" s="41"/>
      <c r="D137" s="243" t="s">
        <v>1639</v>
      </c>
      <c r="E137" s="41"/>
      <c r="F137" s="291" t="s">
        <v>8199</v>
      </c>
      <c r="G137" s="41"/>
      <c r="H137" s="41"/>
      <c r="I137" s="292"/>
      <c r="J137" s="41"/>
      <c r="K137" s="41"/>
      <c r="L137" s="45"/>
      <c r="M137" s="293"/>
      <c r="N137" s="294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1639</v>
      </c>
      <c r="AU137" s="18" t="s">
        <v>88</v>
      </c>
    </row>
    <row r="138" s="2" customFormat="1" ht="16.5" customHeight="1">
      <c r="A138" s="39"/>
      <c r="B138" s="40"/>
      <c r="C138" s="228" t="s">
        <v>121</v>
      </c>
      <c r="D138" s="228" t="s">
        <v>218</v>
      </c>
      <c r="E138" s="229" t="s">
        <v>8200</v>
      </c>
      <c r="F138" s="230" t="s">
        <v>8201</v>
      </c>
      <c r="G138" s="231" t="s">
        <v>359</v>
      </c>
      <c r="H138" s="232">
        <v>2.0379999999999998</v>
      </c>
      <c r="I138" s="233"/>
      <c r="J138" s="234">
        <f>ROUND(I138*H138,2)</f>
        <v>0</v>
      </c>
      <c r="K138" s="230" t="s">
        <v>222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8202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8203</v>
      </c>
      <c r="F139" s="226" t="s">
        <v>8204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SUM(P140:P146)</f>
        <v>0</v>
      </c>
      <c r="Q139" s="220"/>
      <c r="R139" s="221">
        <f>SUM(R140:R146)</f>
        <v>30.241620000000001</v>
      </c>
      <c r="S139" s="220"/>
      <c r="T139" s="222">
        <f>SUM(T140:T146)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86</v>
      </c>
      <c r="AT139" s="224" t="s">
        <v>78</v>
      </c>
      <c r="AU139" s="224" t="s">
        <v>86</v>
      </c>
      <c r="AY139" s="223" t="s">
        <v>216</v>
      </c>
      <c r="BK139" s="225">
        <f>SUM(BK140:BK146)</f>
        <v>0</v>
      </c>
    </row>
    <row r="140" s="2" customFormat="1" ht="16.5" customHeight="1">
      <c r="A140" s="39"/>
      <c r="B140" s="40"/>
      <c r="C140" s="228" t="s">
        <v>236</v>
      </c>
      <c r="D140" s="228" t="s">
        <v>218</v>
      </c>
      <c r="E140" s="229" t="s">
        <v>8205</v>
      </c>
      <c r="F140" s="230" t="s">
        <v>8273</v>
      </c>
      <c r="G140" s="231" t="s">
        <v>221</v>
      </c>
      <c r="H140" s="232">
        <v>4</v>
      </c>
      <c r="I140" s="233"/>
      <c r="J140" s="234">
        <f>ROUND(I140*H140,2)</f>
        <v>0</v>
      </c>
      <c r="K140" s="230" t="s">
        <v>3900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0.04027</v>
      </c>
      <c r="R140" s="237">
        <f>Q140*H140</f>
        <v>0.16108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8207</v>
      </c>
    </row>
    <row r="141" s="2" customFormat="1" ht="16.5" customHeight="1">
      <c r="A141" s="39"/>
      <c r="B141" s="40"/>
      <c r="C141" s="228" t="s">
        <v>241</v>
      </c>
      <c r="D141" s="228" t="s">
        <v>218</v>
      </c>
      <c r="E141" s="229" t="s">
        <v>8274</v>
      </c>
      <c r="F141" s="230" t="s">
        <v>8275</v>
      </c>
      <c r="G141" s="231" t="s">
        <v>221</v>
      </c>
      <c r="H141" s="232">
        <v>1</v>
      </c>
      <c r="I141" s="233"/>
      <c r="J141" s="234">
        <f>ROUND(I141*H141,2)</f>
        <v>0</v>
      </c>
      <c r="K141" s="230" t="s">
        <v>3900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0.04027</v>
      </c>
      <c r="R141" s="237">
        <f>Q141*H141</f>
        <v>0.04027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8276</v>
      </c>
    </row>
    <row r="142" s="2" customFormat="1" ht="16.5" customHeight="1">
      <c r="A142" s="39"/>
      <c r="B142" s="40"/>
      <c r="C142" s="228" t="s">
        <v>245</v>
      </c>
      <c r="D142" s="228" t="s">
        <v>218</v>
      </c>
      <c r="E142" s="229" t="s">
        <v>8277</v>
      </c>
      <c r="F142" s="230" t="s">
        <v>8278</v>
      </c>
      <c r="G142" s="231" t="s">
        <v>221</v>
      </c>
      <c r="H142" s="232">
        <v>1</v>
      </c>
      <c r="I142" s="233"/>
      <c r="J142" s="234">
        <f>ROUND(I142*H142,2)</f>
        <v>0</v>
      </c>
      <c r="K142" s="230" t="s">
        <v>3900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0.04027</v>
      </c>
      <c r="R142" s="237">
        <f>Q142*H142</f>
        <v>0.04027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8279</v>
      </c>
    </row>
    <row r="143" s="2" customFormat="1" ht="33" customHeight="1">
      <c r="A143" s="39"/>
      <c r="B143" s="40"/>
      <c r="C143" s="228" t="s">
        <v>250</v>
      </c>
      <c r="D143" s="228" t="s">
        <v>218</v>
      </c>
      <c r="E143" s="229" t="s">
        <v>8280</v>
      </c>
      <c r="F143" s="230" t="s">
        <v>8281</v>
      </c>
      <c r="G143" s="231" t="s">
        <v>221</v>
      </c>
      <c r="H143" s="232">
        <v>1</v>
      </c>
      <c r="I143" s="233"/>
      <c r="J143" s="234">
        <f>ROUND(I143*H143,2)</f>
        <v>0</v>
      </c>
      <c r="K143" s="230" t="s">
        <v>3900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18</v>
      </c>
      <c r="R143" s="237">
        <f>Q143*H143</f>
        <v>18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8282</v>
      </c>
    </row>
    <row r="144" s="2" customFormat="1">
      <c r="A144" s="39"/>
      <c r="B144" s="40"/>
      <c r="C144" s="41"/>
      <c r="D144" s="243" t="s">
        <v>1639</v>
      </c>
      <c r="E144" s="41"/>
      <c r="F144" s="291" t="s">
        <v>8283</v>
      </c>
      <c r="G144" s="41"/>
      <c r="H144" s="41"/>
      <c r="I144" s="292"/>
      <c r="J144" s="41"/>
      <c r="K144" s="41"/>
      <c r="L144" s="45"/>
      <c r="M144" s="293"/>
      <c r="N144" s="294"/>
      <c r="O144" s="92"/>
      <c r="P144" s="92"/>
      <c r="Q144" s="92"/>
      <c r="R144" s="92"/>
      <c r="S144" s="92"/>
      <c r="T144" s="93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1639</v>
      </c>
      <c r="AU144" s="18" t="s">
        <v>88</v>
      </c>
    </row>
    <row r="145" s="2" customFormat="1" ht="37.8" customHeight="1">
      <c r="A145" s="39"/>
      <c r="B145" s="40"/>
      <c r="C145" s="228" t="s">
        <v>255</v>
      </c>
      <c r="D145" s="228" t="s">
        <v>218</v>
      </c>
      <c r="E145" s="229" t="s">
        <v>8284</v>
      </c>
      <c r="F145" s="230" t="s">
        <v>8285</v>
      </c>
      <c r="G145" s="231" t="s">
        <v>221</v>
      </c>
      <c r="H145" s="232">
        <v>1</v>
      </c>
      <c r="I145" s="233"/>
      <c r="J145" s="234">
        <f>ROUND(I145*H145,2)</f>
        <v>0</v>
      </c>
      <c r="K145" s="230" t="s">
        <v>3900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12</v>
      </c>
      <c r="R145" s="237">
        <f>Q145*H145</f>
        <v>12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8286</v>
      </c>
    </row>
    <row r="146" s="2" customFormat="1">
      <c r="A146" s="39"/>
      <c r="B146" s="40"/>
      <c r="C146" s="41"/>
      <c r="D146" s="243" t="s">
        <v>1639</v>
      </c>
      <c r="E146" s="41"/>
      <c r="F146" s="291" t="s">
        <v>8283</v>
      </c>
      <c r="G146" s="41"/>
      <c r="H146" s="41"/>
      <c r="I146" s="292"/>
      <c r="J146" s="41"/>
      <c r="K146" s="41"/>
      <c r="L146" s="45"/>
      <c r="M146" s="293"/>
      <c r="N146" s="294"/>
      <c r="O146" s="92"/>
      <c r="P146" s="92"/>
      <c r="Q146" s="92"/>
      <c r="R146" s="92"/>
      <c r="S146" s="92"/>
      <c r="T146" s="93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1639</v>
      </c>
      <c r="AU146" s="18" t="s">
        <v>88</v>
      </c>
    </row>
    <row r="147" s="12" customFormat="1" ht="22.8" customHeight="1">
      <c r="A147" s="12"/>
      <c r="B147" s="212"/>
      <c r="C147" s="213"/>
      <c r="D147" s="214" t="s">
        <v>78</v>
      </c>
      <c r="E147" s="226" t="s">
        <v>8211</v>
      </c>
      <c r="F147" s="226" t="s">
        <v>8212</v>
      </c>
      <c r="G147" s="213"/>
      <c r="H147" s="213"/>
      <c r="I147" s="216"/>
      <c r="J147" s="227">
        <f>BK147</f>
        <v>0</v>
      </c>
      <c r="K147" s="213"/>
      <c r="L147" s="218"/>
      <c r="M147" s="219"/>
      <c r="N147" s="220"/>
      <c r="O147" s="220"/>
      <c r="P147" s="221">
        <f>SUM(P148:P162)</f>
        <v>0</v>
      </c>
      <c r="Q147" s="220"/>
      <c r="R147" s="221">
        <f>SUM(R148:R162)</f>
        <v>0.55530000000000002</v>
      </c>
      <c r="S147" s="220"/>
      <c r="T147" s="222">
        <f>SUM(T148:T162)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3" t="s">
        <v>86</v>
      </c>
      <c r="AT147" s="224" t="s">
        <v>78</v>
      </c>
      <c r="AU147" s="224" t="s">
        <v>86</v>
      </c>
      <c r="AY147" s="223" t="s">
        <v>216</v>
      </c>
      <c r="BK147" s="225">
        <f>SUM(BK148:BK162)</f>
        <v>0</v>
      </c>
    </row>
    <row r="148" s="2" customFormat="1" ht="24.15" customHeight="1">
      <c r="A148" s="39"/>
      <c r="B148" s="40"/>
      <c r="C148" s="228" t="s">
        <v>260</v>
      </c>
      <c r="D148" s="228" t="s">
        <v>218</v>
      </c>
      <c r="E148" s="229" t="s">
        <v>8219</v>
      </c>
      <c r="F148" s="230" t="s">
        <v>8220</v>
      </c>
      <c r="G148" s="231" t="s">
        <v>328</v>
      </c>
      <c r="H148" s="232">
        <v>7</v>
      </c>
      <c r="I148" s="233"/>
      <c r="J148" s="234">
        <f>ROUND(I148*H148,2)</f>
        <v>0</v>
      </c>
      <c r="K148" s="230" t="s">
        <v>222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8221</v>
      </c>
    </row>
    <row r="149" s="2" customFormat="1" ht="21.75" customHeight="1">
      <c r="A149" s="39"/>
      <c r="B149" s="40"/>
      <c r="C149" s="228" t="s">
        <v>265</v>
      </c>
      <c r="D149" s="228" t="s">
        <v>218</v>
      </c>
      <c r="E149" s="229" t="s">
        <v>4262</v>
      </c>
      <c r="F149" s="230" t="s">
        <v>4263</v>
      </c>
      <c r="G149" s="231" t="s">
        <v>328</v>
      </c>
      <c r="H149" s="232">
        <v>55</v>
      </c>
      <c r="I149" s="233"/>
      <c r="J149" s="234">
        <f>ROUND(I149*H149,2)</f>
        <v>0</v>
      </c>
      <c r="K149" s="230" t="s">
        <v>222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8287</v>
      </c>
    </row>
    <row r="150" s="2" customFormat="1" ht="21.75" customHeight="1">
      <c r="A150" s="39"/>
      <c r="B150" s="40"/>
      <c r="C150" s="228" t="s">
        <v>269</v>
      </c>
      <c r="D150" s="228" t="s">
        <v>218</v>
      </c>
      <c r="E150" s="229" t="s">
        <v>8288</v>
      </c>
      <c r="F150" s="230" t="s">
        <v>8289</v>
      </c>
      <c r="G150" s="231" t="s">
        <v>328</v>
      </c>
      <c r="H150" s="232">
        <v>218</v>
      </c>
      <c r="I150" s="233"/>
      <c r="J150" s="234">
        <f>ROUND(I150*H150,2)</f>
        <v>0</v>
      </c>
      <c r="K150" s="230" t="s">
        <v>222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8290</v>
      </c>
    </row>
    <row r="151" s="2" customFormat="1" ht="16.5" customHeight="1">
      <c r="A151" s="39"/>
      <c r="B151" s="40"/>
      <c r="C151" s="228" t="s">
        <v>274</v>
      </c>
      <c r="D151" s="228" t="s">
        <v>218</v>
      </c>
      <c r="E151" s="229" t="s">
        <v>8223</v>
      </c>
      <c r="F151" s="230" t="s">
        <v>8224</v>
      </c>
      <c r="G151" s="231" t="s">
        <v>277</v>
      </c>
      <c r="H151" s="232">
        <v>630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0.00084999999999999995</v>
      </c>
      <c r="R151" s="237">
        <f>Q151*H151</f>
        <v>0.53549999999999998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8225</v>
      </c>
    </row>
    <row r="152" s="2" customFormat="1" ht="16.5" customHeight="1">
      <c r="A152" s="39"/>
      <c r="B152" s="40"/>
      <c r="C152" s="228" t="s">
        <v>280</v>
      </c>
      <c r="D152" s="228" t="s">
        <v>218</v>
      </c>
      <c r="E152" s="229" t="s">
        <v>8226</v>
      </c>
      <c r="F152" s="230" t="s">
        <v>8227</v>
      </c>
      <c r="G152" s="231" t="s">
        <v>277</v>
      </c>
      <c r="H152" s="232">
        <v>630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8228</v>
      </c>
    </row>
    <row r="153" s="2" customFormat="1" ht="16.5" customHeight="1">
      <c r="A153" s="39"/>
      <c r="B153" s="40"/>
      <c r="C153" s="228" t="s">
        <v>8</v>
      </c>
      <c r="D153" s="228" t="s">
        <v>218</v>
      </c>
      <c r="E153" s="229" t="s">
        <v>8229</v>
      </c>
      <c r="F153" s="230" t="s">
        <v>8230</v>
      </c>
      <c r="G153" s="231" t="s">
        <v>328</v>
      </c>
      <c r="H153" s="232">
        <v>3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8231</v>
      </c>
    </row>
    <row r="154" s="2" customFormat="1">
      <c r="A154" s="39"/>
      <c r="B154" s="40"/>
      <c r="C154" s="41"/>
      <c r="D154" s="243" t="s">
        <v>1639</v>
      </c>
      <c r="E154" s="41"/>
      <c r="F154" s="291" t="s">
        <v>8291</v>
      </c>
      <c r="G154" s="41"/>
      <c r="H154" s="41"/>
      <c r="I154" s="292"/>
      <c r="J154" s="41"/>
      <c r="K154" s="41"/>
      <c r="L154" s="45"/>
      <c r="M154" s="293"/>
      <c r="N154" s="294"/>
      <c r="O154" s="92"/>
      <c r="P154" s="92"/>
      <c r="Q154" s="92"/>
      <c r="R154" s="92"/>
      <c r="S154" s="92"/>
      <c r="T154" s="93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1639</v>
      </c>
      <c r="AU154" s="18" t="s">
        <v>88</v>
      </c>
    </row>
    <row r="155" s="2" customFormat="1" ht="16.5" customHeight="1">
      <c r="A155" s="39"/>
      <c r="B155" s="40"/>
      <c r="C155" s="228" t="s">
        <v>290</v>
      </c>
      <c r="D155" s="228" t="s">
        <v>218</v>
      </c>
      <c r="E155" s="229" t="s">
        <v>8233</v>
      </c>
      <c r="F155" s="230" t="s">
        <v>8234</v>
      </c>
      <c r="G155" s="231" t="s">
        <v>328</v>
      </c>
      <c r="H155" s="232">
        <v>283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8235</v>
      </c>
    </row>
    <row r="156" s="2" customFormat="1" ht="16.5" customHeight="1">
      <c r="A156" s="39"/>
      <c r="B156" s="40"/>
      <c r="C156" s="228" t="s">
        <v>297</v>
      </c>
      <c r="D156" s="228" t="s">
        <v>218</v>
      </c>
      <c r="E156" s="229" t="s">
        <v>602</v>
      </c>
      <c r="F156" s="230" t="s">
        <v>4055</v>
      </c>
      <c r="G156" s="231" t="s">
        <v>328</v>
      </c>
      <c r="H156" s="232">
        <v>75.5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8236</v>
      </c>
    </row>
    <row r="157" s="2" customFormat="1" ht="16.5" customHeight="1">
      <c r="A157" s="39"/>
      <c r="B157" s="40"/>
      <c r="C157" s="228" t="s">
        <v>302</v>
      </c>
      <c r="D157" s="228" t="s">
        <v>218</v>
      </c>
      <c r="E157" s="229" t="s">
        <v>607</v>
      </c>
      <c r="F157" s="230" t="s">
        <v>608</v>
      </c>
      <c r="G157" s="231" t="s">
        <v>328</v>
      </c>
      <c r="H157" s="232">
        <v>75.5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8237</v>
      </c>
    </row>
    <row r="158" s="2" customFormat="1" ht="16.5" customHeight="1">
      <c r="A158" s="39"/>
      <c r="B158" s="40"/>
      <c r="C158" s="228" t="s">
        <v>309</v>
      </c>
      <c r="D158" s="228" t="s">
        <v>218</v>
      </c>
      <c r="E158" s="229" t="s">
        <v>4057</v>
      </c>
      <c r="F158" s="230" t="s">
        <v>4058</v>
      </c>
      <c r="G158" s="231" t="s">
        <v>328</v>
      </c>
      <c r="H158" s="232">
        <v>75.5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8238</v>
      </c>
    </row>
    <row r="159" s="2" customFormat="1" ht="16.5" customHeight="1">
      <c r="A159" s="39"/>
      <c r="B159" s="40"/>
      <c r="C159" s="228" t="s">
        <v>313</v>
      </c>
      <c r="D159" s="228" t="s">
        <v>218</v>
      </c>
      <c r="E159" s="229" t="s">
        <v>621</v>
      </c>
      <c r="F159" s="230" t="s">
        <v>622</v>
      </c>
      <c r="G159" s="231" t="s">
        <v>359</v>
      </c>
      <c r="H159" s="232">
        <v>120.8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8239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8292</v>
      </c>
      <c r="G160" s="242"/>
      <c r="H160" s="246">
        <v>120.8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7</v>
      </c>
      <c r="D161" s="228" t="s">
        <v>218</v>
      </c>
      <c r="E161" s="229" t="s">
        <v>8241</v>
      </c>
      <c r="F161" s="230" t="s">
        <v>8242</v>
      </c>
      <c r="G161" s="231" t="s">
        <v>3382</v>
      </c>
      <c r="H161" s="232">
        <v>1</v>
      </c>
      <c r="I161" s="233"/>
      <c r="J161" s="234">
        <f>ROUND(I161*H161,2)</f>
        <v>0</v>
      </c>
      <c r="K161" s="230" t="s">
        <v>3900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0.0099000000000000008</v>
      </c>
      <c r="R161" s="237">
        <f>Q161*H161</f>
        <v>0.0099000000000000008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528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528</v>
      </c>
      <c r="BM161" s="239" t="s">
        <v>8243</v>
      </c>
    </row>
    <row r="162" s="2" customFormat="1" ht="16.5" customHeight="1">
      <c r="A162" s="39"/>
      <c r="B162" s="40"/>
      <c r="C162" s="228" t="s">
        <v>320</v>
      </c>
      <c r="D162" s="228" t="s">
        <v>218</v>
      </c>
      <c r="E162" s="229" t="s">
        <v>8244</v>
      </c>
      <c r="F162" s="230" t="s">
        <v>8245</v>
      </c>
      <c r="G162" s="231" t="s">
        <v>3382</v>
      </c>
      <c r="H162" s="232">
        <v>1</v>
      </c>
      <c r="I162" s="233"/>
      <c r="J162" s="234">
        <f>ROUND(I162*H162,2)</f>
        <v>0</v>
      </c>
      <c r="K162" s="230" t="s">
        <v>3900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0.0099000000000000008</v>
      </c>
      <c r="R162" s="237">
        <f>Q162*H162</f>
        <v>0.0099000000000000008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528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528</v>
      </c>
      <c r="BM162" s="239" t="s">
        <v>8246</v>
      </c>
    </row>
    <row r="163" s="12" customFormat="1" ht="22.8" customHeight="1">
      <c r="A163" s="12"/>
      <c r="B163" s="212"/>
      <c r="C163" s="213"/>
      <c r="D163" s="214" t="s">
        <v>78</v>
      </c>
      <c r="E163" s="226" t="s">
        <v>8247</v>
      </c>
      <c r="F163" s="226" t="s">
        <v>8248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SUM(P164:P171)</f>
        <v>0</v>
      </c>
      <c r="Q163" s="220"/>
      <c r="R163" s="221">
        <f>SUM(R164:R171)</f>
        <v>129.17080000000001</v>
      </c>
      <c r="S163" s="220"/>
      <c r="T163" s="222">
        <f>SUM(T164:T171)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86</v>
      </c>
      <c r="AT163" s="224" t="s">
        <v>78</v>
      </c>
      <c r="AU163" s="224" t="s">
        <v>86</v>
      </c>
      <c r="AY163" s="223" t="s">
        <v>216</v>
      </c>
      <c r="BK163" s="225">
        <f>SUM(BK164:BK171)</f>
        <v>0</v>
      </c>
    </row>
    <row r="164" s="2" customFormat="1" ht="16.5" customHeight="1">
      <c r="A164" s="39"/>
      <c r="B164" s="40"/>
      <c r="C164" s="228" t="s">
        <v>325</v>
      </c>
      <c r="D164" s="228" t="s">
        <v>218</v>
      </c>
      <c r="E164" s="229" t="s">
        <v>4037</v>
      </c>
      <c r="F164" s="230" t="s">
        <v>4038</v>
      </c>
      <c r="G164" s="231" t="s">
        <v>328</v>
      </c>
      <c r="H164" s="232">
        <v>14</v>
      </c>
      <c r="I164" s="233"/>
      <c r="J164" s="234">
        <f>ROUND(I164*H164,2)</f>
        <v>0</v>
      </c>
      <c r="K164" s="230" t="s">
        <v>222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8249</v>
      </c>
    </row>
    <row r="165" s="2" customFormat="1">
      <c r="A165" s="39"/>
      <c r="B165" s="40"/>
      <c r="C165" s="41"/>
      <c r="D165" s="243" t="s">
        <v>1639</v>
      </c>
      <c r="E165" s="41"/>
      <c r="F165" s="291" t="s">
        <v>8250</v>
      </c>
      <c r="G165" s="41"/>
      <c r="H165" s="41"/>
      <c r="I165" s="292"/>
      <c r="J165" s="41"/>
      <c r="K165" s="41"/>
      <c r="L165" s="45"/>
      <c r="M165" s="293"/>
      <c r="N165" s="294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1639</v>
      </c>
      <c r="AU165" s="18" t="s">
        <v>88</v>
      </c>
    </row>
    <row r="166" s="2" customFormat="1" ht="16.5" customHeight="1">
      <c r="A166" s="39"/>
      <c r="B166" s="40"/>
      <c r="C166" s="228" t="s">
        <v>331</v>
      </c>
      <c r="D166" s="228" t="s">
        <v>218</v>
      </c>
      <c r="E166" s="229" t="s">
        <v>4041</v>
      </c>
      <c r="F166" s="230" t="s">
        <v>8251</v>
      </c>
      <c r="G166" s="231" t="s">
        <v>328</v>
      </c>
      <c r="H166" s="232">
        <v>61.5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8252</v>
      </c>
    </row>
    <row r="167" s="2" customFormat="1">
      <c r="A167" s="39"/>
      <c r="B167" s="40"/>
      <c r="C167" s="41"/>
      <c r="D167" s="243" t="s">
        <v>1639</v>
      </c>
      <c r="E167" s="41"/>
      <c r="F167" s="291" t="s">
        <v>8293</v>
      </c>
      <c r="G167" s="41"/>
      <c r="H167" s="41"/>
      <c r="I167" s="292"/>
      <c r="J167" s="41"/>
      <c r="K167" s="41"/>
      <c r="L167" s="45"/>
      <c r="M167" s="293"/>
      <c r="N167" s="294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1639</v>
      </c>
      <c r="AU167" s="18" t="s">
        <v>88</v>
      </c>
    </row>
    <row r="168" s="2" customFormat="1" ht="16.5" customHeight="1">
      <c r="A168" s="39"/>
      <c r="B168" s="40"/>
      <c r="C168" s="264" t="s">
        <v>336</v>
      </c>
      <c r="D168" s="264" t="s">
        <v>372</v>
      </c>
      <c r="E168" s="265" t="s">
        <v>4045</v>
      </c>
      <c r="F168" s="266" t="s">
        <v>4046</v>
      </c>
      <c r="G168" s="267" t="s">
        <v>359</v>
      </c>
      <c r="H168" s="268">
        <v>129.15000000000001</v>
      </c>
      <c r="I168" s="269"/>
      <c r="J168" s="270">
        <f>ROUND(I168*H168,2)</f>
        <v>0</v>
      </c>
      <c r="K168" s="266" t="s">
        <v>222</v>
      </c>
      <c r="L168" s="271"/>
      <c r="M168" s="272" t="s">
        <v>1</v>
      </c>
      <c r="N168" s="273" t="s">
        <v>44</v>
      </c>
      <c r="O168" s="92"/>
      <c r="P168" s="237">
        <f>O168*H168</f>
        <v>0</v>
      </c>
      <c r="Q168" s="237">
        <v>1</v>
      </c>
      <c r="R168" s="237">
        <f>Q168*H168</f>
        <v>129.15000000000001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250</v>
      </c>
      <c r="AT168" s="239" t="s">
        <v>372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8254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8294</v>
      </c>
      <c r="G169" s="242"/>
      <c r="H169" s="246">
        <v>129.15000000000001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86</v>
      </c>
      <c r="AY169" s="252" t="s">
        <v>216</v>
      </c>
    </row>
    <row r="170" s="2" customFormat="1" ht="16.5" customHeight="1">
      <c r="A170" s="39"/>
      <c r="B170" s="40"/>
      <c r="C170" s="228" t="s">
        <v>341</v>
      </c>
      <c r="D170" s="228" t="s">
        <v>218</v>
      </c>
      <c r="E170" s="229" t="s">
        <v>8256</v>
      </c>
      <c r="F170" s="230" t="s">
        <v>8257</v>
      </c>
      <c r="G170" s="231" t="s">
        <v>293</v>
      </c>
      <c r="H170" s="232">
        <v>160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0.00012999999999999999</v>
      </c>
      <c r="R170" s="237">
        <f>Q170*H170</f>
        <v>0.020799999999999999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8258</v>
      </c>
    </row>
    <row r="171" s="2" customFormat="1" ht="16.5" customHeight="1">
      <c r="A171" s="39"/>
      <c r="B171" s="40"/>
      <c r="C171" s="228" t="s">
        <v>346</v>
      </c>
      <c r="D171" s="228" t="s">
        <v>218</v>
      </c>
      <c r="E171" s="229" t="s">
        <v>629</v>
      </c>
      <c r="F171" s="230" t="s">
        <v>630</v>
      </c>
      <c r="G171" s="231" t="s">
        <v>328</v>
      </c>
      <c r="H171" s="232">
        <v>207.5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8259</v>
      </c>
    </row>
    <row r="172" s="12" customFormat="1" ht="22.8" customHeight="1">
      <c r="A172" s="12"/>
      <c r="B172" s="212"/>
      <c r="C172" s="213"/>
      <c r="D172" s="214" t="s">
        <v>78</v>
      </c>
      <c r="E172" s="226" t="s">
        <v>8260</v>
      </c>
      <c r="F172" s="226" t="s">
        <v>8295</v>
      </c>
      <c r="G172" s="213"/>
      <c r="H172" s="213"/>
      <c r="I172" s="216"/>
      <c r="J172" s="227">
        <f>BK172</f>
        <v>0</v>
      </c>
      <c r="K172" s="213"/>
      <c r="L172" s="218"/>
      <c r="M172" s="219"/>
      <c r="N172" s="220"/>
      <c r="O172" s="220"/>
      <c r="P172" s="221">
        <f>SUM(P173:P194)</f>
        <v>0</v>
      </c>
      <c r="Q172" s="220"/>
      <c r="R172" s="221">
        <f>SUM(R173:R194)</f>
        <v>5.3389300000000004</v>
      </c>
      <c r="S172" s="220"/>
      <c r="T172" s="222">
        <f>SUM(T173:T194)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3" t="s">
        <v>86</v>
      </c>
      <c r="AT172" s="224" t="s">
        <v>78</v>
      </c>
      <c r="AU172" s="224" t="s">
        <v>86</v>
      </c>
      <c r="AY172" s="223" t="s">
        <v>216</v>
      </c>
      <c r="BK172" s="225">
        <f>SUM(BK173:BK194)</f>
        <v>0</v>
      </c>
    </row>
    <row r="173" s="2" customFormat="1" ht="24.15" customHeight="1">
      <c r="A173" s="39"/>
      <c r="B173" s="40"/>
      <c r="C173" s="228" t="s">
        <v>351</v>
      </c>
      <c r="D173" s="228" t="s">
        <v>218</v>
      </c>
      <c r="E173" s="229" t="s">
        <v>8296</v>
      </c>
      <c r="F173" s="230" t="s">
        <v>8297</v>
      </c>
      <c r="G173" s="231" t="s">
        <v>4161</v>
      </c>
      <c r="H173" s="232">
        <v>1</v>
      </c>
      <c r="I173" s="233"/>
      <c r="J173" s="234">
        <f>ROUND(I173*H173,2)</f>
        <v>0</v>
      </c>
      <c r="K173" s="230" t="s">
        <v>3900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0.03603</v>
      </c>
      <c r="R173" s="237">
        <f>Q173*H173</f>
        <v>0.03603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8298</v>
      </c>
    </row>
    <row r="174" s="2" customFormat="1" ht="16.5" customHeight="1">
      <c r="A174" s="39"/>
      <c r="B174" s="40"/>
      <c r="C174" s="228" t="s">
        <v>356</v>
      </c>
      <c r="D174" s="228" t="s">
        <v>218</v>
      </c>
      <c r="E174" s="229" t="s">
        <v>4519</v>
      </c>
      <c r="F174" s="230" t="s">
        <v>4520</v>
      </c>
      <c r="G174" s="231" t="s">
        <v>293</v>
      </c>
      <c r="H174" s="232">
        <v>15</v>
      </c>
      <c r="I174" s="233"/>
      <c r="J174" s="234">
        <f>ROUND(I174*H174,2)</f>
        <v>0</v>
      </c>
      <c r="K174" s="230" t="s">
        <v>3900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0.0014400000000000001</v>
      </c>
      <c r="R174" s="237">
        <f>Q174*H174</f>
        <v>0.021600000000000001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8299</v>
      </c>
    </row>
    <row r="175" s="2" customFormat="1">
      <c r="A175" s="39"/>
      <c r="B175" s="40"/>
      <c r="C175" s="41"/>
      <c r="D175" s="243" t="s">
        <v>1639</v>
      </c>
      <c r="E175" s="41"/>
      <c r="F175" s="291" t="s">
        <v>4350</v>
      </c>
      <c r="G175" s="41"/>
      <c r="H175" s="41"/>
      <c r="I175" s="292"/>
      <c r="J175" s="41"/>
      <c r="K175" s="41"/>
      <c r="L175" s="45"/>
      <c r="M175" s="293"/>
      <c r="N175" s="294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1639</v>
      </c>
      <c r="AU175" s="18" t="s">
        <v>88</v>
      </c>
    </row>
    <row r="176" s="2" customFormat="1" ht="16.5" customHeight="1">
      <c r="A176" s="39"/>
      <c r="B176" s="40"/>
      <c r="C176" s="228" t="s">
        <v>362</v>
      </c>
      <c r="D176" s="228" t="s">
        <v>218</v>
      </c>
      <c r="E176" s="229" t="s">
        <v>4840</v>
      </c>
      <c r="F176" s="230" t="s">
        <v>4841</v>
      </c>
      <c r="G176" s="231" t="s">
        <v>293</v>
      </c>
      <c r="H176" s="232">
        <v>15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0.00019000000000000001</v>
      </c>
      <c r="R176" s="237">
        <f>Q176*H176</f>
        <v>0.0028500000000000001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8300</v>
      </c>
    </row>
    <row r="177" s="2" customFormat="1" ht="24.15" customHeight="1">
      <c r="A177" s="39"/>
      <c r="B177" s="40"/>
      <c r="C177" s="228" t="s">
        <v>367</v>
      </c>
      <c r="D177" s="228" t="s">
        <v>218</v>
      </c>
      <c r="E177" s="229" t="s">
        <v>8301</v>
      </c>
      <c r="F177" s="230" t="s">
        <v>8302</v>
      </c>
      <c r="G177" s="231" t="s">
        <v>221</v>
      </c>
      <c r="H177" s="232">
        <v>1</v>
      </c>
      <c r="I177" s="233"/>
      <c r="J177" s="234">
        <f>ROUND(I177*H177,2)</f>
        <v>0</v>
      </c>
      <c r="K177" s="230" t="s">
        <v>3900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0.026499999999999999</v>
      </c>
      <c r="R177" s="237">
        <f>Q177*H177</f>
        <v>0.026499999999999999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8303</v>
      </c>
    </row>
    <row r="178" s="2" customFormat="1" ht="21.75" customHeight="1">
      <c r="A178" s="39"/>
      <c r="B178" s="40"/>
      <c r="C178" s="228" t="s">
        <v>371</v>
      </c>
      <c r="D178" s="228" t="s">
        <v>218</v>
      </c>
      <c r="E178" s="229" t="s">
        <v>8304</v>
      </c>
      <c r="F178" s="230" t="s">
        <v>8305</v>
      </c>
      <c r="G178" s="231" t="s">
        <v>328</v>
      </c>
      <c r="H178" s="232">
        <v>7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8306</v>
      </c>
    </row>
    <row r="179" s="2" customFormat="1" ht="16.5" customHeight="1">
      <c r="A179" s="39"/>
      <c r="B179" s="40"/>
      <c r="C179" s="228" t="s">
        <v>376</v>
      </c>
      <c r="D179" s="228" t="s">
        <v>218</v>
      </c>
      <c r="E179" s="229" t="s">
        <v>4037</v>
      </c>
      <c r="F179" s="230" t="s">
        <v>4038</v>
      </c>
      <c r="G179" s="231" t="s">
        <v>328</v>
      </c>
      <c r="H179" s="232">
        <v>0.75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8307</v>
      </c>
    </row>
    <row r="180" s="2" customFormat="1">
      <c r="A180" s="39"/>
      <c r="B180" s="40"/>
      <c r="C180" s="41"/>
      <c r="D180" s="243" t="s">
        <v>1639</v>
      </c>
      <c r="E180" s="41"/>
      <c r="F180" s="291" t="s">
        <v>8250</v>
      </c>
      <c r="G180" s="41"/>
      <c r="H180" s="41"/>
      <c r="I180" s="292"/>
      <c r="J180" s="41"/>
      <c r="K180" s="41"/>
      <c r="L180" s="45"/>
      <c r="M180" s="293"/>
      <c r="N180" s="294"/>
      <c r="O180" s="92"/>
      <c r="P180" s="92"/>
      <c r="Q180" s="92"/>
      <c r="R180" s="92"/>
      <c r="S180" s="92"/>
      <c r="T180" s="93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1639</v>
      </c>
      <c r="AU180" s="18" t="s">
        <v>88</v>
      </c>
    </row>
    <row r="181" s="2" customFormat="1" ht="16.5" customHeight="1">
      <c r="A181" s="39"/>
      <c r="B181" s="40"/>
      <c r="C181" s="228" t="s">
        <v>380</v>
      </c>
      <c r="D181" s="228" t="s">
        <v>218</v>
      </c>
      <c r="E181" s="229" t="s">
        <v>4041</v>
      </c>
      <c r="F181" s="230" t="s">
        <v>8251</v>
      </c>
      <c r="G181" s="231" t="s">
        <v>328</v>
      </c>
      <c r="H181" s="232">
        <v>2.5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8308</v>
      </c>
    </row>
    <row r="182" s="2" customFormat="1">
      <c r="A182" s="39"/>
      <c r="B182" s="40"/>
      <c r="C182" s="41"/>
      <c r="D182" s="243" t="s">
        <v>1639</v>
      </c>
      <c r="E182" s="41"/>
      <c r="F182" s="291" t="s">
        <v>8309</v>
      </c>
      <c r="G182" s="41"/>
      <c r="H182" s="41"/>
      <c r="I182" s="292"/>
      <c r="J182" s="41"/>
      <c r="K182" s="41"/>
      <c r="L182" s="45"/>
      <c r="M182" s="293"/>
      <c r="N182" s="29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1639</v>
      </c>
      <c r="AU182" s="18" t="s">
        <v>88</v>
      </c>
    </row>
    <row r="183" s="2" customFormat="1" ht="16.5" customHeight="1">
      <c r="A183" s="39"/>
      <c r="B183" s="40"/>
      <c r="C183" s="264" t="s">
        <v>384</v>
      </c>
      <c r="D183" s="264" t="s">
        <v>372</v>
      </c>
      <c r="E183" s="265" t="s">
        <v>4045</v>
      </c>
      <c r="F183" s="266" t="s">
        <v>4046</v>
      </c>
      <c r="G183" s="267" t="s">
        <v>359</v>
      </c>
      <c r="H183" s="268">
        <v>5.25</v>
      </c>
      <c r="I183" s="269"/>
      <c r="J183" s="270">
        <f>ROUND(I183*H183,2)</f>
        <v>0</v>
      </c>
      <c r="K183" s="266" t="s">
        <v>222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1</v>
      </c>
      <c r="R183" s="237">
        <f>Q183*H183</f>
        <v>5.25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8310</v>
      </c>
    </row>
    <row r="184" s="13" customFormat="1">
      <c r="A184" s="13"/>
      <c r="B184" s="241"/>
      <c r="C184" s="242"/>
      <c r="D184" s="243" t="s">
        <v>230</v>
      </c>
      <c r="E184" s="244" t="s">
        <v>1</v>
      </c>
      <c r="F184" s="245" t="s">
        <v>8311</v>
      </c>
      <c r="G184" s="242"/>
      <c r="H184" s="246">
        <v>5.25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88</v>
      </c>
      <c r="AV184" s="13" t="s">
        <v>88</v>
      </c>
      <c r="AW184" s="13" t="s">
        <v>34</v>
      </c>
      <c r="AX184" s="13" t="s">
        <v>86</v>
      </c>
      <c r="AY184" s="252" t="s">
        <v>216</v>
      </c>
    </row>
    <row r="185" s="2" customFormat="1" ht="16.5" customHeight="1">
      <c r="A185" s="39"/>
      <c r="B185" s="40"/>
      <c r="C185" s="228" t="s">
        <v>389</v>
      </c>
      <c r="D185" s="228" t="s">
        <v>218</v>
      </c>
      <c r="E185" s="229" t="s">
        <v>8256</v>
      </c>
      <c r="F185" s="230" t="s">
        <v>8257</v>
      </c>
      <c r="G185" s="231" t="s">
        <v>293</v>
      </c>
      <c r="H185" s="232">
        <v>15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0.00012999999999999999</v>
      </c>
      <c r="R185" s="237">
        <f>Q185*H185</f>
        <v>0.0019499999999999999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8312</v>
      </c>
    </row>
    <row r="186" s="2" customFormat="1" ht="16.5" customHeight="1">
      <c r="A186" s="39"/>
      <c r="B186" s="40"/>
      <c r="C186" s="228" t="s">
        <v>394</v>
      </c>
      <c r="D186" s="228" t="s">
        <v>218</v>
      </c>
      <c r="E186" s="229" t="s">
        <v>629</v>
      </c>
      <c r="F186" s="230" t="s">
        <v>630</v>
      </c>
      <c r="G186" s="231" t="s">
        <v>328</v>
      </c>
      <c r="H186" s="232">
        <v>3.75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8313</v>
      </c>
    </row>
    <row r="187" s="2" customFormat="1" ht="16.5" customHeight="1">
      <c r="A187" s="39"/>
      <c r="B187" s="40"/>
      <c r="C187" s="228" t="s">
        <v>398</v>
      </c>
      <c r="D187" s="228" t="s">
        <v>218</v>
      </c>
      <c r="E187" s="229" t="s">
        <v>8233</v>
      </c>
      <c r="F187" s="230" t="s">
        <v>8234</v>
      </c>
      <c r="G187" s="231" t="s">
        <v>328</v>
      </c>
      <c r="H187" s="232">
        <v>7</v>
      </c>
      <c r="I187" s="233"/>
      <c r="J187" s="234">
        <f>ROUND(I187*H187,2)</f>
        <v>0</v>
      </c>
      <c r="K187" s="230" t="s">
        <v>222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8314</v>
      </c>
    </row>
    <row r="188" s="2" customFormat="1" ht="16.5" customHeight="1">
      <c r="A188" s="39"/>
      <c r="B188" s="40"/>
      <c r="C188" s="228" t="s">
        <v>403</v>
      </c>
      <c r="D188" s="228" t="s">
        <v>218</v>
      </c>
      <c r="E188" s="229" t="s">
        <v>602</v>
      </c>
      <c r="F188" s="230" t="s">
        <v>4055</v>
      </c>
      <c r="G188" s="231" t="s">
        <v>328</v>
      </c>
      <c r="H188" s="232">
        <v>3.25</v>
      </c>
      <c r="I188" s="233"/>
      <c r="J188" s="234">
        <f>ROUND(I188*H188,2)</f>
        <v>0</v>
      </c>
      <c r="K188" s="230" t="s">
        <v>222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8315</v>
      </c>
    </row>
    <row r="189" s="2" customFormat="1" ht="16.5" customHeight="1">
      <c r="A189" s="39"/>
      <c r="B189" s="40"/>
      <c r="C189" s="228" t="s">
        <v>408</v>
      </c>
      <c r="D189" s="228" t="s">
        <v>218</v>
      </c>
      <c r="E189" s="229" t="s">
        <v>607</v>
      </c>
      <c r="F189" s="230" t="s">
        <v>608</v>
      </c>
      <c r="G189" s="231" t="s">
        <v>328</v>
      </c>
      <c r="H189" s="232">
        <v>3.25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8316</v>
      </c>
    </row>
    <row r="190" s="2" customFormat="1" ht="16.5" customHeight="1">
      <c r="A190" s="39"/>
      <c r="B190" s="40"/>
      <c r="C190" s="228" t="s">
        <v>415</v>
      </c>
      <c r="D190" s="228" t="s">
        <v>218</v>
      </c>
      <c r="E190" s="229" t="s">
        <v>4057</v>
      </c>
      <c r="F190" s="230" t="s">
        <v>4058</v>
      </c>
      <c r="G190" s="231" t="s">
        <v>328</v>
      </c>
      <c r="H190" s="232">
        <v>3.25</v>
      </c>
      <c r="I190" s="233"/>
      <c r="J190" s="234">
        <f>ROUND(I190*H190,2)</f>
        <v>0</v>
      </c>
      <c r="K190" s="230" t="s">
        <v>222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8317</v>
      </c>
    </row>
    <row r="191" s="2" customFormat="1" ht="16.5" customHeight="1">
      <c r="A191" s="39"/>
      <c r="B191" s="40"/>
      <c r="C191" s="228" t="s">
        <v>420</v>
      </c>
      <c r="D191" s="228" t="s">
        <v>218</v>
      </c>
      <c r="E191" s="229" t="s">
        <v>621</v>
      </c>
      <c r="F191" s="230" t="s">
        <v>622</v>
      </c>
      <c r="G191" s="231" t="s">
        <v>359</v>
      </c>
      <c r="H191" s="232">
        <v>5.2000000000000002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8318</v>
      </c>
    </row>
    <row r="192" s="13" customFormat="1">
      <c r="A192" s="13"/>
      <c r="B192" s="241"/>
      <c r="C192" s="242"/>
      <c r="D192" s="243" t="s">
        <v>230</v>
      </c>
      <c r="E192" s="244" t="s">
        <v>1</v>
      </c>
      <c r="F192" s="245" t="s">
        <v>8319</v>
      </c>
      <c r="G192" s="242"/>
      <c r="H192" s="246">
        <v>5.2000000000000002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230</v>
      </c>
      <c r="AU192" s="252" t="s">
        <v>88</v>
      </c>
      <c r="AV192" s="13" t="s">
        <v>88</v>
      </c>
      <c r="AW192" s="13" t="s">
        <v>34</v>
      </c>
      <c r="AX192" s="13" t="s">
        <v>86</v>
      </c>
      <c r="AY192" s="252" t="s">
        <v>216</v>
      </c>
    </row>
    <row r="193" s="2" customFormat="1" ht="16.5" customHeight="1">
      <c r="A193" s="39"/>
      <c r="B193" s="40"/>
      <c r="C193" s="228" t="s">
        <v>424</v>
      </c>
      <c r="D193" s="228" t="s">
        <v>218</v>
      </c>
      <c r="E193" s="229" t="s">
        <v>8320</v>
      </c>
      <c r="F193" s="230" t="s">
        <v>8321</v>
      </c>
      <c r="G193" s="231" t="s">
        <v>3382</v>
      </c>
      <c r="H193" s="232">
        <v>1</v>
      </c>
      <c r="I193" s="233"/>
      <c r="J193" s="234">
        <f>ROUND(I193*H193,2)</f>
        <v>0</v>
      </c>
      <c r="K193" s="230" t="s">
        <v>3900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8322</v>
      </c>
    </row>
    <row r="194" s="2" customFormat="1" ht="16.5" customHeight="1">
      <c r="A194" s="39"/>
      <c r="B194" s="40"/>
      <c r="C194" s="228" t="s">
        <v>428</v>
      </c>
      <c r="D194" s="228" t="s">
        <v>218</v>
      </c>
      <c r="E194" s="229" t="s">
        <v>8323</v>
      </c>
      <c r="F194" s="230" t="s">
        <v>8324</v>
      </c>
      <c r="G194" s="231" t="s">
        <v>359</v>
      </c>
      <c r="H194" s="232">
        <v>5.3390000000000004</v>
      </c>
      <c r="I194" s="233"/>
      <c r="J194" s="234">
        <f>ROUND(I194*H194,2)</f>
        <v>0</v>
      </c>
      <c r="K194" s="230" t="s">
        <v>222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290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290</v>
      </c>
      <c r="BM194" s="239" t="s">
        <v>8325</v>
      </c>
    </row>
    <row r="195" s="12" customFormat="1" ht="22.8" customHeight="1">
      <c r="A195" s="12"/>
      <c r="B195" s="212"/>
      <c r="C195" s="213"/>
      <c r="D195" s="214" t="s">
        <v>78</v>
      </c>
      <c r="E195" s="226" t="s">
        <v>8326</v>
      </c>
      <c r="F195" s="226" t="s">
        <v>3635</v>
      </c>
      <c r="G195" s="213"/>
      <c r="H195" s="213"/>
      <c r="I195" s="216"/>
      <c r="J195" s="227">
        <f>BK195</f>
        <v>0</v>
      </c>
      <c r="K195" s="213"/>
      <c r="L195" s="218"/>
      <c r="M195" s="219"/>
      <c r="N195" s="220"/>
      <c r="O195" s="220"/>
      <c r="P195" s="221">
        <f>P196</f>
        <v>0</v>
      </c>
      <c r="Q195" s="220"/>
      <c r="R195" s="221">
        <f>R196</f>
        <v>0</v>
      </c>
      <c r="S195" s="220"/>
      <c r="T195" s="222">
        <f>T196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23" t="s">
        <v>86</v>
      </c>
      <c r="AT195" s="224" t="s">
        <v>78</v>
      </c>
      <c r="AU195" s="224" t="s">
        <v>86</v>
      </c>
      <c r="AY195" s="223" t="s">
        <v>216</v>
      </c>
      <c r="BK195" s="225">
        <f>BK196</f>
        <v>0</v>
      </c>
    </row>
    <row r="196" s="2" customFormat="1" ht="16.5" customHeight="1">
      <c r="A196" s="39"/>
      <c r="B196" s="40"/>
      <c r="C196" s="228" t="s">
        <v>432</v>
      </c>
      <c r="D196" s="228" t="s">
        <v>218</v>
      </c>
      <c r="E196" s="229" t="s">
        <v>8261</v>
      </c>
      <c r="F196" s="230" t="s">
        <v>8262</v>
      </c>
      <c r="G196" s="231" t="s">
        <v>3382</v>
      </c>
      <c r="H196" s="232">
        <v>1</v>
      </c>
      <c r="I196" s="233"/>
      <c r="J196" s="234">
        <f>ROUND(I196*H196,2)</f>
        <v>0</v>
      </c>
      <c r="K196" s="230" t="s">
        <v>3900</v>
      </c>
      <c r="L196" s="45"/>
      <c r="M196" s="274" t="s">
        <v>1</v>
      </c>
      <c r="N196" s="275" t="s">
        <v>44</v>
      </c>
      <c r="O196" s="276"/>
      <c r="P196" s="277">
        <f>O196*H196</f>
        <v>0</v>
      </c>
      <c r="Q196" s="277">
        <v>0</v>
      </c>
      <c r="R196" s="277">
        <f>Q196*H196</f>
        <v>0</v>
      </c>
      <c r="S196" s="277">
        <v>0</v>
      </c>
      <c r="T196" s="27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8263</v>
      </c>
    </row>
    <row r="197" s="2" customFormat="1" ht="6.96" customHeight="1">
      <c r="A197" s="39"/>
      <c r="B197" s="67"/>
      <c r="C197" s="68"/>
      <c r="D197" s="68"/>
      <c r="E197" s="68"/>
      <c r="F197" s="68"/>
      <c r="G197" s="68"/>
      <c r="H197" s="68"/>
      <c r="I197" s="68"/>
      <c r="J197" s="68"/>
      <c r="K197" s="68"/>
      <c r="L197" s="45"/>
      <c r="M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</sheetData>
  <sheetProtection sheet="1" autoFilter="0" formatColumns="0" formatRows="0" objects="1" scenarios="1" spinCount="100000" saltValue="+SidgxHCCuk3XqBxvdTavA1cntv+1RiMjNjKfZHe2cTTGabVOJuH0TxjxwpCf1jMrKw6rOjhlkDi98UH4LVqwQ==" hashValue="JuFJIs0TcTEcHRQYBjM7tQTOnr01N7zeijlMOiec+G//1JDFGGwCdFymliliPBNFnJNauiyBgoFIudO3t52Eig==" algorithmName="SHA-512" password="EA0A"/>
  <autoFilter ref="C130:K196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7:H117"/>
    <mergeCell ref="E121:H121"/>
    <mergeCell ref="E119:H119"/>
    <mergeCell ref="E123:H12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30" customHeight="1">
      <c r="A11" s="39"/>
      <c r="B11" s="45"/>
      <c r="C11" s="39"/>
      <c r="D11" s="39"/>
      <c r="E11" s="154" t="s">
        <v>8327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3385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ROUND((SUM(BE133:BE195)),  2)</f>
        <v>0</v>
      </c>
      <c r="G35" s="39"/>
      <c r="H35" s="39"/>
      <c r="I35" s="166">
        <v>0.20999999999999999</v>
      </c>
      <c r="J35" s="165">
        <f>ROUND(((SUM(BE133:BE195))*I35),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ROUND((SUM(BF133:BF195)),  2)</f>
        <v>0</v>
      </c>
      <c r="G36" s="39"/>
      <c r="H36" s="39"/>
      <c r="I36" s="166">
        <v>0.14999999999999999</v>
      </c>
      <c r="J36" s="165">
        <f>ROUND(((SUM(BF133:BF195))*I36),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ROUND((SUM(BG133:BG195)),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ROUND((SUM(BH133:BH195)),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ROUND((SUM(BI133:BI195)),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30" customHeight="1">
      <c r="A89" s="39"/>
      <c r="B89" s="40"/>
      <c r="C89" s="41"/>
      <c r="D89" s="41"/>
      <c r="E89" s="77" t="str">
        <f>E11</f>
        <v>SO 21 - Nová dešťová kanalizace včetně retenční nádrže + změna dimenzi části přípojky dešťové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8328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8329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8330</v>
      </c>
      <c r="E101" s="198"/>
      <c r="F101" s="198"/>
      <c r="G101" s="198"/>
      <c r="H101" s="198"/>
      <c r="I101" s="198"/>
      <c r="J101" s="199">
        <f>J140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8331</v>
      </c>
      <c r="E102" s="198"/>
      <c r="F102" s="198"/>
      <c r="G102" s="198"/>
      <c r="H102" s="198"/>
      <c r="I102" s="198"/>
      <c r="J102" s="199">
        <f>J144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8332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8333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8334</v>
      </c>
      <c r="E105" s="198"/>
      <c r="F105" s="198"/>
      <c r="G105" s="198"/>
      <c r="H105" s="198"/>
      <c r="I105" s="198"/>
      <c r="J105" s="199">
        <f>J172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8335</v>
      </c>
      <c r="E106" s="198"/>
      <c r="F106" s="198"/>
      <c r="G106" s="198"/>
      <c r="H106" s="198"/>
      <c r="I106" s="198"/>
      <c r="J106" s="199">
        <f>J174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8336</v>
      </c>
      <c r="E107" s="198"/>
      <c r="F107" s="198"/>
      <c r="G107" s="198"/>
      <c r="H107" s="198"/>
      <c r="I107" s="198"/>
      <c r="J107" s="199">
        <f>J176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8337</v>
      </c>
      <c r="E108" s="198"/>
      <c r="F108" s="198"/>
      <c r="G108" s="198"/>
      <c r="H108" s="198"/>
      <c r="I108" s="198"/>
      <c r="J108" s="199">
        <f>J178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8338</v>
      </c>
      <c r="E109" s="198"/>
      <c r="F109" s="198"/>
      <c r="G109" s="198"/>
      <c r="H109" s="198"/>
      <c r="I109" s="198"/>
      <c r="J109" s="199">
        <f>J180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8339</v>
      </c>
      <c r="E110" s="198"/>
      <c r="F110" s="198"/>
      <c r="G110" s="198"/>
      <c r="H110" s="198"/>
      <c r="I110" s="198"/>
      <c r="J110" s="199">
        <f>J187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8340</v>
      </c>
      <c r="E111" s="198"/>
      <c r="F111" s="198"/>
      <c r="G111" s="198"/>
      <c r="H111" s="198"/>
      <c r="I111" s="198"/>
      <c r="J111" s="199">
        <f>J194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201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Stavební úpravy a přístavba objektu MŠ Malínek, Kaplického 386 - NAVÝŠENÍ KAPACITY MŠ MALÍNEK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187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188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189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30" customHeight="1">
      <c r="A125" s="39"/>
      <c r="B125" s="40"/>
      <c r="C125" s="41"/>
      <c r="D125" s="41"/>
      <c r="E125" s="77" t="str">
        <f>E11</f>
        <v>SO 21 - Nová dešťová kanalizace včetně retenční nádrže + změna dimenzi části přípojky dešťové kanalizace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22</v>
      </c>
      <c r="D127" s="41"/>
      <c r="E127" s="41"/>
      <c r="F127" s="28" t="str">
        <f>F14</f>
        <v xml:space="preserve"> </v>
      </c>
      <c r="G127" s="41"/>
      <c r="H127" s="41"/>
      <c r="I127" s="33" t="s">
        <v>24</v>
      </c>
      <c r="J127" s="80" t="str">
        <f>IF(J14="","",J14)</f>
        <v>15.9.2021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40.05" customHeight="1">
      <c r="A129" s="39"/>
      <c r="B129" s="40"/>
      <c r="C129" s="33" t="s">
        <v>26</v>
      </c>
      <c r="D129" s="41"/>
      <c r="E129" s="41"/>
      <c r="F129" s="28" t="str">
        <f>E17</f>
        <v>SM Liberec, Nám.Dr.E.Beneše 1, Liberec, 460 59</v>
      </c>
      <c r="G129" s="41"/>
      <c r="H129" s="41"/>
      <c r="I129" s="33" t="s">
        <v>32</v>
      </c>
      <c r="J129" s="37" t="str">
        <f>E23</f>
        <v>FS Vision, s.r.o., B.Němcové 54/9, Liberec 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30</v>
      </c>
      <c r="D130" s="41"/>
      <c r="E130" s="41"/>
      <c r="F130" s="28" t="str">
        <f>IF(E20="","",E20)</f>
        <v>Vyplň údaj</v>
      </c>
      <c r="G130" s="41"/>
      <c r="H130" s="41"/>
      <c r="I130" s="33" t="s">
        <v>35</v>
      </c>
      <c r="J130" s="37" t="str">
        <f>E26</f>
        <v>Ing. Jaroslav Šíma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202</v>
      </c>
      <c r="D132" s="204" t="s">
        <v>64</v>
      </c>
      <c r="E132" s="204" t="s">
        <v>60</v>
      </c>
      <c r="F132" s="204" t="s">
        <v>61</v>
      </c>
      <c r="G132" s="204" t="s">
        <v>203</v>
      </c>
      <c r="H132" s="204" t="s">
        <v>204</v>
      </c>
      <c r="I132" s="204" t="s">
        <v>205</v>
      </c>
      <c r="J132" s="204" t="s">
        <v>193</v>
      </c>
      <c r="K132" s="205" t="s">
        <v>206</v>
      </c>
      <c r="L132" s="206"/>
      <c r="M132" s="101" t="s">
        <v>1</v>
      </c>
      <c r="N132" s="102" t="s">
        <v>43</v>
      </c>
      <c r="O132" s="102" t="s">
        <v>207</v>
      </c>
      <c r="P132" s="102" t="s">
        <v>208</v>
      </c>
      <c r="Q132" s="102" t="s">
        <v>209</v>
      </c>
      <c r="R132" s="102" t="s">
        <v>210</v>
      </c>
      <c r="S132" s="102" t="s">
        <v>211</v>
      </c>
      <c r="T132" s="103" t="s">
        <v>212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213</v>
      </c>
      <c r="D133" s="41"/>
      <c r="E133" s="41"/>
      <c r="F133" s="41"/>
      <c r="G133" s="41"/>
      <c r="H133" s="41"/>
      <c r="I133" s="41"/>
      <c r="J133" s="207">
        <f>BK133</f>
        <v>0</v>
      </c>
      <c r="K133" s="41"/>
      <c r="L133" s="45"/>
      <c r="M133" s="104"/>
      <c r="N133" s="208"/>
      <c r="O133" s="105"/>
      <c r="P133" s="209">
        <f>P134</f>
        <v>0</v>
      </c>
      <c r="Q133" s="105"/>
      <c r="R133" s="209">
        <f>R134</f>
        <v>0</v>
      </c>
      <c r="S133" s="105"/>
      <c r="T133" s="210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78</v>
      </c>
      <c r="AU133" s="18" t="s">
        <v>195</v>
      </c>
      <c r="BK133" s="211">
        <f>BK134</f>
        <v>0</v>
      </c>
    </row>
    <row r="134" s="12" customFormat="1" ht="25.92" customHeight="1">
      <c r="A134" s="12"/>
      <c r="B134" s="212"/>
      <c r="C134" s="213"/>
      <c r="D134" s="214" t="s">
        <v>78</v>
      </c>
      <c r="E134" s="215" t="s">
        <v>3391</v>
      </c>
      <c r="F134" s="215" t="s">
        <v>8341</v>
      </c>
      <c r="G134" s="213"/>
      <c r="H134" s="213"/>
      <c r="I134" s="216"/>
      <c r="J134" s="217">
        <f>BK134</f>
        <v>0</v>
      </c>
      <c r="K134" s="213"/>
      <c r="L134" s="218"/>
      <c r="M134" s="219"/>
      <c r="N134" s="220"/>
      <c r="O134" s="220"/>
      <c r="P134" s="221">
        <f>P135+P140+P144+P157+P167+P172+P174+P176+P178+P180+P187+P194</f>
        <v>0</v>
      </c>
      <c r="Q134" s="220"/>
      <c r="R134" s="221">
        <f>R135+R140+R144+R157+R167+R172+R174+R176+R178+R180+R187+R194</f>
        <v>0</v>
      </c>
      <c r="S134" s="220"/>
      <c r="T134" s="222">
        <f>T135+T140+T144+T157+T167+T172+T174+T176+T178+T180+T187+T194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79</v>
      </c>
      <c r="AY134" s="223" t="s">
        <v>216</v>
      </c>
      <c r="BK134" s="225">
        <f>BK135+BK140+BK144+BK157+BK167+BK172+BK174+BK176+BK178+BK180+BK187+BK194</f>
        <v>0</v>
      </c>
    </row>
    <row r="135" s="12" customFormat="1" ht="22.8" customHeight="1">
      <c r="A135" s="12"/>
      <c r="B135" s="212"/>
      <c r="C135" s="213"/>
      <c r="D135" s="214" t="s">
        <v>78</v>
      </c>
      <c r="E135" s="226" t="s">
        <v>265</v>
      </c>
      <c r="F135" s="226" t="s">
        <v>8342</v>
      </c>
      <c r="G135" s="213"/>
      <c r="H135" s="213"/>
      <c r="I135" s="216"/>
      <c r="J135" s="227">
        <f>BK135</f>
        <v>0</v>
      </c>
      <c r="K135" s="213"/>
      <c r="L135" s="218"/>
      <c r="M135" s="219"/>
      <c r="N135" s="220"/>
      <c r="O135" s="220"/>
      <c r="P135" s="221">
        <f>SUM(P136:P139)</f>
        <v>0</v>
      </c>
      <c r="Q135" s="220"/>
      <c r="R135" s="221">
        <f>SUM(R136:R139)</f>
        <v>0</v>
      </c>
      <c r="S135" s="220"/>
      <c r="T135" s="222">
        <f>SUM(T136:T139)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86</v>
      </c>
      <c r="AT135" s="224" t="s">
        <v>78</v>
      </c>
      <c r="AU135" s="224" t="s">
        <v>86</v>
      </c>
      <c r="AY135" s="223" t="s">
        <v>216</v>
      </c>
      <c r="BK135" s="225">
        <f>SUM(BK136:BK139)</f>
        <v>0</v>
      </c>
    </row>
    <row r="136" s="2" customFormat="1" ht="16.5" customHeight="1">
      <c r="A136" s="39"/>
      <c r="B136" s="40"/>
      <c r="C136" s="228" t="s">
        <v>86</v>
      </c>
      <c r="D136" s="228" t="s">
        <v>218</v>
      </c>
      <c r="E136" s="229" t="s">
        <v>8343</v>
      </c>
      <c r="F136" s="230" t="s">
        <v>8344</v>
      </c>
      <c r="G136" s="231" t="s">
        <v>277</v>
      </c>
      <c r="H136" s="232">
        <v>15</v>
      </c>
      <c r="I136" s="233"/>
      <c r="J136" s="234">
        <f>ROUND(I136*H136,2)</f>
        <v>0</v>
      </c>
      <c r="K136" s="230" t="s">
        <v>8345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88</v>
      </c>
    </row>
    <row r="137" s="2" customFormat="1" ht="16.5" customHeight="1">
      <c r="A137" s="39"/>
      <c r="B137" s="40"/>
      <c r="C137" s="228" t="s">
        <v>88</v>
      </c>
      <c r="D137" s="228" t="s">
        <v>218</v>
      </c>
      <c r="E137" s="229" t="s">
        <v>8346</v>
      </c>
      <c r="F137" s="230" t="s">
        <v>8347</v>
      </c>
      <c r="G137" s="231" t="s">
        <v>277</v>
      </c>
      <c r="H137" s="232">
        <v>8</v>
      </c>
      <c r="I137" s="233"/>
      <c r="J137" s="234">
        <f>ROUND(I137*H137,2)</f>
        <v>0</v>
      </c>
      <c r="K137" s="230" t="s">
        <v>8345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121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8348</v>
      </c>
      <c r="F138" s="230" t="s">
        <v>8349</v>
      </c>
      <c r="G138" s="231" t="s">
        <v>293</v>
      </c>
      <c r="H138" s="232">
        <v>5</v>
      </c>
      <c r="I138" s="233"/>
      <c r="J138" s="234">
        <f>ROUND(I138*H138,2)</f>
        <v>0</v>
      </c>
      <c r="K138" s="230" t="s">
        <v>8345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241</v>
      </c>
    </row>
    <row r="139" s="2" customFormat="1" ht="16.5" customHeight="1">
      <c r="A139" s="39"/>
      <c r="B139" s="40"/>
      <c r="C139" s="228" t="s">
        <v>121</v>
      </c>
      <c r="D139" s="228" t="s">
        <v>218</v>
      </c>
      <c r="E139" s="229" t="s">
        <v>8350</v>
      </c>
      <c r="F139" s="230" t="s">
        <v>8351</v>
      </c>
      <c r="G139" s="231" t="s">
        <v>293</v>
      </c>
      <c r="H139" s="232">
        <v>5</v>
      </c>
      <c r="I139" s="233"/>
      <c r="J139" s="234">
        <f>ROUND(I139*H139,2)</f>
        <v>0</v>
      </c>
      <c r="K139" s="230" t="s">
        <v>8345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250</v>
      </c>
    </row>
    <row r="140" s="12" customFormat="1" ht="22.8" customHeight="1">
      <c r="A140" s="12"/>
      <c r="B140" s="212"/>
      <c r="C140" s="213"/>
      <c r="D140" s="214" t="s">
        <v>78</v>
      </c>
      <c r="E140" s="226" t="s">
        <v>274</v>
      </c>
      <c r="F140" s="226" t="s">
        <v>8352</v>
      </c>
      <c r="G140" s="213"/>
      <c r="H140" s="213"/>
      <c r="I140" s="216"/>
      <c r="J140" s="227">
        <f>BK140</f>
        <v>0</v>
      </c>
      <c r="K140" s="213"/>
      <c r="L140" s="218"/>
      <c r="M140" s="219"/>
      <c r="N140" s="220"/>
      <c r="O140" s="220"/>
      <c r="P140" s="221">
        <f>SUM(P141:P143)</f>
        <v>0</v>
      </c>
      <c r="Q140" s="220"/>
      <c r="R140" s="221">
        <f>SUM(R141:R143)</f>
        <v>0</v>
      </c>
      <c r="S140" s="220"/>
      <c r="T140" s="222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3" t="s">
        <v>86</v>
      </c>
      <c r="AT140" s="224" t="s">
        <v>78</v>
      </c>
      <c r="AU140" s="224" t="s">
        <v>86</v>
      </c>
      <c r="AY140" s="223" t="s">
        <v>216</v>
      </c>
      <c r="BK140" s="225">
        <f>SUM(BK141:BK143)</f>
        <v>0</v>
      </c>
    </row>
    <row r="141" s="2" customFormat="1" ht="16.5" customHeight="1">
      <c r="A141" s="39"/>
      <c r="B141" s="40"/>
      <c r="C141" s="228" t="s">
        <v>236</v>
      </c>
      <c r="D141" s="228" t="s">
        <v>218</v>
      </c>
      <c r="E141" s="229" t="s">
        <v>8353</v>
      </c>
      <c r="F141" s="230" t="s">
        <v>8354</v>
      </c>
      <c r="G141" s="231" t="s">
        <v>328</v>
      </c>
      <c r="H141" s="232">
        <v>278.5</v>
      </c>
      <c r="I141" s="233"/>
      <c r="J141" s="234">
        <f>ROUND(I141*H141,2)</f>
        <v>0</v>
      </c>
      <c r="K141" s="230" t="s">
        <v>8345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260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8355</v>
      </c>
      <c r="G142" s="242"/>
      <c r="H142" s="246">
        <v>278.5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79</v>
      </c>
      <c r="AY142" s="252" t="s">
        <v>216</v>
      </c>
    </row>
    <row r="143" s="14" customFormat="1">
      <c r="A143" s="14"/>
      <c r="B143" s="253"/>
      <c r="C143" s="254"/>
      <c r="D143" s="243" t="s">
        <v>230</v>
      </c>
      <c r="E143" s="255" t="s">
        <v>1</v>
      </c>
      <c r="F143" s="256" t="s">
        <v>285</v>
      </c>
      <c r="G143" s="254"/>
      <c r="H143" s="257">
        <v>278.5</v>
      </c>
      <c r="I143" s="258"/>
      <c r="J143" s="254"/>
      <c r="K143" s="254"/>
      <c r="L143" s="259"/>
      <c r="M143" s="260"/>
      <c r="N143" s="261"/>
      <c r="O143" s="261"/>
      <c r="P143" s="261"/>
      <c r="Q143" s="261"/>
      <c r="R143" s="261"/>
      <c r="S143" s="261"/>
      <c r="T143" s="262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3" t="s">
        <v>230</v>
      </c>
      <c r="AU143" s="263" t="s">
        <v>88</v>
      </c>
      <c r="AV143" s="14" t="s">
        <v>121</v>
      </c>
      <c r="AW143" s="14" t="s">
        <v>34</v>
      </c>
      <c r="AX143" s="14" t="s">
        <v>86</v>
      </c>
      <c r="AY143" s="263" t="s">
        <v>216</v>
      </c>
    </row>
    <row r="144" s="12" customFormat="1" ht="22.8" customHeight="1">
      <c r="A144" s="12"/>
      <c r="B144" s="212"/>
      <c r="C144" s="213"/>
      <c r="D144" s="214" t="s">
        <v>78</v>
      </c>
      <c r="E144" s="226" t="s">
        <v>8</v>
      </c>
      <c r="F144" s="226" t="s">
        <v>8356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SUM(P145:P156)</f>
        <v>0</v>
      </c>
      <c r="Q144" s="220"/>
      <c r="R144" s="221">
        <f>SUM(R145:R156)</f>
        <v>0</v>
      </c>
      <c r="S144" s="220"/>
      <c r="T144" s="222">
        <f>SUM(T145:T156)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86</v>
      </c>
      <c r="AY144" s="223" t="s">
        <v>216</v>
      </c>
      <c r="BK144" s="225">
        <f>SUM(BK145:BK156)</f>
        <v>0</v>
      </c>
    </row>
    <row r="145" s="2" customFormat="1" ht="16.5" customHeight="1">
      <c r="A145" s="39"/>
      <c r="B145" s="40"/>
      <c r="C145" s="228" t="s">
        <v>241</v>
      </c>
      <c r="D145" s="228" t="s">
        <v>218</v>
      </c>
      <c r="E145" s="229" t="s">
        <v>8357</v>
      </c>
      <c r="F145" s="230" t="s">
        <v>8358</v>
      </c>
      <c r="G145" s="231" t="s">
        <v>277</v>
      </c>
      <c r="H145" s="232">
        <v>192.15899999999999</v>
      </c>
      <c r="I145" s="233"/>
      <c r="J145" s="234">
        <f>ROUND(I145*H145,2)</f>
        <v>0</v>
      </c>
      <c r="K145" s="230" t="s">
        <v>8345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269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8359</v>
      </c>
      <c r="G146" s="242"/>
      <c r="H146" s="246">
        <v>192.15899999999999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79</v>
      </c>
      <c r="AY146" s="252" t="s">
        <v>216</v>
      </c>
    </row>
    <row r="147" s="14" customFormat="1">
      <c r="A147" s="14"/>
      <c r="B147" s="253"/>
      <c r="C147" s="254"/>
      <c r="D147" s="243" t="s">
        <v>230</v>
      </c>
      <c r="E147" s="255" t="s">
        <v>1</v>
      </c>
      <c r="F147" s="256" t="s">
        <v>285</v>
      </c>
      <c r="G147" s="254"/>
      <c r="H147" s="257">
        <v>192.15899999999999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230</v>
      </c>
      <c r="AU147" s="263" t="s">
        <v>88</v>
      </c>
      <c r="AV147" s="14" t="s">
        <v>121</v>
      </c>
      <c r="AW147" s="14" t="s">
        <v>34</v>
      </c>
      <c r="AX147" s="14" t="s">
        <v>86</v>
      </c>
      <c r="AY147" s="263" t="s">
        <v>216</v>
      </c>
    </row>
    <row r="148" s="2" customFormat="1" ht="16.5" customHeight="1">
      <c r="A148" s="39"/>
      <c r="B148" s="40"/>
      <c r="C148" s="228" t="s">
        <v>245</v>
      </c>
      <c r="D148" s="228" t="s">
        <v>218</v>
      </c>
      <c r="E148" s="229" t="s">
        <v>8360</v>
      </c>
      <c r="F148" s="230" t="s">
        <v>8361</v>
      </c>
      <c r="G148" s="231" t="s">
        <v>277</v>
      </c>
      <c r="H148" s="232">
        <v>192.15899999999999</v>
      </c>
      <c r="I148" s="233"/>
      <c r="J148" s="234">
        <f>ROUND(I148*H148,2)</f>
        <v>0</v>
      </c>
      <c r="K148" s="230" t="s">
        <v>8345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280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8359</v>
      </c>
      <c r="G149" s="242"/>
      <c r="H149" s="246">
        <v>192.15899999999999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285</v>
      </c>
      <c r="G150" s="254"/>
      <c r="H150" s="257">
        <v>192.15899999999999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2" customFormat="1" ht="16.5" customHeight="1">
      <c r="A151" s="39"/>
      <c r="B151" s="40"/>
      <c r="C151" s="228" t="s">
        <v>250</v>
      </c>
      <c r="D151" s="228" t="s">
        <v>218</v>
      </c>
      <c r="E151" s="229" t="s">
        <v>8362</v>
      </c>
      <c r="F151" s="230" t="s">
        <v>8363</v>
      </c>
      <c r="G151" s="231" t="s">
        <v>277</v>
      </c>
      <c r="H151" s="232">
        <v>86.968000000000004</v>
      </c>
      <c r="I151" s="233"/>
      <c r="J151" s="234">
        <f>ROUND(I151*H151,2)</f>
        <v>0</v>
      </c>
      <c r="K151" s="230" t="s">
        <v>8345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290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8364</v>
      </c>
      <c r="G152" s="242"/>
      <c r="H152" s="246">
        <v>86.968000000000004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79</v>
      </c>
      <c r="AY152" s="252" t="s">
        <v>216</v>
      </c>
    </row>
    <row r="153" s="14" customFormat="1">
      <c r="A153" s="14"/>
      <c r="B153" s="253"/>
      <c r="C153" s="254"/>
      <c r="D153" s="243" t="s">
        <v>230</v>
      </c>
      <c r="E153" s="255" t="s">
        <v>1</v>
      </c>
      <c r="F153" s="256" t="s">
        <v>285</v>
      </c>
      <c r="G153" s="254"/>
      <c r="H153" s="257">
        <v>86.968000000000004</v>
      </c>
      <c r="I153" s="258"/>
      <c r="J153" s="254"/>
      <c r="K153" s="254"/>
      <c r="L153" s="259"/>
      <c r="M153" s="260"/>
      <c r="N153" s="261"/>
      <c r="O153" s="261"/>
      <c r="P153" s="261"/>
      <c r="Q153" s="261"/>
      <c r="R153" s="261"/>
      <c r="S153" s="261"/>
      <c r="T153" s="262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3" t="s">
        <v>230</v>
      </c>
      <c r="AU153" s="263" t="s">
        <v>88</v>
      </c>
      <c r="AV153" s="14" t="s">
        <v>121</v>
      </c>
      <c r="AW153" s="14" t="s">
        <v>34</v>
      </c>
      <c r="AX153" s="14" t="s">
        <v>86</v>
      </c>
      <c r="AY153" s="263" t="s">
        <v>216</v>
      </c>
    </row>
    <row r="154" s="2" customFormat="1" ht="16.5" customHeight="1">
      <c r="A154" s="39"/>
      <c r="B154" s="40"/>
      <c r="C154" s="228" t="s">
        <v>255</v>
      </c>
      <c r="D154" s="228" t="s">
        <v>218</v>
      </c>
      <c r="E154" s="229" t="s">
        <v>8365</v>
      </c>
      <c r="F154" s="230" t="s">
        <v>8366</v>
      </c>
      <c r="G154" s="231" t="s">
        <v>277</v>
      </c>
      <c r="H154" s="232">
        <v>86.968000000000004</v>
      </c>
      <c r="I154" s="233"/>
      <c r="J154" s="234">
        <f>ROUND(I154*H154,2)</f>
        <v>0</v>
      </c>
      <c r="K154" s="230" t="s">
        <v>8345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302</v>
      </c>
    </row>
    <row r="155" s="13" customFormat="1">
      <c r="A155" s="13"/>
      <c r="B155" s="241"/>
      <c r="C155" s="242"/>
      <c r="D155" s="243" t="s">
        <v>230</v>
      </c>
      <c r="E155" s="244" t="s">
        <v>1</v>
      </c>
      <c r="F155" s="245" t="s">
        <v>8364</v>
      </c>
      <c r="G155" s="242"/>
      <c r="H155" s="246">
        <v>86.968000000000004</v>
      </c>
      <c r="I155" s="247"/>
      <c r="J155" s="242"/>
      <c r="K155" s="242"/>
      <c r="L155" s="248"/>
      <c r="M155" s="249"/>
      <c r="N155" s="250"/>
      <c r="O155" s="250"/>
      <c r="P155" s="250"/>
      <c r="Q155" s="250"/>
      <c r="R155" s="250"/>
      <c r="S155" s="250"/>
      <c r="T155" s="251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2" t="s">
        <v>230</v>
      </c>
      <c r="AU155" s="252" t="s">
        <v>88</v>
      </c>
      <c r="AV155" s="13" t="s">
        <v>88</v>
      </c>
      <c r="AW155" s="13" t="s">
        <v>34</v>
      </c>
      <c r="AX155" s="13" t="s">
        <v>79</v>
      </c>
      <c r="AY155" s="252" t="s">
        <v>216</v>
      </c>
    </row>
    <row r="156" s="14" customFormat="1">
      <c r="A156" s="14"/>
      <c r="B156" s="253"/>
      <c r="C156" s="254"/>
      <c r="D156" s="243" t="s">
        <v>230</v>
      </c>
      <c r="E156" s="255" t="s">
        <v>1</v>
      </c>
      <c r="F156" s="256" t="s">
        <v>285</v>
      </c>
      <c r="G156" s="254"/>
      <c r="H156" s="257">
        <v>86.968000000000004</v>
      </c>
      <c r="I156" s="258"/>
      <c r="J156" s="254"/>
      <c r="K156" s="254"/>
      <c r="L156" s="259"/>
      <c r="M156" s="260"/>
      <c r="N156" s="261"/>
      <c r="O156" s="261"/>
      <c r="P156" s="261"/>
      <c r="Q156" s="261"/>
      <c r="R156" s="261"/>
      <c r="S156" s="261"/>
      <c r="T156" s="262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3" t="s">
        <v>230</v>
      </c>
      <c r="AU156" s="263" t="s">
        <v>88</v>
      </c>
      <c r="AV156" s="14" t="s">
        <v>121</v>
      </c>
      <c r="AW156" s="14" t="s">
        <v>34</v>
      </c>
      <c r="AX156" s="14" t="s">
        <v>86</v>
      </c>
      <c r="AY156" s="263" t="s">
        <v>216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290</v>
      </c>
      <c r="F157" s="226" t="s">
        <v>8367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SUM(P158:P166)</f>
        <v>0</v>
      </c>
      <c r="Q157" s="220"/>
      <c r="R157" s="221">
        <f>SUM(R158:R166)</f>
        <v>0</v>
      </c>
      <c r="S157" s="220"/>
      <c r="T157" s="222">
        <f>SUM(T158:T166)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SUM(BK158:BK166)</f>
        <v>0</v>
      </c>
    </row>
    <row r="158" s="2" customFormat="1" ht="16.5" customHeight="1">
      <c r="A158" s="39"/>
      <c r="B158" s="40"/>
      <c r="C158" s="228" t="s">
        <v>260</v>
      </c>
      <c r="D158" s="228" t="s">
        <v>218</v>
      </c>
      <c r="E158" s="229" t="s">
        <v>8368</v>
      </c>
      <c r="F158" s="230" t="s">
        <v>8369</v>
      </c>
      <c r="G158" s="231" t="s">
        <v>328</v>
      </c>
      <c r="H158" s="232">
        <v>278.5</v>
      </c>
      <c r="I158" s="233"/>
      <c r="J158" s="234">
        <f>ROUND(I158*H158,2)</f>
        <v>0</v>
      </c>
      <c r="K158" s="230" t="s">
        <v>8345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313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8355</v>
      </c>
      <c r="G159" s="242"/>
      <c r="H159" s="246">
        <v>278.5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4" customFormat="1">
      <c r="A160" s="14"/>
      <c r="B160" s="253"/>
      <c r="C160" s="254"/>
      <c r="D160" s="243" t="s">
        <v>230</v>
      </c>
      <c r="E160" s="255" t="s">
        <v>1</v>
      </c>
      <c r="F160" s="256" t="s">
        <v>285</v>
      </c>
      <c r="G160" s="254"/>
      <c r="H160" s="257">
        <v>278.5</v>
      </c>
      <c r="I160" s="258"/>
      <c r="J160" s="254"/>
      <c r="K160" s="254"/>
      <c r="L160" s="259"/>
      <c r="M160" s="260"/>
      <c r="N160" s="261"/>
      <c r="O160" s="261"/>
      <c r="P160" s="261"/>
      <c r="Q160" s="261"/>
      <c r="R160" s="261"/>
      <c r="S160" s="261"/>
      <c r="T160" s="262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3" t="s">
        <v>230</v>
      </c>
      <c r="AU160" s="263" t="s">
        <v>88</v>
      </c>
      <c r="AV160" s="14" t="s">
        <v>121</v>
      </c>
      <c r="AW160" s="14" t="s">
        <v>34</v>
      </c>
      <c r="AX160" s="14" t="s">
        <v>86</v>
      </c>
      <c r="AY160" s="263" t="s">
        <v>216</v>
      </c>
    </row>
    <row r="161" s="2" customFormat="1" ht="16.5" customHeight="1">
      <c r="A161" s="39"/>
      <c r="B161" s="40"/>
      <c r="C161" s="228" t="s">
        <v>265</v>
      </c>
      <c r="D161" s="228" t="s">
        <v>218</v>
      </c>
      <c r="E161" s="229" t="s">
        <v>8370</v>
      </c>
      <c r="F161" s="230" t="s">
        <v>8371</v>
      </c>
      <c r="G161" s="231" t="s">
        <v>328</v>
      </c>
      <c r="H161" s="232">
        <v>109.8</v>
      </c>
      <c r="I161" s="233"/>
      <c r="J161" s="234">
        <f>ROUND(I161*H161,2)</f>
        <v>0</v>
      </c>
      <c r="K161" s="230" t="s">
        <v>8345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320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8372</v>
      </c>
      <c r="G162" s="242"/>
      <c r="H162" s="246">
        <v>109.8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79</v>
      </c>
      <c r="AY162" s="252" t="s">
        <v>216</v>
      </c>
    </row>
    <row r="163" s="14" customFormat="1">
      <c r="A163" s="14"/>
      <c r="B163" s="253"/>
      <c r="C163" s="254"/>
      <c r="D163" s="243" t="s">
        <v>230</v>
      </c>
      <c r="E163" s="255" t="s">
        <v>1</v>
      </c>
      <c r="F163" s="256" t="s">
        <v>285</v>
      </c>
      <c r="G163" s="254"/>
      <c r="H163" s="257">
        <v>109.8</v>
      </c>
      <c r="I163" s="258"/>
      <c r="J163" s="254"/>
      <c r="K163" s="254"/>
      <c r="L163" s="259"/>
      <c r="M163" s="260"/>
      <c r="N163" s="261"/>
      <c r="O163" s="261"/>
      <c r="P163" s="261"/>
      <c r="Q163" s="261"/>
      <c r="R163" s="261"/>
      <c r="S163" s="261"/>
      <c r="T163" s="262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3" t="s">
        <v>230</v>
      </c>
      <c r="AU163" s="263" t="s">
        <v>88</v>
      </c>
      <c r="AV163" s="14" t="s">
        <v>121</v>
      </c>
      <c r="AW163" s="14" t="s">
        <v>34</v>
      </c>
      <c r="AX163" s="14" t="s">
        <v>86</v>
      </c>
      <c r="AY163" s="263" t="s">
        <v>216</v>
      </c>
    </row>
    <row r="164" s="2" customFormat="1" ht="16.5" customHeight="1">
      <c r="A164" s="39"/>
      <c r="B164" s="40"/>
      <c r="C164" s="228" t="s">
        <v>269</v>
      </c>
      <c r="D164" s="228" t="s">
        <v>218</v>
      </c>
      <c r="E164" s="229" t="s">
        <v>8373</v>
      </c>
      <c r="F164" s="230" t="s">
        <v>8374</v>
      </c>
      <c r="G164" s="231" t="s">
        <v>328</v>
      </c>
      <c r="H164" s="232">
        <v>278.5</v>
      </c>
      <c r="I164" s="233"/>
      <c r="J164" s="234">
        <f>ROUND(I164*H164,2)</f>
        <v>0</v>
      </c>
      <c r="K164" s="230" t="s">
        <v>8345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331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8355</v>
      </c>
      <c r="G165" s="242"/>
      <c r="H165" s="246">
        <v>278.5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278.5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12" customFormat="1" ht="22.8" customHeight="1">
      <c r="A167" s="12"/>
      <c r="B167" s="212"/>
      <c r="C167" s="213"/>
      <c r="D167" s="214" t="s">
        <v>78</v>
      </c>
      <c r="E167" s="226" t="s">
        <v>297</v>
      </c>
      <c r="F167" s="226" t="s">
        <v>8375</v>
      </c>
      <c r="G167" s="213"/>
      <c r="H167" s="213"/>
      <c r="I167" s="216"/>
      <c r="J167" s="227">
        <f>BK167</f>
        <v>0</v>
      </c>
      <c r="K167" s="213"/>
      <c r="L167" s="218"/>
      <c r="M167" s="219"/>
      <c r="N167" s="220"/>
      <c r="O167" s="220"/>
      <c r="P167" s="221">
        <f>SUM(P168:P171)</f>
        <v>0</v>
      </c>
      <c r="Q167" s="220"/>
      <c r="R167" s="221">
        <f>SUM(R168:R171)</f>
        <v>0</v>
      </c>
      <c r="S167" s="220"/>
      <c r="T167" s="222">
        <f>SUM(T168:T171)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3" t="s">
        <v>86</v>
      </c>
      <c r="AT167" s="224" t="s">
        <v>78</v>
      </c>
      <c r="AU167" s="224" t="s">
        <v>86</v>
      </c>
      <c r="AY167" s="223" t="s">
        <v>216</v>
      </c>
      <c r="BK167" s="225">
        <f>SUM(BK168:BK171)</f>
        <v>0</v>
      </c>
    </row>
    <row r="168" s="2" customFormat="1" ht="16.5" customHeight="1">
      <c r="A168" s="39"/>
      <c r="B168" s="40"/>
      <c r="C168" s="228" t="s">
        <v>274</v>
      </c>
      <c r="D168" s="228" t="s">
        <v>218</v>
      </c>
      <c r="E168" s="229" t="s">
        <v>8376</v>
      </c>
      <c r="F168" s="230" t="s">
        <v>8377</v>
      </c>
      <c r="G168" s="231" t="s">
        <v>328</v>
      </c>
      <c r="H168" s="232">
        <v>71.299999999999997</v>
      </c>
      <c r="I168" s="233"/>
      <c r="J168" s="234">
        <f>ROUND(I168*H168,2)</f>
        <v>0</v>
      </c>
      <c r="K168" s="230" t="s">
        <v>8345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341</v>
      </c>
    </row>
    <row r="169" s="2" customFormat="1" ht="16.5" customHeight="1">
      <c r="A169" s="39"/>
      <c r="B169" s="40"/>
      <c r="C169" s="228" t="s">
        <v>280</v>
      </c>
      <c r="D169" s="228" t="s">
        <v>218</v>
      </c>
      <c r="E169" s="229" t="s">
        <v>8378</v>
      </c>
      <c r="F169" s="230" t="s">
        <v>8379</v>
      </c>
      <c r="G169" s="231" t="s">
        <v>328</v>
      </c>
      <c r="H169" s="232">
        <v>169.30000000000001</v>
      </c>
      <c r="I169" s="233"/>
      <c r="J169" s="234">
        <f>ROUND(I169*H169,2)</f>
        <v>0</v>
      </c>
      <c r="K169" s="230" t="s">
        <v>8345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351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8380</v>
      </c>
      <c r="G170" s="242"/>
      <c r="H170" s="246">
        <v>169.30000000000001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79</v>
      </c>
      <c r="AY170" s="252" t="s">
        <v>216</v>
      </c>
    </row>
    <row r="171" s="14" customFormat="1">
      <c r="A171" s="14"/>
      <c r="B171" s="253"/>
      <c r="C171" s="254"/>
      <c r="D171" s="243" t="s">
        <v>230</v>
      </c>
      <c r="E171" s="255" t="s">
        <v>1</v>
      </c>
      <c r="F171" s="256" t="s">
        <v>285</v>
      </c>
      <c r="G171" s="254"/>
      <c r="H171" s="257">
        <v>169.30000000000001</v>
      </c>
      <c r="I171" s="258"/>
      <c r="J171" s="254"/>
      <c r="K171" s="254"/>
      <c r="L171" s="259"/>
      <c r="M171" s="260"/>
      <c r="N171" s="261"/>
      <c r="O171" s="261"/>
      <c r="P171" s="261"/>
      <c r="Q171" s="261"/>
      <c r="R171" s="261"/>
      <c r="S171" s="261"/>
      <c r="T171" s="262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3" t="s">
        <v>230</v>
      </c>
      <c r="AU171" s="263" t="s">
        <v>88</v>
      </c>
      <c r="AV171" s="14" t="s">
        <v>121</v>
      </c>
      <c r="AW171" s="14" t="s">
        <v>34</v>
      </c>
      <c r="AX171" s="14" t="s">
        <v>86</v>
      </c>
      <c r="AY171" s="263" t="s">
        <v>216</v>
      </c>
    </row>
    <row r="172" s="12" customFormat="1" ht="22.8" customHeight="1">
      <c r="A172" s="12"/>
      <c r="B172" s="212"/>
      <c r="C172" s="213"/>
      <c r="D172" s="214" t="s">
        <v>78</v>
      </c>
      <c r="E172" s="226" t="s">
        <v>309</v>
      </c>
      <c r="F172" s="226" t="s">
        <v>8381</v>
      </c>
      <c r="G172" s="213"/>
      <c r="H172" s="213"/>
      <c r="I172" s="216"/>
      <c r="J172" s="227">
        <f>BK172</f>
        <v>0</v>
      </c>
      <c r="K172" s="213"/>
      <c r="L172" s="218"/>
      <c r="M172" s="219"/>
      <c r="N172" s="220"/>
      <c r="O172" s="220"/>
      <c r="P172" s="221">
        <f>P173</f>
        <v>0</v>
      </c>
      <c r="Q172" s="220"/>
      <c r="R172" s="221">
        <f>R173</f>
        <v>0</v>
      </c>
      <c r="S172" s="220"/>
      <c r="T172" s="222">
        <f>T173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3" t="s">
        <v>86</v>
      </c>
      <c r="AT172" s="224" t="s">
        <v>78</v>
      </c>
      <c r="AU172" s="224" t="s">
        <v>86</v>
      </c>
      <c r="AY172" s="223" t="s">
        <v>216</v>
      </c>
      <c r="BK172" s="225">
        <f>BK173</f>
        <v>0</v>
      </c>
    </row>
    <row r="173" s="2" customFormat="1" ht="16.5" customHeight="1">
      <c r="A173" s="39"/>
      <c r="B173" s="40"/>
      <c r="C173" s="228" t="s">
        <v>8</v>
      </c>
      <c r="D173" s="228" t="s">
        <v>218</v>
      </c>
      <c r="E173" s="229" t="s">
        <v>8382</v>
      </c>
      <c r="F173" s="230" t="s">
        <v>8383</v>
      </c>
      <c r="G173" s="231" t="s">
        <v>328</v>
      </c>
      <c r="H173" s="232">
        <v>109.8</v>
      </c>
      <c r="I173" s="233"/>
      <c r="J173" s="234">
        <f>ROUND(I173*H173,2)</f>
        <v>0</v>
      </c>
      <c r="K173" s="230" t="s">
        <v>8345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362</v>
      </c>
    </row>
    <row r="174" s="12" customFormat="1" ht="22.8" customHeight="1">
      <c r="A174" s="12"/>
      <c r="B174" s="212"/>
      <c r="C174" s="213"/>
      <c r="D174" s="214" t="s">
        <v>78</v>
      </c>
      <c r="E174" s="226" t="s">
        <v>487</v>
      </c>
      <c r="F174" s="226" t="s">
        <v>8384</v>
      </c>
      <c r="G174" s="213"/>
      <c r="H174" s="213"/>
      <c r="I174" s="216"/>
      <c r="J174" s="227">
        <f>BK174</f>
        <v>0</v>
      </c>
      <c r="K174" s="213"/>
      <c r="L174" s="218"/>
      <c r="M174" s="219"/>
      <c r="N174" s="220"/>
      <c r="O174" s="220"/>
      <c r="P174" s="221">
        <f>P175</f>
        <v>0</v>
      </c>
      <c r="Q174" s="220"/>
      <c r="R174" s="221">
        <f>R175</f>
        <v>0</v>
      </c>
      <c r="S174" s="220"/>
      <c r="T174" s="222">
        <f>T175</f>
        <v>0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23" t="s">
        <v>86</v>
      </c>
      <c r="AT174" s="224" t="s">
        <v>78</v>
      </c>
      <c r="AU174" s="224" t="s">
        <v>86</v>
      </c>
      <c r="AY174" s="223" t="s">
        <v>216</v>
      </c>
      <c r="BK174" s="225">
        <f>BK175</f>
        <v>0</v>
      </c>
    </row>
    <row r="175" s="2" customFormat="1" ht="16.5" customHeight="1">
      <c r="A175" s="39"/>
      <c r="B175" s="40"/>
      <c r="C175" s="228" t="s">
        <v>290</v>
      </c>
      <c r="D175" s="228" t="s">
        <v>218</v>
      </c>
      <c r="E175" s="229" t="s">
        <v>8385</v>
      </c>
      <c r="F175" s="230" t="s">
        <v>8386</v>
      </c>
      <c r="G175" s="231" t="s">
        <v>277</v>
      </c>
      <c r="H175" s="232">
        <v>15</v>
      </c>
      <c r="I175" s="233"/>
      <c r="J175" s="234">
        <f>ROUND(I175*H175,2)</f>
        <v>0</v>
      </c>
      <c r="K175" s="230" t="s">
        <v>8345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371</v>
      </c>
    </row>
    <row r="176" s="12" customFormat="1" ht="22.8" customHeight="1">
      <c r="A176" s="12"/>
      <c r="B176" s="212"/>
      <c r="C176" s="213"/>
      <c r="D176" s="214" t="s">
        <v>78</v>
      </c>
      <c r="E176" s="226" t="s">
        <v>499</v>
      </c>
      <c r="F176" s="226" t="s">
        <v>8387</v>
      </c>
      <c r="G176" s="213"/>
      <c r="H176" s="213"/>
      <c r="I176" s="216"/>
      <c r="J176" s="227">
        <f>BK176</f>
        <v>0</v>
      </c>
      <c r="K176" s="213"/>
      <c r="L176" s="218"/>
      <c r="M176" s="219"/>
      <c r="N176" s="220"/>
      <c r="O176" s="220"/>
      <c r="P176" s="221">
        <f>P177</f>
        <v>0</v>
      </c>
      <c r="Q176" s="220"/>
      <c r="R176" s="221">
        <f>R177</f>
        <v>0</v>
      </c>
      <c r="S176" s="220"/>
      <c r="T176" s="222">
        <f>T177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3" t="s">
        <v>86</v>
      </c>
      <c r="AT176" s="224" t="s">
        <v>78</v>
      </c>
      <c r="AU176" s="224" t="s">
        <v>86</v>
      </c>
      <c r="AY176" s="223" t="s">
        <v>216</v>
      </c>
      <c r="BK176" s="225">
        <f>BK177</f>
        <v>0</v>
      </c>
    </row>
    <row r="177" s="2" customFormat="1" ht="16.5" customHeight="1">
      <c r="A177" s="39"/>
      <c r="B177" s="40"/>
      <c r="C177" s="228" t="s">
        <v>297</v>
      </c>
      <c r="D177" s="228" t="s">
        <v>218</v>
      </c>
      <c r="E177" s="229" t="s">
        <v>8388</v>
      </c>
      <c r="F177" s="230" t="s">
        <v>8389</v>
      </c>
      <c r="G177" s="231" t="s">
        <v>277</v>
      </c>
      <c r="H177" s="232">
        <v>8</v>
      </c>
      <c r="I177" s="233"/>
      <c r="J177" s="234">
        <f>ROUND(I177*H177,2)</f>
        <v>0</v>
      </c>
      <c r="K177" s="230" t="s">
        <v>8345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380</v>
      </c>
    </row>
    <row r="178" s="12" customFormat="1" ht="22.8" customHeight="1">
      <c r="A178" s="12"/>
      <c r="B178" s="212"/>
      <c r="C178" s="213"/>
      <c r="D178" s="214" t="s">
        <v>78</v>
      </c>
      <c r="E178" s="226" t="s">
        <v>4453</v>
      </c>
      <c r="F178" s="226" t="s">
        <v>8390</v>
      </c>
      <c r="G178" s="213"/>
      <c r="H178" s="213"/>
      <c r="I178" s="216"/>
      <c r="J178" s="227">
        <f>BK178</f>
        <v>0</v>
      </c>
      <c r="K178" s="213"/>
      <c r="L178" s="218"/>
      <c r="M178" s="219"/>
      <c r="N178" s="220"/>
      <c r="O178" s="220"/>
      <c r="P178" s="221">
        <f>P179</f>
        <v>0</v>
      </c>
      <c r="Q178" s="220"/>
      <c r="R178" s="221">
        <f>R179</f>
        <v>0</v>
      </c>
      <c r="S178" s="220"/>
      <c r="T178" s="222">
        <f>T179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3" t="s">
        <v>88</v>
      </c>
      <c r="AT178" s="224" t="s">
        <v>78</v>
      </c>
      <c r="AU178" s="224" t="s">
        <v>86</v>
      </c>
      <c r="AY178" s="223" t="s">
        <v>216</v>
      </c>
      <c r="BK178" s="225">
        <f>BK179</f>
        <v>0</v>
      </c>
    </row>
    <row r="179" s="2" customFormat="1" ht="16.5" customHeight="1">
      <c r="A179" s="39"/>
      <c r="B179" s="40"/>
      <c r="C179" s="228" t="s">
        <v>302</v>
      </c>
      <c r="D179" s="228" t="s">
        <v>218</v>
      </c>
      <c r="E179" s="229" t="s">
        <v>8391</v>
      </c>
      <c r="F179" s="230" t="s">
        <v>8392</v>
      </c>
      <c r="G179" s="231" t="s">
        <v>221</v>
      </c>
      <c r="H179" s="232">
        <v>1</v>
      </c>
      <c r="I179" s="233"/>
      <c r="J179" s="234">
        <f>ROUND(I179*H179,2)</f>
        <v>0</v>
      </c>
      <c r="K179" s="230" t="s">
        <v>8345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389</v>
      </c>
    </row>
    <row r="180" s="12" customFormat="1" ht="22.8" customHeight="1">
      <c r="A180" s="12"/>
      <c r="B180" s="212"/>
      <c r="C180" s="213"/>
      <c r="D180" s="214" t="s">
        <v>78</v>
      </c>
      <c r="E180" s="226" t="s">
        <v>976</v>
      </c>
      <c r="F180" s="226" t="s">
        <v>8393</v>
      </c>
      <c r="G180" s="213"/>
      <c r="H180" s="213"/>
      <c r="I180" s="216"/>
      <c r="J180" s="227">
        <f>BK180</f>
        <v>0</v>
      </c>
      <c r="K180" s="213"/>
      <c r="L180" s="218"/>
      <c r="M180" s="219"/>
      <c r="N180" s="220"/>
      <c r="O180" s="220"/>
      <c r="P180" s="221">
        <f>SUM(P181:P186)</f>
        <v>0</v>
      </c>
      <c r="Q180" s="220"/>
      <c r="R180" s="221">
        <f>SUM(R181:R186)</f>
        <v>0</v>
      </c>
      <c r="S180" s="220"/>
      <c r="T180" s="222">
        <f>SUM(T181:T186)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23" t="s">
        <v>86</v>
      </c>
      <c r="AT180" s="224" t="s">
        <v>78</v>
      </c>
      <c r="AU180" s="224" t="s">
        <v>86</v>
      </c>
      <c r="AY180" s="223" t="s">
        <v>216</v>
      </c>
      <c r="BK180" s="225">
        <f>SUM(BK181:BK186)</f>
        <v>0</v>
      </c>
    </row>
    <row r="181" s="2" customFormat="1" ht="16.5" customHeight="1">
      <c r="A181" s="39"/>
      <c r="B181" s="40"/>
      <c r="C181" s="228" t="s">
        <v>309</v>
      </c>
      <c r="D181" s="228" t="s">
        <v>218</v>
      </c>
      <c r="E181" s="229" t="s">
        <v>8394</v>
      </c>
      <c r="F181" s="230" t="s">
        <v>8395</v>
      </c>
      <c r="G181" s="231" t="s">
        <v>293</v>
      </c>
      <c r="H181" s="232">
        <v>33.299999999999997</v>
      </c>
      <c r="I181" s="233"/>
      <c r="J181" s="234">
        <f>ROUND(I181*H181,2)</f>
        <v>0</v>
      </c>
      <c r="K181" s="230" t="s">
        <v>8345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398</v>
      </c>
    </row>
    <row r="182" s="2" customFormat="1" ht="16.5" customHeight="1">
      <c r="A182" s="39"/>
      <c r="B182" s="40"/>
      <c r="C182" s="228" t="s">
        <v>313</v>
      </c>
      <c r="D182" s="228" t="s">
        <v>218</v>
      </c>
      <c r="E182" s="229" t="s">
        <v>8396</v>
      </c>
      <c r="F182" s="230" t="s">
        <v>8397</v>
      </c>
      <c r="G182" s="231" t="s">
        <v>221</v>
      </c>
      <c r="H182" s="232">
        <v>35</v>
      </c>
      <c r="I182" s="233"/>
      <c r="J182" s="234">
        <f>ROUND(I182*H182,2)</f>
        <v>0</v>
      </c>
      <c r="K182" s="230" t="s">
        <v>8345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408</v>
      </c>
    </row>
    <row r="183" s="2" customFormat="1" ht="16.5" customHeight="1">
      <c r="A183" s="39"/>
      <c r="B183" s="40"/>
      <c r="C183" s="228" t="s">
        <v>7</v>
      </c>
      <c r="D183" s="228" t="s">
        <v>218</v>
      </c>
      <c r="E183" s="229" t="s">
        <v>8398</v>
      </c>
      <c r="F183" s="230" t="s">
        <v>8399</v>
      </c>
      <c r="G183" s="231" t="s">
        <v>293</v>
      </c>
      <c r="H183" s="232">
        <v>51.200000000000003</v>
      </c>
      <c r="I183" s="233"/>
      <c r="J183" s="234">
        <f>ROUND(I183*H183,2)</f>
        <v>0</v>
      </c>
      <c r="K183" s="230" t="s">
        <v>8345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420</v>
      </c>
    </row>
    <row r="184" s="2" customFormat="1" ht="16.5" customHeight="1">
      <c r="A184" s="39"/>
      <c r="B184" s="40"/>
      <c r="C184" s="228" t="s">
        <v>320</v>
      </c>
      <c r="D184" s="228" t="s">
        <v>218</v>
      </c>
      <c r="E184" s="229" t="s">
        <v>8400</v>
      </c>
      <c r="F184" s="230" t="s">
        <v>8401</v>
      </c>
      <c r="G184" s="231" t="s">
        <v>221</v>
      </c>
      <c r="H184" s="232">
        <v>53</v>
      </c>
      <c r="I184" s="233"/>
      <c r="J184" s="234">
        <f>ROUND(I184*H184,2)</f>
        <v>0</v>
      </c>
      <c r="K184" s="230" t="s">
        <v>8345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428</v>
      </c>
    </row>
    <row r="185" s="2" customFormat="1" ht="16.5" customHeight="1">
      <c r="A185" s="39"/>
      <c r="B185" s="40"/>
      <c r="C185" s="228" t="s">
        <v>325</v>
      </c>
      <c r="D185" s="228" t="s">
        <v>218</v>
      </c>
      <c r="E185" s="229" t="s">
        <v>8402</v>
      </c>
      <c r="F185" s="230" t="s">
        <v>8403</v>
      </c>
      <c r="G185" s="231" t="s">
        <v>293</v>
      </c>
      <c r="H185" s="232">
        <v>40.700000000000003</v>
      </c>
      <c r="I185" s="233"/>
      <c r="J185" s="234">
        <f>ROUND(I185*H185,2)</f>
        <v>0</v>
      </c>
      <c r="K185" s="230" t="s">
        <v>8345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436</v>
      </c>
    </row>
    <row r="186" s="2" customFormat="1" ht="16.5" customHeight="1">
      <c r="A186" s="39"/>
      <c r="B186" s="40"/>
      <c r="C186" s="228" t="s">
        <v>331</v>
      </c>
      <c r="D186" s="228" t="s">
        <v>218</v>
      </c>
      <c r="E186" s="229" t="s">
        <v>8404</v>
      </c>
      <c r="F186" s="230" t="s">
        <v>8405</v>
      </c>
      <c r="G186" s="231" t="s">
        <v>221</v>
      </c>
      <c r="H186" s="232">
        <v>42</v>
      </c>
      <c r="I186" s="233"/>
      <c r="J186" s="234">
        <f>ROUND(I186*H186,2)</f>
        <v>0</v>
      </c>
      <c r="K186" s="230" t="s">
        <v>8345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445</v>
      </c>
    </row>
    <row r="187" s="12" customFormat="1" ht="22.8" customHeight="1">
      <c r="A187" s="12"/>
      <c r="B187" s="212"/>
      <c r="C187" s="213"/>
      <c r="D187" s="214" t="s">
        <v>78</v>
      </c>
      <c r="E187" s="226" t="s">
        <v>995</v>
      </c>
      <c r="F187" s="226" t="s">
        <v>8406</v>
      </c>
      <c r="G187" s="213"/>
      <c r="H187" s="213"/>
      <c r="I187" s="216"/>
      <c r="J187" s="227">
        <f>BK187</f>
        <v>0</v>
      </c>
      <c r="K187" s="213"/>
      <c r="L187" s="218"/>
      <c r="M187" s="219"/>
      <c r="N187" s="220"/>
      <c r="O187" s="220"/>
      <c r="P187" s="221">
        <f>SUM(P188:P193)</f>
        <v>0</v>
      </c>
      <c r="Q187" s="220"/>
      <c r="R187" s="221">
        <f>SUM(R188:R193)</f>
        <v>0</v>
      </c>
      <c r="S187" s="220"/>
      <c r="T187" s="222">
        <f>SUM(T188:T193)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86</v>
      </c>
      <c r="AT187" s="224" t="s">
        <v>78</v>
      </c>
      <c r="AU187" s="224" t="s">
        <v>86</v>
      </c>
      <c r="AY187" s="223" t="s">
        <v>216</v>
      </c>
      <c r="BK187" s="225">
        <f>SUM(BK188:BK193)</f>
        <v>0</v>
      </c>
    </row>
    <row r="188" s="2" customFormat="1" ht="16.5" customHeight="1">
      <c r="A188" s="39"/>
      <c r="B188" s="40"/>
      <c r="C188" s="228" t="s">
        <v>336</v>
      </c>
      <c r="D188" s="228" t="s">
        <v>218</v>
      </c>
      <c r="E188" s="229" t="s">
        <v>8407</v>
      </c>
      <c r="F188" s="230" t="s">
        <v>8408</v>
      </c>
      <c r="G188" s="231" t="s">
        <v>293</v>
      </c>
      <c r="H188" s="232">
        <v>125.2</v>
      </c>
      <c r="I188" s="233"/>
      <c r="J188" s="234">
        <f>ROUND(I188*H188,2)</f>
        <v>0</v>
      </c>
      <c r="K188" s="230" t="s">
        <v>8345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453</v>
      </c>
    </row>
    <row r="189" s="2" customFormat="1" ht="16.5" customHeight="1">
      <c r="A189" s="39"/>
      <c r="B189" s="40"/>
      <c r="C189" s="228" t="s">
        <v>341</v>
      </c>
      <c r="D189" s="228" t="s">
        <v>218</v>
      </c>
      <c r="E189" s="229" t="s">
        <v>8409</v>
      </c>
      <c r="F189" s="230" t="s">
        <v>8410</v>
      </c>
      <c r="G189" s="231" t="s">
        <v>221</v>
      </c>
      <c r="H189" s="232">
        <v>3</v>
      </c>
      <c r="I189" s="233"/>
      <c r="J189" s="234">
        <f>ROUND(I189*H189,2)</f>
        <v>0</v>
      </c>
      <c r="K189" s="230" t="s">
        <v>8345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464</v>
      </c>
    </row>
    <row r="190" s="2" customFormat="1" ht="16.5" customHeight="1">
      <c r="A190" s="39"/>
      <c r="B190" s="40"/>
      <c r="C190" s="228" t="s">
        <v>346</v>
      </c>
      <c r="D190" s="228" t="s">
        <v>218</v>
      </c>
      <c r="E190" s="229" t="s">
        <v>8411</v>
      </c>
      <c r="F190" s="230" t="s">
        <v>8412</v>
      </c>
      <c r="G190" s="231" t="s">
        <v>221</v>
      </c>
      <c r="H190" s="232">
        <v>1</v>
      </c>
      <c r="I190" s="233"/>
      <c r="J190" s="234">
        <f>ROUND(I190*H190,2)</f>
        <v>0</v>
      </c>
      <c r="K190" s="230" t="s">
        <v>8345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474</v>
      </c>
    </row>
    <row r="191" s="2" customFormat="1" ht="16.5" customHeight="1">
      <c r="A191" s="39"/>
      <c r="B191" s="40"/>
      <c r="C191" s="228" t="s">
        <v>351</v>
      </c>
      <c r="D191" s="228" t="s">
        <v>218</v>
      </c>
      <c r="E191" s="229" t="s">
        <v>8413</v>
      </c>
      <c r="F191" s="230" t="s">
        <v>8414</v>
      </c>
      <c r="G191" s="231" t="s">
        <v>221</v>
      </c>
      <c r="H191" s="232">
        <v>1</v>
      </c>
      <c r="I191" s="233"/>
      <c r="J191" s="234">
        <f>ROUND(I191*H191,2)</f>
        <v>0</v>
      </c>
      <c r="K191" s="230" t="s">
        <v>8345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483</v>
      </c>
    </row>
    <row r="192" s="2" customFormat="1" ht="16.5" customHeight="1">
      <c r="A192" s="39"/>
      <c r="B192" s="40"/>
      <c r="C192" s="228" t="s">
        <v>356</v>
      </c>
      <c r="D192" s="228" t="s">
        <v>218</v>
      </c>
      <c r="E192" s="229" t="s">
        <v>8415</v>
      </c>
      <c r="F192" s="230" t="s">
        <v>8416</v>
      </c>
      <c r="G192" s="231" t="s">
        <v>221</v>
      </c>
      <c r="H192" s="232">
        <v>2</v>
      </c>
      <c r="I192" s="233"/>
      <c r="J192" s="234">
        <f>ROUND(I192*H192,2)</f>
        <v>0</v>
      </c>
      <c r="K192" s="230" t="s">
        <v>8345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494</v>
      </c>
    </row>
    <row r="193" s="2" customFormat="1" ht="16.5" customHeight="1">
      <c r="A193" s="39"/>
      <c r="B193" s="40"/>
      <c r="C193" s="228" t="s">
        <v>362</v>
      </c>
      <c r="D193" s="228" t="s">
        <v>218</v>
      </c>
      <c r="E193" s="229" t="s">
        <v>8417</v>
      </c>
      <c r="F193" s="230" t="s">
        <v>8418</v>
      </c>
      <c r="G193" s="231" t="s">
        <v>221</v>
      </c>
      <c r="H193" s="232">
        <v>1</v>
      </c>
      <c r="I193" s="233"/>
      <c r="J193" s="234">
        <f>ROUND(I193*H193,2)</f>
        <v>0</v>
      </c>
      <c r="K193" s="230" t="s">
        <v>8345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504</v>
      </c>
    </row>
    <row r="194" s="12" customFormat="1" ht="22.8" customHeight="1">
      <c r="A194" s="12"/>
      <c r="B194" s="212"/>
      <c r="C194" s="213"/>
      <c r="D194" s="214" t="s">
        <v>78</v>
      </c>
      <c r="E194" s="226" t="s">
        <v>8419</v>
      </c>
      <c r="F194" s="226" t="s">
        <v>8420</v>
      </c>
      <c r="G194" s="213"/>
      <c r="H194" s="213"/>
      <c r="I194" s="216"/>
      <c r="J194" s="227">
        <f>BK194</f>
        <v>0</v>
      </c>
      <c r="K194" s="213"/>
      <c r="L194" s="218"/>
      <c r="M194" s="219"/>
      <c r="N194" s="220"/>
      <c r="O194" s="220"/>
      <c r="P194" s="221">
        <f>P195</f>
        <v>0</v>
      </c>
      <c r="Q194" s="220"/>
      <c r="R194" s="221">
        <f>R195</f>
        <v>0</v>
      </c>
      <c r="S194" s="220"/>
      <c r="T194" s="222">
        <f>T195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3" t="s">
        <v>86</v>
      </c>
      <c r="AT194" s="224" t="s">
        <v>78</v>
      </c>
      <c r="AU194" s="224" t="s">
        <v>86</v>
      </c>
      <c r="AY194" s="223" t="s">
        <v>216</v>
      </c>
      <c r="BK194" s="225">
        <f>BK195</f>
        <v>0</v>
      </c>
    </row>
    <row r="195" s="2" customFormat="1" ht="16.5" customHeight="1">
      <c r="A195" s="39"/>
      <c r="B195" s="40"/>
      <c r="C195" s="228" t="s">
        <v>367</v>
      </c>
      <c r="D195" s="228" t="s">
        <v>218</v>
      </c>
      <c r="E195" s="229" t="s">
        <v>8421</v>
      </c>
      <c r="F195" s="230" t="s">
        <v>8422</v>
      </c>
      <c r="G195" s="231" t="s">
        <v>359</v>
      </c>
      <c r="H195" s="232">
        <v>165.37600000000001</v>
      </c>
      <c r="I195" s="233"/>
      <c r="J195" s="234">
        <f>ROUND(I195*H195,2)</f>
        <v>0</v>
      </c>
      <c r="K195" s="230" t="s">
        <v>8345</v>
      </c>
      <c r="L195" s="45"/>
      <c r="M195" s="274" t="s">
        <v>1</v>
      </c>
      <c r="N195" s="275" t="s">
        <v>44</v>
      </c>
      <c r="O195" s="276"/>
      <c r="P195" s="277">
        <f>O195*H195</f>
        <v>0</v>
      </c>
      <c r="Q195" s="277">
        <v>0</v>
      </c>
      <c r="R195" s="277">
        <f>Q195*H195</f>
        <v>0</v>
      </c>
      <c r="S195" s="277">
        <v>0</v>
      </c>
      <c r="T195" s="27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515</v>
      </c>
    </row>
    <row r="196" s="2" customFormat="1" ht="6.96" customHeight="1">
      <c r="A196" s="39"/>
      <c r="B196" s="67"/>
      <c r="C196" s="68"/>
      <c r="D196" s="68"/>
      <c r="E196" s="68"/>
      <c r="F196" s="68"/>
      <c r="G196" s="68"/>
      <c r="H196" s="68"/>
      <c r="I196" s="68"/>
      <c r="J196" s="68"/>
      <c r="K196" s="68"/>
      <c r="L196" s="45"/>
      <c r="M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</sheetData>
  <sheetProtection sheet="1" autoFilter="0" formatColumns="0" formatRows="0" objects="1" scenarios="1" spinCount="100000" saltValue="eJQDzLZMkrxpMVwF0roINiRo2pG7PkCSjHSvyKolOdurzG3zSkmuzCG31HT5xd1j+bUhwiNp1oZjYyEyPIweNA==" hashValue="8mPtw4+76Ism5Cy+ySuR2xZOxFSEdCR0b2cTWp45KgT50SzAw6rFti8gT9pv4oqpvbwxs9AKHfWds98CQZVzmg==" algorithmName="SHA-512" password="EA0A"/>
  <autoFilter ref="C132:K19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8423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3385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ROUND((SUM(BE132:BE164)),  2)</f>
        <v>0</v>
      </c>
      <c r="G35" s="39"/>
      <c r="H35" s="39"/>
      <c r="I35" s="166">
        <v>0.20999999999999999</v>
      </c>
      <c r="J35" s="165">
        <f>ROUND(((SUM(BE132:BE164))*I35),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ROUND((SUM(BF132:BF164)),  2)</f>
        <v>0</v>
      </c>
      <c r="G36" s="39"/>
      <c r="H36" s="39"/>
      <c r="I36" s="166">
        <v>0.14999999999999999</v>
      </c>
      <c r="J36" s="165">
        <f>ROUND(((SUM(BF132:BF164))*I36),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ROUND((SUM(BG132:BG164)),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ROUND((SUM(BH132:BH164)),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ROUND((SUM(BI132:BI164)),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22 - Rekonstrukce vodovodní přípojky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8424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8329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8330</v>
      </c>
      <c r="E101" s="198"/>
      <c r="F101" s="198"/>
      <c r="G101" s="198"/>
      <c r="H101" s="198"/>
      <c r="I101" s="198"/>
      <c r="J101" s="199">
        <f>J137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8331</v>
      </c>
      <c r="E102" s="198"/>
      <c r="F102" s="198"/>
      <c r="G102" s="198"/>
      <c r="H102" s="198"/>
      <c r="I102" s="198"/>
      <c r="J102" s="199">
        <f>J139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8332</v>
      </c>
      <c r="E103" s="198"/>
      <c r="F103" s="198"/>
      <c r="G103" s="198"/>
      <c r="H103" s="198"/>
      <c r="I103" s="198"/>
      <c r="J103" s="199">
        <f>J142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8333</v>
      </c>
      <c r="E104" s="198"/>
      <c r="F104" s="198"/>
      <c r="G104" s="198"/>
      <c r="H104" s="198"/>
      <c r="I104" s="198"/>
      <c r="J104" s="199">
        <f>J146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8334</v>
      </c>
      <c r="E105" s="198"/>
      <c r="F105" s="198"/>
      <c r="G105" s="198"/>
      <c r="H105" s="198"/>
      <c r="I105" s="198"/>
      <c r="J105" s="199">
        <f>J149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8335</v>
      </c>
      <c r="E106" s="198"/>
      <c r="F106" s="198"/>
      <c r="G106" s="198"/>
      <c r="H106" s="198"/>
      <c r="I106" s="198"/>
      <c r="J106" s="199">
        <f>J151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8337</v>
      </c>
      <c r="E107" s="198"/>
      <c r="F107" s="198"/>
      <c r="G107" s="198"/>
      <c r="H107" s="198"/>
      <c r="I107" s="198"/>
      <c r="J107" s="199">
        <f>J153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8338</v>
      </c>
      <c r="E108" s="198"/>
      <c r="F108" s="198"/>
      <c r="G108" s="198"/>
      <c r="H108" s="198"/>
      <c r="I108" s="198"/>
      <c r="J108" s="199">
        <f>J157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8339</v>
      </c>
      <c r="E109" s="198"/>
      <c r="F109" s="198"/>
      <c r="G109" s="198"/>
      <c r="H109" s="198"/>
      <c r="I109" s="198"/>
      <c r="J109" s="199">
        <f>J160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8340</v>
      </c>
      <c r="E110" s="198"/>
      <c r="F110" s="198"/>
      <c r="G110" s="198"/>
      <c r="H110" s="198"/>
      <c r="I110" s="198"/>
      <c r="J110" s="199">
        <f>J163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201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Stavební úpravy a přístavba objektu MŠ Malínek, Kaplického 386 - NAVÝŠENÍ KAPACITY MŠ MALÍNEK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187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188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189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SO 22 - Rekonstrukce vodovodní přípojky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22</v>
      </c>
      <c r="D126" s="41"/>
      <c r="E126" s="41"/>
      <c r="F126" s="28" t="str">
        <f>F14</f>
        <v xml:space="preserve"> </v>
      </c>
      <c r="G126" s="41"/>
      <c r="H126" s="41"/>
      <c r="I126" s="33" t="s">
        <v>24</v>
      </c>
      <c r="J126" s="80" t="str">
        <f>IF(J14="","",J14)</f>
        <v>15.9.2021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40.05" customHeight="1">
      <c r="A128" s="39"/>
      <c r="B128" s="40"/>
      <c r="C128" s="33" t="s">
        <v>26</v>
      </c>
      <c r="D128" s="41"/>
      <c r="E128" s="41"/>
      <c r="F128" s="28" t="str">
        <f>E17</f>
        <v>SM Liberec, Nám.Dr.E.Beneše 1, Liberec, 460 59</v>
      </c>
      <c r="G128" s="41"/>
      <c r="H128" s="41"/>
      <c r="I128" s="33" t="s">
        <v>32</v>
      </c>
      <c r="J128" s="37" t="str">
        <f>E23</f>
        <v>FS Vision, s.r.o., B.Němcové 54/9, Liberec 5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30</v>
      </c>
      <c r="D129" s="41"/>
      <c r="E129" s="41"/>
      <c r="F129" s="28" t="str">
        <f>IF(E20="","",E20)</f>
        <v>Vyplň údaj</v>
      </c>
      <c r="G129" s="41"/>
      <c r="H129" s="41"/>
      <c r="I129" s="33" t="s">
        <v>35</v>
      </c>
      <c r="J129" s="37" t="str">
        <f>E26</f>
        <v>Ing. Jaroslav Šíma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202</v>
      </c>
      <c r="D131" s="204" t="s">
        <v>64</v>
      </c>
      <c r="E131" s="204" t="s">
        <v>60</v>
      </c>
      <c r="F131" s="204" t="s">
        <v>61</v>
      </c>
      <c r="G131" s="204" t="s">
        <v>203</v>
      </c>
      <c r="H131" s="204" t="s">
        <v>204</v>
      </c>
      <c r="I131" s="204" t="s">
        <v>205</v>
      </c>
      <c r="J131" s="204" t="s">
        <v>193</v>
      </c>
      <c r="K131" s="205" t="s">
        <v>206</v>
      </c>
      <c r="L131" s="206"/>
      <c r="M131" s="101" t="s">
        <v>1</v>
      </c>
      <c r="N131" s="102" t="s">
        <v>43</v>
      </c>
      <c r="O131" s="102" t="s">
        <v>207</v>
      </c>
      <c r="P131" s="102" t="s">
        <v>208</v>
      </c>
      <c r="Q131" s="102" t="s">
        <v>209</v>
      </c>
      <c r="R131" s="102" t="s">
        <v>210</v>
      </c>
      <c r="S131" s="102" t="s">
        <v>211</v>
      </c>
      <c r="T131" s="103" t="s">
        <v>212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213</v>
      </c>
      <c r="D132" s="41"/>
      <c r="E132" s="41"/>
      <c r="F132" s="41"/>
      <c r="G132" s="41"/>
      <c r="H132" s="41"/>
      <c r="I132" s="41"/>
      <c r="J132" s="207">
        <f>BK132</f>
        <v>0</v>
      </c>
      <c r="K132" s="41"/>
      <c r="L132" s="45"/>
      <c r="M132" s="104"/>
      <c r="N132" s="208"/>
      <c r="O132" s="105"/>
      <c r="P132" s="209">
        <f>P133</f>
        <v>0</v>
      </c>
      <c r="Q132" s="105"/>
      <c r="R132" s="209">
        <f>R133</f>
        <v>0</v>
      </c>
      <c r="S132" s="105"/>
      <c r="T132" s="210">
        <f>T133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78</v>
      </c>
      <c r="AU132" s="18" t="s">
        <v>195</v>
      </c>
      <c r="BK132" s="211">
        <f>BK133</f>
        <v>0</v>
      </c>
    </row>
    <row r="133" s="12" customFormat="1" ht="25.92" customHeight="1">
      <c r="A133" s="12"/>
      <c r="B133" s="212"/>
      <c r="C133" s="213"/>
      <c r="D133" s="214" t="s">
        <v>78</v>
      </c>
      <c r="E133" s="215" t="s">
        <v>3391</v>
      </c>
      <c r="F133" s="215" t="s">
        <v>167</v>
      </c>
      <c r="G133" s="213"/>
      <c r="H133" s="213"/>
      <c r="I133" s="216"/>
      <c r="J133" s="217">
        <f>BK133</f>
        <v>0</v>
      </c>
      <c r="K133" s="213"/>
      <c r="L133" s="218"/>
      <c r="M133" s="219"/>
      <c r="N133" s="220"/>
      <c r="O133" s="220"/>
      <c r="P133" s="221">
        <f>P134+P137+P139+P142+P146+P149+P151+P153+P157+P160+P163</f>
        <v>0</v>
      </c>
      <c r="Q133" s="220"/>
      <c r="R133" s="221">
        <f>R134+R137+R139+R142+R146+R149+R151+R153+R157+R160+R163</f>
        <v>0</v>
      </c>
      <c r="S133" s="220"/>
      <c r="T133" s="222">
        <f>T134+T137+T139+T142+T146+T149+T151+T153+T157+T160+T163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3" t="s">
        <v>86</v>
      </c>
      <c r="AT133" s="224" t="s">
        <v>78</v>
      </c>
      <c r="AU133" s="224" t="s">
        <v>79</v>
      </c>
      <c r="AY133" s="223" t="s">
        <v>216</v>
      </c>
      <c r="BK133" s="225">
        <f>BK134+BK137+BK139+BK142+BK146+BK149+BK151+BK153+BK157+BK160+BK163</f>
        <v>0</v>
      </c>
    </row>
    <row r="134" s="12" customFormat="1" ht="22.8" customHeight="1">
      <c r="A134" s="12"/>
      <c r="B134" s="212"/>
      <c r="C134" s="213"/>
      <c r="D134" s="214" t="s">
        <v>78</v>
      </c>
      <c r="E134" s="226" t="s">
        <v>265</v>
      </c>
      <c r="F134" s="226" t="s">
        <v>8342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SUM(P135:P136)</f>
        <v>0</v>
      </c>
      <c r="Q134" s="220"/>
      <c r="R134" s="221">
        <f>SUM(R135:R136)</f>
        <v>0</v>
      </c>
      <c r="S134" s="220"/>
      <c r="T134" s="222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86</v>
      </c>
      <c r="AT134" s="224" t="s">
        <v>78</v>
      </c>
      <c r="AU134" s="224" t="s">
        <v>86</v>
      </c>
      <c r="AY134" s="223" t="s">
        <v>216</v>
      </c>
      <c r="BK134" s="225">
        <f>SUM(BK135:BK136)</f>
        <v>0</v>
      </c>
    </row>
    <row r="135" s="2" customFormat="1" ht="16.5" customHeight="1">
      <c r="A135" s="39"/>
      <c r="B135" s="40"/>
      <c r="C135" s="228" t="s">
        <v>86</v>
      </c>
      <c r="D135" s="228" t="s">
        <v>218</v>
      </c>
      <c r="E135" s="229" t="s">
        <v>8348</v>
      </c>
      <c r="F135" s="230" t="s">
        <v>8349</v>
      </c>
      <c r="G135" s="231" t="s">
        <v>293</v>
      </c>
      <c r="H135" s="232">
        <v>5</v>
      </c>
      <c r="I135" s="233"/>
      <c r="J135" s="234">
        <f>ROUND(I135*H135,2)</f>
        <v>0</v>
      </c>
      <c r="K135" s="230" t="s">
        <v>8345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88</v>
      </c>
    </row>
    <row r="136" s="2" customFormat="1" ht="16.5" customHeight="1">
      <c r="A136" s="39"/>
      <c r="B136" s="40"/>
      <c r="C136" s="228" t="s">
        <v>88</v>
      </c>
      <c r="D136" s="228" t="s">
        <v>218</v>
      </c>
      <c r="E136" s="229" t="s">
        <v>8343</v>
      </c>
      <c r="F136" s="230" t="s">
        <v>8344</v>
      </c>
      <c r="G136" s="231" t="s">
        <v>277</v>
      </c>
      <c r="H136" s="232">
        <v>15</v>
      </c>
      <c r="I136" s="233"/>
      <c r="J136" s="234">
        <f>ROUND(I136*H136,2)</f>
        <v>0</v>
      </c>
      <c r="K136" s="230" t="s">
        <v>8345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121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274</v>
      </c>
      <c r="F137" s="226" t="s">
        <v>8352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86</v>
      </c>
      <c r="AT137" s="224" t="s">
        <v>78</v>
      </c>
      <c r="AU137" s="224" t="s">
        <v>86</v>
      </c>
      <c r="AY137" s="223" t="s">
        <v>216</v>
      </c>
      <c r="BK137" s="225">
        <f>BK138</f>
        <v>0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8425</v>
      </c>
      <c r="F138" s="230" t="s">
        <v>8426</v>
      </c>
      <c r="G138" s="231" t="s">
        <v>328</v>
      </c>
      <c r="H138" s="232">
        <v>17.199999999999999</v>
      </c>
      <c r="I138" s="233"/>
      <c r="J138" s="234">
        <f>ROUND(I138*H138,2)</f>
        <v>0</v>
      </c>
      <c r="K138" s="230" t="s">
        <v>8345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241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8</v>
      </c>
      <c r="F139" s="226" t="s">
        <v>8356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SUM(P140:P141)</f>
        <v>0</v>
      </c>
      <c r="Q139" s="220"/>
      <c r="R139" s="221">
        <f>SUM(R140:R141)</f>
        <v>0</v>
      </c>
      <c r="S139" s="220"/>
      <c r="T139" s="222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86</v>
      </c>
      <c r="AT139" s="224" t="s">
        <v>78</v>
      </c>
      <c r="AU139" s="224" t="s">
        <v>86</v>
      </c>
      <c r="AY139" s="223" t="s">
        <v>216</v>
      </c>
      <c r="BK139" s="225">
        <f>SUM(BK140:BK141)</f>
        <v>0</v>
      </c>
    </row>
    <row r="140" s="2" customFormat="1" ht="16.5" customHeight="1">
      <c r="A140" s="39"/>
      <c r="B140" s="40"/>
      <c r="C140" s="228" t="s">
        <v>121</v>
      </c>
      <c r="D140" s="228" t="s">
        <v>218</v>
      </c>
      <c r="E140" s="229" t="s">
        <v>8365</v>
      </c>
      <c r="F140" s="230" t="s">
        <v>8366</v>
      </c>
      <c r="G140" s="231" t="s">
        <v>277</v>
      </c>
      <c r="H140" s="232">
        <v>34.399999999999999</v>
      </c>
      <c r="I140" s="233"/>
      <c r="J140" s="234">
        <f>ROUND(I140*H140,2)</f>
        <v>0</v>
      </c>
      <c r="K140" s="230" t="s">
        <v>8345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250</v>
      </c>
    </row>
    <row r="141" s="2" customFormat="1" ht="16.5" customHeight="1">
      <c r="A141" s="39"/>
      <c r="B141" s="40"/>
      <c r="C141" s="228" t="s">
        <v>236</v>
      </c>
      <c r="D141" s="228" t="s">
        <v>218</v>
      </c>
      <c r="E141" s="229" t="s">
        <v>8362</v>
      </c>
      <c r="F141" s="230" t="s">
        <v>8363</v>
      </c>
      <c r="G141" s="231" t="s">
        <v>277</v>
      </c>
      <c r="H141" s="232">
        <v>34.399999999999999</v>
      </c>
      <c r="I141" s="233"/>
      <c r="J141" s="234">
        <f>ROUND(I141*H141,2)</f>
        <v>0</v>
      </c>
      <c r="K141" s="230" t="s">
        <v>8345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260</v>
      </c>
    </row>
    <row r="142" s="12" customFormat="1" ht="22.8" customHeight="1">
      <c r="A142" s="12"/>
      <c r="B142" s="212"/>
      <c r="C142" s="213"/>
      <c r="D142" s="214" t="s">
        <v>78</v>
      </c>
      <c r="E142" s="226" t="s">
        <v>290</v>
      </c>
      <c r="F142" s="226" t="s">
        <v>8367</v>
      </c>
      <c r="G142" s="213"/>
      <c r="H142" s="213"/>
      <c r="I142" s="216"/>
      <c r="J142" s="227">
        <f>BK142</f>
        <v>0</v>
      </c>
      <c r="K142" s="213"/>
      <c r="L142" s="218"/>
      <c r="M142" s="219"/>
      <c r="N142" s="220"/>
      <c r="O142" s="220"/>
      <c r="P142" s="221">
        <f>SUM(P143:P145)</f>
        <v>0</v>
      </c>
      <c r="Q142" s="220"/>
      <c r="R142" s="221">
        <f>SUM(R143:R145)</f>
        <v>0</v>
      </c>
      <c r="S142" s="220"/>
      <c r="T142" s="222">
        <f>SUM(T143:T145)</f>
        <v>0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3" t="s">
        <v>86</v>
      </c>
      <c r="AT142" s="224" t="s">
        <v>78</v>
      </c>
      <c r="AU142" s="224" t="s">
        <v>86</v>
      </c>
      <c r="AY142" s="223" t="s">
        <v>216</v>
      </c>
      <c r="BK142" s="225">
        <f>SUM(BK143:BK145)</f>
        <v>0</v>
      </c>
    </row>
    <row r="143" s="2" customFormat="1" ht="16.5" customHeight="1">
      <c r="A143" s="39"/>
      <c r="B143" s="40"/>
      <c r="C143" s="228" t="s">
        <v>241</v>
      </c>
      <c r="D143" s="228" t="s">
        <v>218</v>
      </c>
      <c r="E143" s="229" t="s">
        <v>8373</v>
      </c>
      <c r="F143" s="230" t="s">
        <v>8374</v>
      </c>
      <c r="G143" s="231" t="s">
        <v>328</v>
      </c>
      <c r="H143" s="232">
        <v>17.199999999999999</v>
      </c>
      <c r="I143" s="233"/>
      <c r="J143" s="234">
        <f>ROUND(I143*H143,2)</f>
        <v>0</v>
      </c>
      <c r="K143" s="230" t="s">
        <v>8345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269</v>
      </c>
    </row>
    <row r="144" s="2" customFormat="1" ht="16.5" customHeight="1">
      <c r="A144" s="39"/>
      <c r="B144" s="40"/>
      <c r="C144" s="228" t="s">
        <v>245</v>
      </c>
      <c r="D144" s="228" t="s">
        <v>218</v>
      </c>
      <c r="E144" s="229" t="s">
        <v>8427</v>
      </c>
      <c r="F144" s="230" t="s">
        <v>8428</v>
      </c>
      <c r="G144" s="231" t="s">
        <v>328</v>
      </c>
      <c r="H144" s="232">
        <v>17.199999999999999</v>
      </c>
      <c r="I144" s="233"/>
      <c r="J144" s="234">
        <f>ROUND(I144*H144,2)</f>
        <v>0</v>
      </c>
      <c r="K144" s="230" t="s">
        <v>8345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280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8370</v>
      </c>
      <c r="F145" s="230" t="s">
        <v>8371</v>
      </c>
      <c r="G145" s="231" t="s">
        <v>328</v>
      </c>
      <c r="H145" s="232">
        <v>4</v>
      </c>
      <c r="I145" s="233"/>
      <c r="J145" s="234">
        <f>ROUND(I145*H145,2)</f>
        <v>0</v>
      </c>
      <c r="K145" s="230" t="s">
        <v>8345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290</v>
      </c>
    </row>
    <row r="146" s="12" customFormat="1" ht="22.8" customHeight="1">
      <c r="A146" s="12"/>
      <c r="B146" s="212"/>
      <c r="C146" s="213"/>
      <c r="D146" s="214" t="s">
        <v>78</v>
      </c>
      <c r="E146" s="226" t="s">
        <v>297</v>
      </c>
      <c r="F146" s="226" t="s">
        <v>8375</v>
      </c>
      <c r="G146" s="213"/>
      <c r="H146" s="213"/>
      <c r="I146" s="216"/>
      <c r="J146" s="227">
        <f>BK146</f>
        <v>0</v>
      </c>
      <c r="K146" s="213"/>
      <c r="L146" s="218"/>
      <c r="M146" s="219"/>
      <c r="N146" s="220"/>
      <c r="O146" s="220"/>
      <c r="P146" s="221">
        <f>SUM(P147:P148)</f>
        <v>0</v>
      </c>
      <c r="Q146" s="220"/>
      <c r="R146" s="221">
        <f>SUM(R147:R148)</f>
        <v>0</v>
      </c>
      <c r="S146" s="220"/>
      <c r="T146" s="222">
        <f>SUM(T147:T148)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3" t="s">
        <v>86</v>
      </c>
      <c r="AT146" s="224" t="s">
        <v>78</v>
      </c>
      <c r="AU146" s="224" t="s">
        <v>86</v>
      </c>
      <c r="AY146" s="223" t="s">
        <v>216</v>
      </c>
      <c r="BK146" s="225">
        <f>SUM(BK147:BK148)</f>
        <v>0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8376</v>
      </c>
      <c r="F147" s="230" t="s">
        <v>8377</v>
      </c>
      <c r="G147" s="231" t="s">
        <v>328</v>
      </c>
      <c r="H147" s="232">
        <v>4</v>
      </c>
      <c r="I147" s="233"/>
      <c r="J147" s="234">
        <f>ROUND(I147*H147,2)</f>
        <v>0</v>
      </c>
      <c r="K147" s="230" t="s">
        <v>8345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302</v>
      </c>
    </row>
    <row r="148" s="2" customFormat="1" ht="16.5" customHeight="1">
      <c r="A148" s="39"/>
      <c r="B148" s="40"/>
      <c r="C148" s="228" t="s">
        <v>260</v>
      </c>
      <c r="D148" s="228" t="s">
        <v>218</v>
      </c>
      <c r="E148" s="229" t="s">
        <v>8378</v>
      </c>
      <c r="F148" s="230" t="s">
        <v>8379</v>
      </c>
      <c r="G148" s="231" t="s">
        <v>328</v>
      </c>
      <c r="H148" s="232">
        <v>14.199999999999999</v>
      </c>
      <c r="I148" s="233"/>
      <c r="J148" s="234">
        <f>ROUND(I148*H148,2)</f>
        <v>0</v>
      </c>
      <c r="K148" s="230" t="s">
        <v>8345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313</v>
      </c>
    </row>
    <row r="149" s="12" customFormat="1" ht="22.8" customHeight="1">
      <c r="A149" s="12"/>
      <c r="B149" s="212"/>
      <c r="C149" s="213"/>
      <c r="D149" s="214" t="s">
        <v>78</v>
      </c>
      <c r="E149" s="226" t="s">
        <v>309</v>
      </c>
      <c r="F149" s="226" t="s">
        <v>8381</v>
      </c>
      <c r="G149" s="213"/>
      <c r="H149" s="213"/>
      <c r="I149" s="216"/>
      <c r="J149" s="227">
        <f>BK149</f>
        <v>0</v>
      </c>
      <c r="K149" s="213"/>
      <c r="L149" s="218"/>
      <c r="M149" s="219"/>
      <c r="N149" s="220"/>
      <c r="O149" s="220"/>
      <c r="P149" s="221">
        <f>P150</f>
        <v>0</v>
      </c>
      <c r="Q149" s="220"/>
      <c r="R149" s="221">
        <f>R150</f>
        <v>0</v>
      </c>
      <c r="S149" s="220"/>
      <c r="T149" s="222">
        <f>T150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23" t="s">
        <v>86</v>
      </c>
      <c r="AT149" s="224" t="s">
        <v>78</v>
      </c>
      <c r="AU149" s="224" t="s">
        <v>86</v>
      </c>
      <c r="AY149" s="223" t="s">
        <v>216</v>
      </c>
      <c r="BK149" s="225">
        <f>BK150</f>
        <v>0</v>
      </c>
    </row>
    <row r="150" s="2" customFormat="1" ht="16.5" customHeight="1">
      <c r="A150" s="39"/>
      <c r="B150" s="40"/>
      <c r="C150" s="228" t="s">
        <v>265</v>
      </c>
      <c r="D150" s="228" t="s">
        <v>218</v>
      </c>
      <c r="E150" s="229" t="s">
        <v>8382</v>
      </c>
      <c r="F150" s="230" t="s">
        <v>8383</v>
      </c>
      <c r="G150" s="231" t="s">
        <v>328</v>
      </c>
      <c r="H150" s="232">
        <v>4</v>
      </c>
      <c r="I150" s="233"/>
      <c r="J150" s="234">
        <f>ROUND(I150*H150,2)</f>
        <v>0</v>
      </c>
      <c r="K150" s="230" t="s">
        <v>8345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320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487</v>
      </c>
      <c r="F151" s="226" t="s">
        <v>8384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P152</f>
        <v>0</v>
      </c>
      <c r="Q151" s="220"/>
      <c r="R151" s="221">
        <f>R152</f>
        <v>0</v>
      </c>
      <c r="S151" s="220"/>
      <c r="T151" s="222">
        <f>T152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BK152</f>
        <v>0</v>
      </c>
    </row>
    <row r="152" s="2" customFormat="1" ht="16.5" customHeight="1">
      <c r="A152" s="39"/>
      <c r="B152" s="40"/>
      <c r="C152" s="228" t="s">
        <v>269</v>
      </c>
      <c r="D152" s="228" t="s">
        <v>218</v>
      </c>
      <c r="E152" s="229" t="s">
        <v>8385</v>
      </c>
      <c r="F152" s="230" t="s">
        <v>8386</v>
      </c>
      <c r="G152" s="231" t="s">
        <v>277</v>
      </c>
      <c r="H152" s="232">
        <v>15</v>
      </c>
      <c r="I152" s="233"/>
      <c r="J152" s="234">
        <f>ROUND(I152*H152,2)</f>
        <v>0</v>
      </c>
      <c r="K152" s="230" t="s">
        <v>8345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331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4453</v>
      </c>
      <c r="F153" s="226" t="s">
        <v>8390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SUM(P154:P156)</f>
        <v>0</v>
      </c>
      <c r="Q153" s="220"/>
      <c r="R153" s="221">
        <f>SUM(R154:R156)</f>
        <v>0</v>
      </c>
      <c r="S153" s="220"/>
      <c r="T153" s="222">
        <f>SUM(T154:T156)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88</v>
      </c>
      <c r="AT153" s="224" t="s">
        <v>78</v>
      </c>
      <c r="AU153" s="224" t="s">
        <v>86</v>
      </c>
      <c r="AY153" s="223" t="s">
        <v>216</v>
      </c>
      <c r="BK153" s="225">
        <f>SUM(BK154:BK156)</f>
        <v>0</v>
      </c>
    </row>
    <row r="154" s="2" customFormat="1" ht="16.5" customHeight="1">
      <c r="A154" s="39"/>
      <c r="B154" s="40"/>
      <c r="C154" s="228" t="s">
        <v>274</v>
      </c>
      <c r="D154" s="228" t="s">
        <v>218</v>
      </c>
      <c r="E154" s="229" t="s">
        <v>8429</v>
      </c>
      <c r="F154" s="230" t="s">
        <v>8430</v>
      </c>
      <c r="G154" s="231" t="s">
        <v>293</v>
      </c>
      <c r="H154" s="232">
        <v>11.1</v>
      </c>
      <c r="I154" s="233"/>
      <c r="J154" s="234">
        <f>ROUND(I154*H154,2)</f>
        <v>0</v>
      </c>
      <c r="K154" s="230" t="s">
        <v>8345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341</v>
      </c>
    </row>
    <row r="155" s="2" customFormat="1" ht="16.5" customHeight="1">
      <c r="A155" s="39"/>
      <c r="B155" s="40"/>
      <c r="C155" s="228" t="s">
        <v>280</v>
      </c>
      <c r="D155" s="228" t="s">
        <v>218</v>
      </c>
      <c r="E155" s="229" t="s">
        <v>8431</v>
      </c>
      <c r="F155" s="230" t="s">
        <v>8432</v>
      </c>
      <c r="G155" s="231" t="s">
        <v>293</v>
      </c>
      <c r="H155" s="232">
        <v>11.1</v>
      </c>
      <c r="I155" s="233"/>
      <c r="J155" s="234">
        <f>ROUND(I155*H155,2)</f>
        <v>0</v>
      </c>
      <c r="K155" s="230" t="s">
        <v>8345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351</v>
      </c>
    </row>
    <row r="156" s="2" customFormat="1" ht="16.5" customHeight="1">
      <c r="A156" s="39"/>
      <c r="B156" s="40"/>
      <c r="C156" s="228" t="s">
        <v>8</v>
      </c>
      <c r="D156" s="228" t="s">
        <v>218</v>
      </c>
      <c r="E156" s="229" t="s">
        <v>8433</v>
      </c>
      <c r="F156" s="230" t="s">
        <v>8434</v>
      </c>
      <c r="G156" s="231" t="s">
        <v>293</v>
      </c>
      <c r="H156" s="232">
        <v>11.1</v>
      </c>
      <c r="I156" s="233"/>
      <c r="J156" s="234">
        <f>ROUND(I156*H156,2)</f>
        <v>0</v>
      </c>
      <c r="K156" s="230" t="s">
        <v>8345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290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290</v>
      </c>
      <c r="BM156" s="239" t="s">
        <v>362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976</v>
      </c>
      <c r="F157" s="226" t="s">
        <v>8393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SUM(P158:P159)</f>
        <v>0</v>
      </c>
      <c r="Q157" s="220"/>
      <c r="R157" s="221">
        <f>SUM(R158:R159)</f>
        <v>0</v>
      </c>
      <c r="S157" s="220"/>
      <c r="T157" s="222">
        <f>SUM(T158:T159)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SUM(BK158:BK159)</f>
        <v>0</v>
      </c>
    </row>
    <row r="158" s="2" customFormat="1" ht="16.5" customHeight="1">
      <c r="A158" s="39"/>
      <c r="B158" s="40"/>
      <c r="C158" s="228" t="s">
        <v>290</v>
      </c>
      <c r="D158" s="228" t="s">
        <v>218</v>
      </c>
      <c r="E158" s="229" t="s">
        <v>8435</v>
      </c>
      <c r="F158" s="230" t="s">
        <v>8436</v>
      </c>
      <c r="G158" s="231" t="s">
        <v>293</v>
      </c>
      <c r="H158" s="232">
        <v>12</v>
      </c>
      <c r="I158" s="233"/>
      <c r="J158" s="234">
        <f>ROUND(I158*H158,2)</f>
        <v>0</v>
      </c>
      <c r="K158" s="230" t="s">
        <v>8345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371</v>
      </c>
    </row>
    <row r="159" s="2" customFormat="1" ht="16.5" customHeight="1">
      <c r="A159" s="39"/>
      <c r="B159" s="40"/>
      <c r="C159" s="228" t="s">
        <v>297</v>
      </c>
      <c r="D159" s="228" t="s">
        <v>218</v>
      </c>
      <c r="E159" s="229" t="s">
        <v>8437</v>
      </c>
      <c r="F159" s="230" t="s">
        <v>8438</v>
      </c>
      <c r="G159" s="231" t="s">
        <v>293</v>
      </c>
      <c r="H159" s="232">
        <v>11.1</v>
      </c>
      <c r="I159" s="233"/>
      <c r="J159" s="234">
        <f>ROUND(I159*H159,2)</f>
        <v>0</v>
      </c>
      <c r="K159" s="230" t="s">
        <v>8345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380</v>
      </c>
    </row>
    <row r="160" s="12" customFormat="1" ht="22.8" customHeight="1">
      <c r="A160" s="12"/>
      <c r="B160" s="212"/>
      <c r="C160" s="213"/>
      <c r="D160" s="214" t="s">
        <v>78</v>
      </c>
      <c r="E160" s="226" t="s">
        <v>995</v>
      </c>
      <c r="F160" s="226" t="s">
        <v>8406</v>
      </c>
      <c r="G160" s="213"/>
      <c r="H160" s="213"/>
      <c r="I160" s="216"/>
      <c r="J160" s="227">
        <f>BK160</f>
        <v>0</v>
      </c>
      <c r="K160" s="213"/>
      <c r="L160" s="218"/>
      <c r="M160" s="219"/>
      <c r="N160" s="220"/>
      <c r="O160" s="220"/>
      <c r="P160" s="221">
        <f>SUM(P161:P162)</f>
        <v>0</v>
      </c>
      <c r="Q160" s="220"/>
      <c r="R160" s="221">
        <f>SUM(R161:R162)</f>
        <v>0</v>
      </c>
      <c r="S160" s="220"/>
      <c r="T160" s="222">
        <f>SUM(T161:T162)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3" t="s">
        <v>86</v>
      </c>
      <c r="AT160" s="224" t="s">
        <v>78</v>
      </c>
      <c r="AU160" s="224" t="s">
        <v>86</v>
      </c>
      <c r="AY160" s="223" t="s">
        <v>216</v>
      </c>
      <c r="BK160" s="225">
        <f>SUM(BK161:BK162)</f>
        <v>0</v>
      </c>
    </row>
    <row r="161" s="2" customFormat="1" ht="16.5" customHeight="1">
      <c r="A161" s="39"/>
      <c r="B161" s="40"/>
      <c r="C161" s="228" t="s">
        <v>302</v>
      </c>
      <c r="D161" s="228" t="s">
        <v>218</v>
      </c>
      <c r="E161" s="229" t="s">
        <v>8439</v>
      </c>
      <c r="F161" s="230" t="s">
        <v>8440</v>
      </c>
      <c r="G161" s="231" t="s">
        <v>293</v>
      </c>
      <c r="H161" s="232">
        <v>11.1</v>
      </c>
      <c r="I161" s="233"/>
      <c r="J161" s="234">
        <f>ROUND(I161*H161,2)</f>
        <v>0</v>
      </c>
      <c r="K161" s="230" t="s">
        <v>8345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389</v>
      </c>
    </row>
    <row r="162" s="2" customFormat="1" ht="16.5" customHeight="1">
      <c r="A162" s="39"/>
      <c r="B162" s="40"/>
      <c r="C162" s="228" t="s">
        <v>309</v>
      </c>
      <c r="D162" s="228" t="s">
        <v>218</v>
      </c>
      <c r="E162" s="229" t="s">
        <v>8441</v>
      </c>
      <c r="F162" s="230" t="s">
        <v>8442</v>
      </c>
      <c r="G162" s="231" t="s">
        <v>293</v>
      </c>
      <c r="H162" s="232">
        <v>11.1</v>
      </c>
      <c r="I162" s="233"/>
      <c r="J162" s="234">
        <f>ROUND(I162*H162,2)</f>
        <v>0</v>
      </c>
      <c r="K162" s="230" t="s">
        <v>8345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398</v>
      </c>
    </row>
    <row r="163" s="12" customFormat="1" ht="22.8" customHeight="1">
      <c r="A163" s="12"/>
      <c r="B163" s="212"/>
      <c r="C163" s="213"/>
      <c r="D163" s="214" t="s">
        <v>78</v>
      </c>
      <c r="E163" s="226" t="s">
        <v>8419</v>
      </c>
      <c r="F163" s="226" t="s">
        <v>8420</v>
      </c>
      <c r="G163" s="213"/>
      <c r="H163" s="213"/>
      <c r="I163" s="216"/>
      <c r="J163" s="227">
        <f>BK163</f>
        <v>0</v>
      </c>
      <c r="K163" s="213"/>
      <c r="L163" s="218"/>
      <c r="M163" s="219"/>
      <c r="N163" s="220"/>
      <c r="O163" s="220"/>
      <c r="P163" s="221">
        <f>P164</f>
        <v>0</v>
      </c>
      <c r="Q163" s="220"/>
      <c r="R163" s="221">
        <f>R164</f>
        <v>0</v>
      </c>
      <c r="S163" s="220"/>
      <c r="T163" s="222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86</v>
      </c>
      <c r="AT163" s="224" t="s">
        <v>78</v>
      </c>
      <c r="AU163" s="224" t="s">
        <v>86</v>
      </c>
      <c r="AY163" s="223" t="s">
        <v>216</v>
      </c>
      <c r="BK163" s="225">
        <f>BK164</f>
        <v>0</v>
      </c>
    </row>
    <row r="164" s="2" customFormat="1" ht="16.5" customHeight="1">
      <c r="A164" s="39"/>
      <c r="B164" s="40"/>
      <c r="C164" s="228" t="s">
        <v>313</v>
      </c>
      <c r="D164" s="228" t="s">
        <v>218</v>
      </c>
      <c r="E164" s="229" t="s">
        <v>8421</v>
      </c>
      <c r="F164" s="230" t="s">
        <v>8422</v>
      </c>
      <c r="G164" s="231" t="s">
        <v>359</v>
      </c>
      <c r="H164" s="232">
        <v>17.77</v>
      </c>
      <c r="I164" s="233"/>
      <c r="J164" s="234">
        <f>ROUND(I164*H164,2)</f>
        <v>0</v>
      </c>
      <c r="K164" s="230" t="s">
        <v>8345</v>
      </c>
      <c r="L164" s="45"/>
      <c r="M164" s="274" t="s">
        <v>1</v>
      </c>
      <c r="N164" s="275" t="s">
        <v>44</v>
      </c>
      <c r="O164" s="276"/>
      <c r="P164" s="277">
        <f>O164*H164</f>
        <v>0</v>
      </c>
      <c r="Q164" s="277">
        <v>0</v>
      </c>
      <c r="R164" s="277">
        <f>Q164*H164</f>
        <v>0</v>
      </c>
      <c r="S164" s="277">
        <v>0</v>
      </c>
      <c r="T164" s="27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408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WkVEWOeR43eAI1EO4QihuuhrZhrvJ1qchyZyuy3uhK2NhfFvlX+t+/nJZorKbOTxWhVa8nmHbNYxZ8hgfkECtg==" hashValue="iYqWjq0kfh4zDE54+WU+YO1WlQbRxHEWGK4IzUXGWB2RD+/FcI43k7yGM46SRhYp8xSsWJgTFnu/yN7dOSi5pQ==" algorithmName="SHA-512" password="EA0A"/>
  <autoFilter ref="C131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188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8443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3385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ROUND((SUM(BE135:BE210)),  2)</f>
        <v>0</v>
      </c>
      <c r="G35" s="39"/>
      <c r="H35" s="39"/>
      <c r="I35" s="166">
        <v>0.20999999999999999</v>
      </c>
      <c r="J35" s="165">
        <f>ROUND(((SUM(BE135:BE210))*I35),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ROUND((SUM(BF135:BF210)),  2)</f>
        <v>0</v>
      </c>
      <c r="G36" s="39"/>
      <c r="H36" s="39"/>
      <c r="I36" s="166">
        <v>0.14999999999999999</v>
      </c>
      <c r="J36" s="165">
        <f>ROUND(((SUM(BF135:BF210))*I36),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ROUND((SUM(BG135:BG210)),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ROUND((SUM(BH135:BH210)),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ROUND((SUM(BI135:BI210)),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188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SO23,24 - Rekonstrukce splaškové kanalizace, tukové kanalizace včetně odlučovače tuků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8444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8329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8330</v>
      </c>
      <c r="E101" s="198"/>
      <c r="F101" s="198"/>
      <c r="G101" s="198"/>
      <c r="H101" s="198"/>
      <c r="I101" s="198"/>
      <c r="J101" s="199">
        <f>J141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8331</v>
      </c>
      <c r="E102" s="198"/>
      <c r="F102" s="198"/>
      <c r="G102" s="198"/>
      <c r="H102" s="198"/>
      <c r="I102" s="198"/>
      <c r="J102" s="199">
        <f>J144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8332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8333</v>
      </c>
      <c r="E104" s="198"/>
      <c r="F104" s="198"/>
      <c r="G104" s="198"/>
      <c r="H104" s="198"/>
      <c r="I104" s="198"/>
      <c r="J104" s="199">
        <f>J161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8334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8445</v>
      </c>
      <c r="E106" s="198"/>
      <c r="F106" s="198"/>
      <c r="G106" s="198"/>
      <c r="H106" s="198"/>
      <c r="I106" s="198"/>
      <c r="J106" s="199">
        <f>J170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8446</v>
      </c>
      <c r="E107" s="198"/>
      <c r="F107" s="198"/>
      <c r="G107" s="198"/>
      <c r="H107" s="198"/>
      <c r="I107" s="198"/>
      <c r="J107" s="199">
        <f>J173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8335</v>
      </c>
      <c r="E108" s="198"/>
      <c r="F108" s="198"/>
      <c r="G108" s="198"/>
      <c r="H108" s="198"/>
      <c r="I108" s="198"/>
      <c r="J108" s="199">
        <f>J175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8447</v>
      </c>
      <c r="E109" s="198"/>
      <c r="F109" s="198"/>
      <c r="G109" s="198"/>
      <c r="H109" s="198"/>
      <c r="I109" s="198"/>
      <c r="J109" s="199">
        <f>J177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8339</v>
      </c>
      <c r="E110" s="198"/>
      <c r="F110" s="198"/>
      <c r="G110" s="198"/>
      <c r="H110" s="198"/>
      <c r="I110" s="198"/>
      <c r="J110" s="199">
        <f>J186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8448</v>
      </c>
      <c r="E111" s="198"/>
      <c r="F111" s="198"/>
      <c r="G111" s="198"/>
      <c r="H111" s="198"/>
      <c r="I111" s="198"/>
      <c r="J111" s="199">
        <f>J199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8340</v>
      </c>
      <c r="E112" s="198"/>
      <c r="F112" s="198"/>
      <c r="G112" s="198"/>
      <c r="H112" s="198"/>
      <c r="I112" s="198"/>
      <c r="J112" s="199">
        <f>J201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8449</v>
      </c>
      <c r="E113" s="198"/>
      <c r="F113" s="198"/>
      <c r="G113" s="198"/>
      <c r="H113" s="198"/>
      <c r="I113" s="198"/>
      <c r="J113" s="199">
        <f>J203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201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Stavební úpravy a přístavba objektu MŠ Malínek, Kaplického 386 - NAVÝŠENÍ KAPACITY MŠ MALÍNEK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187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188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189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SO23,24 - Rekonstrukce splaškové kanalizace, tukové kanalizace včetně odlučovače tuků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22</v>
      </c>
      <c r="D129" s="41"/>
      <c r="E129" s="41"/>
      <c r="F129" s="28" t="str">
        <f>F14</f>
        <v xml:space="preserve"> </v>
      </c>
      <c r="G129" s="41"/>
      <c r="H129" s="41"/>
      <c r="I129" s="33" t="s">
        <v>24</v>
      </c>
      <c r="J129" s="80" t="str">
        <f>IF(J14="","",J14)</f>
        <v>15.9.2021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40.05" customHeight="1">
      <c r="A131" s="39"/>
      <c r="B131" s="40"/>
      <c r="C131" s="33" t="s">
        <v>26</v>
      </c>
      <c r="D131" s="41"/>
      <c r="E131" s="41"/>
      <c r="F131" s="28" t="str">
        <f>E17</f>
        <v>SM Liberec, Nám.Dr.E.Beneše 1, Liberec, 460 59</v>
      </c>
      <c r="G131" s="41"/>
      <c r="H131" s="41"/>
      <c r="I131" s="33" t="s">
        <v>32</v>
      </c>
      <c r="J131" s="37" t="str">
        <f>E23</f>
        <v>FS Vision, s.r.o., B.Němcové 54/9, Liberec 5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30</v>
      </c>
      <c r="D132" s="41"/>
      <c r="E132" s="41"/>
      <c r="F132" s="28" t="str">
        <f>IF(E20="","",E20)</f>
        <v>Vyplň údaj</v>
      </c>
      <c r="G132" s="41"/>
      <c r="H132" s="41"/>
      <c r="I132" s="33" t="s">
        <v>35</v>
      </c>
      <c r="J132" s="37" t="str">
        <f>E26</f>
        <v>Ing. Jaroslav Šíma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202</v>
      </c>
      <c r="D134" s="204" t="s">
        <v>64</v>
      </c>
      <c r="E134" s="204" t="s">
        <v>60</v>
      </c>
      <c r="F134" s="204" t="s">
        <v>61</v>
      </c>
      <c r="G134" s="204" t="s">
        <v>203</v>
      </c>
      <c r="H134" s="204" t="s">
        <v>204</v>
      </c>
      <c r="I134" s="204" t="s">
        <v>205</v>
      </c>
      <c r="J134" s="204" t="s">
        <v>193</v>
      </c>
      <c r="K134" s="205" t="s">
        <v>206</v>
      </c>
      <c r="L134" s="206"/>
      <c r="M134" s="101" t="s">
        <v>1</v>
      </c>
      <c r="N134" s="102" t="s">
        <v>43</v>
      </c>
      <c r="O134" s="102" t="s">
        <v>207</v>
      </c>
      <c r="P134" s="102" t="s">
        <v>208</v>
      </c>
      <c r="Q134" s="102" t="s">
        <v>209</v>
      </c>
      <c r="R134" s="102" t="s">
        <v>210</v>
      </c>
      <c r="S134" s="102" t="s">
        <v>211</v>
      </c>
      <c r="T134" s="103" t="s">
        <v>212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213</v>
      </c>
      <c r="D135" s="41"/>
      <c r="E135" s="41"/>
      <c r="F135" s="41"/>
      <c r="G135" s="41"/>
      <c r="H135" s="41"/>
      <c r="I135" s="41"/>
      <c r="J135" s="207">
        <f>BK135</f>
        <v>0</v>
      </c>
      <c r="K135" s="41"/>
      <c r="L135" s="45"/>
      <c r="M135" s="104"/>
      <c r="N135" s="208"/>
      <c r="O135" s="105"/>
      <c r="P135" s="209">
        <f>P136</f>
        <v>0</v>
      </c>
      <c r="Q135" s="105"/>
      <c r="R135" s="209">
        <f>R136</f>
        <v>0</v>
      </c>
      <c r="S135" s="105"/>
      <c r="T135" s="210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78</v>
      </c>
      <c r="AU135" s="18" t="s">
        <v>195</v>
      </c>
      <c r="BK135" s="211">
        <f>BK136</f>
        <v>0</v>
      </c>
    </row>
    <row r="136" s="12" customFormat="1" ht="25.92" customHeight="1">
      <c r="A136" s="12"/>
      <c r="B136" s="212"/>
      <c r="C136" s="213"/>
      <c r="D136" s="214" t="s">
        <v>78</v>
      </c>
      <c r="E136" s="215" t="s">
        <v>3391</v>
      </c>
      <c r="F136" s="215" t="s">
        <v>8450</v>
      </c>
      <c r="G136" s="213"/>
      <c r="H136" s="213"/>
      <c r="I136" s="216"/>
      <c r="J136" s="217">
        <f>BK136</f>
        <v>0</v>
      </c>
      <c r="K136" s="213"/>
      <c r="L136" s="218"/>
      <c r="M136" s="219"/>
      <c r="N136" s="220"/>
      <c r="O136" s="220"/>
      <c r="P136" s="221">
        <f>P137+P141+P144+P151+P161+P168+P170+P173+P175+P177+P186+P199+P201+P203</f>
        <v>0</v>
      </c>
      <c r="Q136" s="220"/>
      <c r="R136" s="221">
        <f>R137+R141+R144+R151+R161+R168+R170+R173+R175+R177+R186+R199+R201+R203</f>
        <v>0</v>
      </c>
      <c r="S136" s="220"/>
      <c r="T136" s="222">
        <f>T137+T141+T144+T151+T161+T168+T170+T173+T175+T177+T186+T199+T201+T203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86</v>
      </c>
      <c r="AT136" s="224" t="s">
        <v>78</v>
      </c>
      <c r="AU136" s="224" t="s">
        <v>79</v>
      </c>
      <c r="AY136" s="223" t="s">
        <v>216</v>
      </c>
      <c r="BK136" s="225">
        <f>BK137+BK141+BK144+BK151+BK161+BK168+BK170+BK173+BK175+BK177+BK186+BK199+BK201+BK203</f>
        <v>0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265</v>
      </c>
      <c r="F137" s="226" t="s">
        <v>8342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SUM(P138:P140)</f>
        <v>0</v>
      </c>
      <c r="Q137" s="220"/>
      <c r="R137" s="221">
        <f>SUM(R138:R140)</f>
        <v>0</v>
      </c>
      <c r="S137" s="220"/>
      <c r="T137" s="222">
        <f>SUM(T138:T140)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86</v>
      </c>
      <c r="AT137" s="224" t="s">
        <v>78</v>
      </c>
      <c r="AU137" s="224" t="s">
        <v>86</v>
      </c>
      <c r="AY137" s="223" t="s">
        <v>216</v>
      </c>
      <c r="BK137" s="225">
        <f>SUM(BK138:BK140)</f>
        <v>0</v>
      </c>
    </row>
    <row r="138" s="2" customFormat="1" ht="16.5" customHeight="1">
      <c r="A138" s="39"/>
      <c r="B138" s="40"/>
      <c r="C138" s="228" t="s">
        <v>86</v>
      </c>
      <c r="D138" s="228" t="s">
        <v>218</v>
      </c>
      <c r="E138" s="229" t="s">
        <v>8451</v>
      </c>
      <c r="F138" s="230" t="s">
        <v>8452</v>
      </c>
      <c r="G138" s="231" t="s">
        <v>293</v>
      </c>
      <c r="H138" s="232">
        <v>7</v>
      </c>
      <c r="I138" s="233"/>
      <c r="J138" s="234">
        <f>ROUND(I138*H138,2)</f>
        <v>0</v>
      </c>
      <c r="K138" s="230" t="s">
        <v>8345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88</v>
      </c>
    </row>
    <row r="139" s="2" customFormat="1" ht="16.5" customHeight="1">
      <c r="A139" s="39"/>
      <c r="B139" s="40"/>
      <c r="C139" s="228" t="s">
        <v>88</v>
      </c>
      <c r="D139" s="228" t="s">
        <v>218</v>
      </c>
      <c r="E139" s="229" t="s">
        <v>8350</v>
      </c>
      <c r="F139" s="230" t="s">
        <v>8351</v>
      </c>
      <c r="G139" s="231" t="s">
        <v>293</v>
      </c>
      <c r="H139" s="232">
        <v>3</v>
      </c>
      <c r="I139" s="233"/>
      <c r="J139" s="234">
        <f>ROUND(I139*H139,2)</f>
        <v>0</v>
      </c>
      <c r="K139" s="230" t="s">
        <v>8345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121</v>
      </c>
    </row>
    <row r="140" s="2" customFormat="1" ht="16.5" customHeight="1">
      <c r="A140" s="39"/>
      <c r="B140" s="40"/>
      <c r="C140" s="228" t="s">
        <v>99</v>
      </c>
      <c r="D140" s="228" t="s">
        <v>218</v>
      </c>
      <c r="E140" s="229" t="s">
        <v>8343</v>
      </c>
      <c r="F140" s="230" t="s">
        <v>8344</v>
      </c>
      <c r="G140" s="231" t="s">
        <v>277</v>
      </c>
      <c r="H140" s="232">
        <v>45</v>
      </c>
      <c r="I140" s="233"/>
      <c r="J140" s="234">
        <f>ROUND(I140*H140,2)</f>
        <v>0</v>
      </c>
      <c r="K140" s="230" t="s">
        <v>8345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241</v>
      </c>
    </row>
    <row r="141" s="12" customFormat="1" ht="22.8" customHeight="1">
      <c r="A141" s="12"/>
      <c r="B141" s="212"/>
      <c r="C141" s="213"/>
      <c r="D141" s="214" t="s">
        <v>78</v>
      </c>
      <c r="E141" s="226" t="s">
        <v>274</v>
      </c>
      <c r="F141" s="226" t="s">
        <v>8352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SUM(P142:P143)</f>
        <v>0</v>
      </c>
      <c r="Q141" s="220"/>
      <c r="R141" s="221">
        <f>SUM(R142:R143)</f>
        <v>0</v>
      </c>
      <c r="S141" s="220"/>
      <c r="T141" s="222">
        <f>SUM(T142:T143)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86</v>
      </c>
      <c r="AT141" s="224" t="s">
        <v>78</v>
      </c>
      <c r="AU141" s="224" t="s">
        <v>86</v>
      </c>
      <c r="AY141" s="223" t="s">
        <v>216</v>
      </c>
      <c r="BK141" s="225">
        <f>SUM(BK142:BK143)</f>
        <v>0</v>
      </c>
    </row>
    <row r="142" s="2" customFormat="1" ht="16.5" customHeight="1">
      <c r="A142" s="39"/>
      <c r="B142" s="40"/>
      <c r="C142" s="228" t="s">
        <v>121</v>
      </c>
      <c r="D142" s="228" t="s">
        <v>218</v>
      </c>
      <c r="E142" s="229" t="s">
        <v>8453</v>
      </c>
      <c r="F142" s="230" t="s">
        <v>8454</v>
      </c>
      <c r="G142" s="231" t="s">
        <v>328</v>
      </c>
      <c r="H142" s="232">
        <v>99.015000000000001</v>
      </c>
      <c r="I142" s="233"/>
      <c r="J142" s="234">
        <f>ROUND(I142*H142,2)</f>
        <v>0</v>
      </c>
      <c r="K142" s="230" t="s">
        <v>8345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250</v>
      </c>
    </row>
    <row r="143" s="2" customFormat="1" ht="16.5" customHeight="1">
      <c r="A143" s="39"/>
      <c r="B143" s="40"/>
      <c r="C143" s="228" t="s">
        <v>236</v>
      </c>
      <c r="D143" s="228" t="s">
        <v>218</v>
      </c>
      <c r="E143" s="229" t="s">
        <v>8425</v>
      </c>
      <c r="F143" s="230" t="s">
        <v>8426</v>
      </c>
      <c r="G143" s="231" t="s">
        <v>328</v>
      </c>
      <c r="H143" s="232">
        <v>205.405</v>
      </c>
      <c r="I143" s="233"/>
      <c r="J143" s="234">
        <f>ROUND(I143*H143,2)</f>
        <v>0</v>
      </c>
      <c r="K143" s="230" t="s">
        <v>8345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260</v>
      </c>
    </row>
    <row r="144" s="12" customFormat="1" ht="22.8" customHeight="1">
      <c r="A144" s="12"/>
      <c r="B144" s="212"/>
      <c r="C144" s="213"/>
      <c r="D144" s="214" t="s">
        <v>78</v>
      </c>
      <c r="E144" s="226" t="s">
        <v>8</v>
      </c>
      <c r="F144" s="226" t="s">
        <v>8356</v>
      </c>
      <c r="G144" s="213"/>
      <c r="H144" s="213"/>
      <c r="I144" s="216"/>
      <c r="J144" s="227">
        <f>BK144</f>
        <v>0</v>
      </c>
      <c r="K144" s="213"/>
      <c r="L144" s="218"/>
      <c r="M144" s="219"/>
      <c r="N144" s="220"/>
      <c r="O144" s="220"/>
      <c r="P144" s="221">
        <f>SUM(P145:P150)</f>
        <v>0</v>
      </c>
      <c r="Q144" s="220"/>
      <c r="R144" s="221">
        <f>SUM(R145:R150)</f>
        <v>0</v>
      </c>
      <c r="S144" s="220"/>
      <c r="T144" s="222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23" t="s">
        <v>86</v>
      </c>
      <c r="AT144" s="224" t="s">
        <v>78</v>
      </c>
      <c r="AU144" s="224" t="s">
        <v>86</v>
      </c>
      <c r="AY144" s="223" t="s">
        <v>216</v>
      </c>
      <c r="BK144" s="225">
        <f>SUM(BK145:BK150)</f>
        <v>0</v>
      </c>
    </row>
    <row r="145" s="2" customFormat="1" ht="16.5" customHeight="1">
      <c r="A145" s="39"/>
      <c r="B145" s="40"/>
      <c r="C145" s="228" t="s">
        <v>241</v>
      </c>
      <c r="D145" s="228" t="s">
        <v>218</v>
      </c>
      <c r="E145" s="229" t="s">
        <v>8357</v>
      </c>
      <c r="F145" s="230" t="s">
        <v>8358</v>
      </c>
      <c r="G145" s="231" t="s">
        <v>277</v>
      </c>
      <c r="H145" s="232">
        <v>700.60000000000002</v>
      </c>
      <c r="I145" s="233"/>
      <c r="J145" s="234">
        <f>ROUND(I145*H145,2)</f>
        <v>0</v>
      </c>
      <c r="K145" s="230" t="s">
        <v>8345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269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8455</v>
      </c>
      <c r="G146" s="242"/>
      <c r="H146" s="246">
        <v>700.60000000000002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79</v>
      </c>
      <c r="AY146" s="252" t="s">
        <v>216</v>
      </c>
    </row>
    <row r="147" s="14" customFormat="1">
      <c r="A147" s="14"/>
      <c r="B147" s="253"/>
      <c r="C147" s="254"/>
      <c r="D147" s="243" t="s">
        <v>230</v>
      </c>
      <c r="E147" s="255" t="s">
        <v>1</v>
      </c>
      <c r="F147" s="256" t="s">
        <v>285</v>
      </c>
      <c r="G147" s="254"/>
      <c r="H147" s="257">
        <v>700.60000000000002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230</v>
      </c>
      <c r="AU147" s="263" t="s">
        <v>88</v>
      </c>
      <c r="AV147" s="14" t="s">
        <v>121</v>
      </c>
      <c r="AW147" s="14" t="s">
        <v>34</v>
      </c>
      <c r="AX147" s="14" t="s">
        <v>86</v>
      </c>
      <c r="AY147" s="263" t="s">
        <v>216</v>
      </c>
    </row>
    <row r="148" s="2" customFormat="1" ht="16.5" customHeight="1">
      <c r="A148" s="39"/>
      <c r="B148" s="40"/>
      <c r="C148" s="228" t="s">
        <v>245</v>
      </c>
      <c r="D148" s="228" t="s">
        <v>218</v>
      </c>
      <c r="E148" s="229" t="s">
        <v>8360</v>
      </c>
      <c r="F148" s="230" t="s">
        <v>8361</v>
      </c>
      <c r="G148" s="231" t="s">
        <v>277</v>
      </c>
      <c r="H148" s="232">
        <v>700.60000000000002</v>
      </c>
      <c r="I148" s="233"/>
      <c r="J148" s="234">
        <f>ROUND(I148*H148,2)</f>
        <v>0</v>
      </c>
      <c r="K148" s="230" t="s">
        <v>8345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280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8455</v>
      </c>
      <c r="G149" s="242"/>
      <c r="H149" s="246">
        <v>700.60000000000002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285</v>
      </c>
      <c r="G150" s="254"/>
      <c r="H150" s="257">
        <v>700.60000000000002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290</v>
      </c>
      <c r="F151" s="226" t="s">
        <v>8367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SUM(P152:P160)</f>
        <v>0</v>
      </c>
      <c r="Q151" s="220"/>
      <c r="R151" s="221">
        <f>SUM(R152:R160)</f>
        <v>0</v>
      </c>
      <c r="S151" s="220"/>
      <c r="T151" s="222">
        <f>SUM(T152:T160)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SUM(BK152:BK160)</f>
        <v>0</v>
      </c>
    </row>
    <row r="152" s="2" customFormat="1" ht="16.5" customHeight="1">
      <c r="A152" s="39"/>
      <c r="B152" s="40"/>
      <c r="C152" s="228" t="s">
        <v>250</v>
      </c>
      <c r="D152" s="228" t="s">
        <v>218</v>
      </c>
      <c r="E152" s="229" t="s">
        <v>8368</v>
      </c>
      <c r="F152" s="230" t="s">
        <v>8369</v>
      </c>
      <c r="G152" s="231" t="s">
        <v>328</v>
      </c>
      <c r="H152" s="232">
        <v>361.80000000000001</v>
      </c>
      <c r="I152" s="233"/>
      <c r="J152" s="234">
        <f>ROUND(I152*H152,2)</f>
        <v>0</v>
      </c>
      <c r="K152" s="230" t="s">
        <v>8345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290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8456</v>
      </c>
      <c r="G153" s="242"/>
      <c r="H153" s="246">
        <v>361.80000000000001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4" customFormat="1">
      <c r="A154" s="14"/>
      <c r="B154" s="253"/>
      <c r="C154" s="254"/>
      <c r="D154" s="243" t="s">
        <v>230</v>
      </c>
      <c r="E154" s="255" t="s">
        <v>1</v>
      </c>
      <c r="F154" s="256" t="s">
        <v>285</v>
      </c>
      <c r="G154" s="254"/>
      <c r="H154" s="257">
        <v>361.80000000000001</v>
      </c>
      <c r="I154" s="258"/>
      <c r="J154" s="254"/>
      <c r="K154" s="254"/>
      <c r="L154" s="259"/>
      <c r="M154" s="260"/>
      <c r="N154" s="261"/>
      <c r="O154" s="261"/>
      <c r="P154" s="261"/>
      <c r="Q154" s="261"/>
      <c r="R154" s="261"/>
      <c r="S154" s="261"/>
      <c r="T154" s="262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3" t="s">
        <v>230</v>
      </c>
      <c r="AU154" s="263" t="s">
        <v>88</v>
      </c>
      <c r="AV154" s="14" t="s">
        <v>121</v>
      </c>
      <c r="AW154" s="14" t="s">
        <v>34</v>
      </c>
      <c r="AX154" s="14" t="s">
        <v>86</v>
      </c>
      <c r="AY154" s="263" t="s">
        <v>216</v>
      </c>
    </row>
    <row r="155" s="2" customFormat="1" ht="16.5" customHeight="1">
      <c r="A155" s="39"/>
      <c r="B155" s="40"/>
      <c r="C155" s="228" t="s">
        <v>255</v>
      </c>
      <c r="D155" s="228" t="s">
        <v>218</v>
      </c>
      <c r="E155" s="229" t="s">
        <v>8373</v>
      </c>
      <c r="F155" s="230" t="s">
        <v>8374</v>
      </c>
      <c r="G155" s="231" t="s">
        <v>328</v>
      </c>
      <c r="H155" s="232">
        <v>361.80000000000001</v>
      </c>
      <c r="I155" s="233"/>
      <c r="J155" s="234">
        <f>ROUND(I155*H155,2)</f>
        <v>0</v>
      </c>
      <c r="K155" s="230" t="s">
        <v>8345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302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8456</v>
      </c>
      <c r="G156" s="242"/>
      <c r="H156" s="246">
        <v>361.80000000000001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79</v>
      </c>
      <c r="AY156" s="252" t="s">
        <v>216</v>
      </c>
    </row>
    <row r="157" s="14" customFormat="1">
      <c r="A157" s="14"/>
      <c r="B157" s="253"/>
      <c r="C157" s="254"/>
      <c r="D157" s="243" t="s">
        <v>230</v>
      </c>
      <c r="E157" s="255" t="s">
        <v>1</v>
      </c>
      <c r="F157" s="256" t="s">
        <v>285</v>
      </c>
      <c r="G157" s="254"/>
      <c r="H157" s="257">
        <v>361.80000000000001</v>
      </c>
      <c r="I157" s="258"/>
      <c r="J157" s="254"/>
      <c r="K157" s="254"/>
      <c r="L157" s="259"/>
      <c r="M157" s="260"/>
      <c r="N157" s="261"/>
      <c r="O157" s="261"/>
      <c r="P157" s="261"/>
      <c r="Q157" s="261"/>
      <c r="R157" s="261"/>
      <c r="S157" s="261"/>
      <c r="T157" s="262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3" t="s">
        <v>230</v>
      </c>
      <c r="AU157" s="263" t="s">
        <v>88</v>
      </c>
      <c r="AV157" s="14" t="s">
        <v>121</v>
      </c>
      <c r="AW157" s="14" t="s">
        <v>34</v>
      </c>
      <c r="AX157" s="14" t="s">
        <v>86</v>
      </c>
      <c r="AY157" s="263" t="s">
        <v>216</v>
      </c>
    </row>
    <row r="158" s="2" customFormat="1" ht="16.5" customHeight="1">
      <c r="A158" s="39"/>
      <c r="B158" s="40"/>
      <c r="C158" s="228" t="s">
        <v>260</v>
      </c>
      <c r="D158" s="228" t="s">
        <v>218</v>
      </c>
      <c r="E158" s="229" t="s">
        <v>8370</v>
      </c>
      <c r="F158" s="230" t="s">
        <v>8371</v>
      </c>
      <c r="G158" s="231" t="s">
        <v>328</v>
      </c>
      <c r="H158" s="232">
        <v>83.799999999999997</v>
      </c>
      <c r="I158" s="233"/>
      <c r="J158" s="234">
        <f>ROUND(I158*H158,2)</f>
        <v>0</v>
      </c>
      <c r="K158" s="230" t="s">
        <v>8345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313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8457</v>
      </c>
      <c r="G159" s="242"/>
      <c r="H159" s="246">
        <v>83.799999999999997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79</v>
      </c>
      <c r="AY159" s="252" t="s">
        <v>216</v>
      </c>
    </row>
    <row r="160" s="14" customFormat="1">
      <c r="A160" s="14"/>
      <c r="B160" s="253"/>
      <c r="C160" s="254"/>
      <c r="D160" s="243" t="s">
        <v>230</v>
      </c>
      <c r="E160" s="255" t="s">
        <v>1</v>
      </c>
      <c r="F160" s="256" t="s">
        <v>285</v>
      </c>
      <c r="G160" s="254"/>
      <c r="H160" s="257">
        <v>83.799999999999997</v>
      </c>
      <c r="I160" s="258"/>
      <c r="J160" s="254"/>
      <c r="K160" s="254"/>
      <c r="L160" s="259"/>
      <c r="M160" s="260"/>
      <c r="N160" s="261"/>
      <c r="O160" s="261"/>
      <c r="P160" s="261"/>
      <c r="Q160" s="261"/>
      <c r="R160" s="261"/>
      <c r="S160" s="261"/>
      <c r="T160" s="262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63" t="s">
        <v>230</v>
      </c>
      <c r="AU160" s="263" t="s">
        <v>88</v>
      </c>
      <c r="AV160" s="14" t="s">
        <v>121</v>
      </c>
      <c r="AW160" s="14" t="s">
        <v>34</v>
      </c>
      <c r="AX160" s="14" t="s">
        <v>86</v>
      </c>
      <c r="AY160" s="263" t="s">
        <v>216</v>
      </c>
    </row>
    <row r="161" s="12" customFormat="1" ht="22.8" customHeight="1">
      <c r="A161" s="12"/>
      <c r="B161" s="212"/>
      <c r="C161" s="213"/>
      <c r="D161" s="214" t="s">
        <v>78</v>
      </c>
      <c r="E161" s="226" t="s">
        <v>297</v>
      </c>
      <c r="F161" s="226" t="s">
        <v>8375</v>
      </c>
      <c r="G161" s="213"/>
      <c r="H161" s="213"/>
      <c r="I161" s="216"/>
      <c r="J161" s="227">
        <f>BK161</f>
        <v>0</v>
      </c>
      <c r="K161" s="213"/>
      <c r="L161" s="218"/>
      <c r="M161" s="219"/>
      <c r="N161" s="220"/>
      <c r="O161" s="220"/>
      <c r="P161" s="221">
        <f>SUM(P162:P167)</f>
        <v>0</v>
      </c>
      <c r="Q161" s="220"/>
      <c r="R161" s="221">
        <f>SUM(R162:R167)</f>
        <v>0</v>
      </c>
      <c r="S161" s="220"/>
      <c r="T161" s="222">
        <f>SUM(T162:T167)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3" t="s">
        <v>86</v>
      </c>
      <c r="AT161" s="224" t="s">
        <v>78</v>
      </c>
      <c r="AU161" s="224" t="s">
        <v>86</v>
      </c>
      <c r="AY161" s="223" t="s">
        <v>216</v>
      </c>
      <c r="BK161" s="225">
        <f>SUM(BK162:BK167)</f>
        <v>0</v>
      </c>
    </row>
    <row r="162" s="2" customFormat="1" ht="16.5" customHeight="1">
      <c r="A162" s="39"/>
      <c r="B162" s="40"/>
      <c r="C162" s="228" t="s">
        <v>265</v>
      </c>
      <c r="D162" s="228" t="s">
        <v>218</v>
      </c>
      <c r="E162" s="229" t="s">
        <v>8376</v>
      </c>
      <c r="F162" s="230" t="s">
        <v>8377</v>
      </c>
      <c r="G162" s="231" t="s">
        <v>328</v>
      </c>
      <c r="H162" s="232">
        <v>62.600000000000001</v>
      </c>
      <c r="I162" s="233"/>
      <c r="J162" s="234">
        <f>ROUND(I162*H162,2)</f>
        <v>0</v>
      </c>
      <c r="K162" s="230" t="s">
        <v>8345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320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8458</v>
      </c>
      <c r="G163" s="242"/>
      <c r="H163" s="246">
        <v>62.600000000000001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4" customFormat="1">
      <c r="A164" s="14"/>
      <c r="B164" s="253"/>
      <c r="C164" s="254"/>
      <c r="D164" s="243" t="s">
        <v>230</v>
      </c>
      <c r="E164" s="255" t="s">
        <v>1</v>
      </c>
      <c r="F164" s="256" t="s">
        <v>285</v>
      </c>
      <c r="G164" s="254"/>
      <c r="H164" s="257">
        <v>62.600000000000001</v>
      </c>
      <c r="I164" s="258"/>
      <c r="J164" s="254"/>
      <c r="K164" s="254"/>
      <c r="L164" s="259"/>
      <c r="M164" s="260"/>
      <c r="N164" s="261"/>
      <c r="O164" s="261"/>
      <c r="P164" s="261"/>
      <c r="Q164" s="261"/>
      <c r="R164" s="261"/>
      <c r="S164" s="261"/>
      <c r="T164" s="262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3" t="s">
        <v>230</v>
      </c>
      <c r="AU164" s="263" t="s">
        <v>88</v>
      </c>
      <c r="AV164" s="14" t="s">
        <v>121</v>
      </c>
      <c r="AW164" s="14" t="s">
        <v>34</v>
      </c>
      <c r="AX164" s="14" t="s">
        <v>86</v>
      </c>
      <c r="AY164" s="263" t="s">
        <v>216</v>
      </c>
    </row>
    <row r="165" s="2" customFormat="1" ht="16.5" customHeight="1">
      <c r="A165" s="39"/>
      <c r="B165" s="40"/>
      <c r="C165" s="228" t="s">
        <v>269</v>
      </c>
      <c r="D165" s="228" t="s">
        <v>218</v>
      </c>
      <c r="E165" s="229" t="s">
        <v>8378</v>
      </c>
      <c r="F165" s="230" t="s">
        <v>8379</v>
      </c>
      <c r="G165" s="231" t="s">
        <v>328</v>
      </c>
      <c r="H165" s="232">
        <v>278</v>
      </c>
      <c r="I165" s="233"/>
      <c r="J165" s="234">
        <f>ROUND(I165*H165,2)</f>
        <v>0</v>
      </c>
      <c r="K165" s="230" t="s">
        <v>8345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331</v>
      </c>
    </row>
    <row r="166" s="13" customFormat="1">
      <c r="A166" s="13"/>
      <c r="B166" s="241"/>
      <c r="C166" s="242"/>
      <c r="D166" s="243" t="s">
        <v>230</v>
      </c>
      <c r="E166" s="244" t="s">
        <v>1</v>
      </c>
      <c r="F166" s="245" t="s">
        <v>8459</v>
      </c>
      <c r="G166" s="242"/>
      <c r="H166" s="246">
        <v>278</v>
      </c>
      <c r="I166" s="247"/>
      <c r="J166" s="242"/>
      <c r="K166" s="242"/>
      <c r="L166" s="248"/>
      <c r="M166" s="249"/>
      <c r="N166" s="250"/>
      <c r="O166" s="250"/>
      <c r="P166" s="250"/>
      <c r="Q166" s="250"/>
      <c r="R166" s="250"/>
      <c r="S166" s="250"/>
      <c r="T166" s="251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2" t="s">
        <v>230</v>
      </c>
      <c r="AU166" s="252" t="s">
        <v>88</v>
      </c>
      <c r="AV166" s="13" t="s">
        <v>88</v>
      </c>
      <c r="AW166" s="13" t="s">
        <v>34</v>
      </c>
      <c r="AX166" s="13" t="s">
        <v>79</v>
      </c>
      <c r="AY166" s="252" t="s">
        <v>216</v>
      </c>
    </row>
    <row r="167" s="14" customFormat="1">
      <c r="A167" s="14"/>
      <c r="B167" s="253"/>
      <c r="C167" s="254"/>
      <c r="D167" s="243" t="s">
        <v>230</v>
      </c>
      <c r="E167" s="255" t="s">
        <v>1</v>
      </c>
      <c r="F167" s="256" t="s">
        <v>285</v>
      </c>
      <c r="G167" s="254"/>
      <c r="H167" s="257">
        <v>278</v>
      </c>
      <c r="I167" s="258"/>
      <c r="J167" s="254"/>
      <c r="K167" s="254"/>
      <c r="L167" s="259"/>
      <c r="M167" s="260"/>
      <c r="N167" s="261"/>
      <c r="O167" s="261"/>
      <c r="P167" s="261"/>
      <c r="Q167" s="261"/>
      <c r="R167" s="261"/>
      <c r="S167" s="261"/>
      <c r="T167" s="262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3" t="s">
        <v>230</v>
      </c>
      <c r="AU167" s="263" t="s">
        <v>88</v>
      </c>
      <c r="AV167" s="14" t="s">
        <v>121</v>
      </c>
      <c r="AW167" s="14" t="s">
        <v>34</v>
      </c>
      <c r="AX167" s="14" t="s">
        <v>86</v>
      </c>
      <c r="AY167" s="263" t="s">
        <v>216</v>
      </c>
    </row>
    <row r="168" s="12" customFormat="1" ht="22.8" customHeight="1">
      <c r="A168" s="12"/>
      <c r="B168" s="212"/>
      <c r="C168" s="213"/>
      <c r="D168" s="214" t="s">
        <v>78</v>
      </c>
      <c r="E168" s="226" t="s">
        <v>309</v>
      </c>
      <c r="F168" s="226" t="s">
        <v>8381</v>
      </c>
      <c r="G168" s="213"/>
      <c r="H168" s="213"/>
      <c r="I168" s="216"/>
      <c r="J168" s="227">
        <f>BK168</f>
        <v>0</v>
      </c>
      <c r="K168" s="213"/>
      <c r="L168" s="218"/>
      <c r="M168" s="219"/>
      <c r="N168" s="220"/>
      <c r="O168" s="220"/>
      <c r="P168" s="221">
        <f>P169</f>
        <v>0</v>
      </c>
      <c r="Q168" s="220"/>
      <c r="R168" s="221">
        <f>R169</f>
        <v>0</v>
      </c>
      <c r="S168" s="220"/>
      <c r="T168" s="222">
        <f>T169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3" t="s">
        <v>86</v>
      </c>
      <c r="AT168" s="224" t="s">
        <v>78</v>
      </c>
      <c r="AU168" s="224" t="s">
        <v>86</v>
      </c>
      <c r="AY168" s="223" t="s">
        <v>216</v>
      </c>
      <c r="BK168" s="225">
        <f>BK169</f>
        <v>0</v>
      </c>
    </row>
    <row r="169" s="2" customFormat="1" ht="16.5" customHeight="1">
      <c r="A169" s="39"/>
      <c r="B169" s="40"/>
      <c r="C169" s="228" t="s">
        <v>274</v>
      </c>
      <c r="D169" s="228" t="s">
        <v>218</v>
      </c>
      <c r="E169" s="229" t="s">
        <v>8382</v>
      </c>
      <c r="F169" s="230" t="s">
        <v>8383</v>
      </c>
      <c r="G169" s="231" t="s">
        <v>328</v>
      </c>
      <c r="H169" s="232">
        <v>83.799999999999997</v>
      </c>
      <c r="I169" s="233"/>
      <c r="J169" s="234">
        <f>ROUND(I169*H169,2)</f>
        <v>0</v>
      </c>
      <c r="K169" s="230" t="s">
        <v>8345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341</v>
      </c>
    </row>
    <row r="170" s="12" customFormat="1" ht="22.8" customHeight="1">
      <c r="A170" s="12"/>
      <c r="B170" s="212"/>
      <c r="C170" s="213"/>
      <c r="D170" s="214" t="s">
        <v>78</v>
      </c>
      <c r="E170" s="226" t="s">
        <v>398</v>
      </c>
      <c r="F170" s="226" t="s">
        <v>8460</v>
      </c>
      <c r="G170" s="213"/>
      <c r="H170" s="213"/>
      <c r="I170" s="216"/>
      <c r="J170" s="227">
        <f>BK170</f>
        <v>0</v>
      </c>
      <c r="K170" s="213"/>
      <c r="L170" s="218"/>
      <c r="M170" s="219"/>
      <c r="N170" s="220"/>
      <c r="O170" s="220"/>
      <c r="P170" s="221">
        <f>SUM(P171:P172)</f>
        <v>0</v>
      </c>
      <c r="Q170" s="220"/>
      <c r="R170" s="221">
        <f>SUM(R171:R172)</f>
        <v>0</v>
      </c>
      <c r="S170" s="220"/>
      <c r="T170" s="222">
        <f>SUM(T171:T172)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3" t="s">
        <v>86</v>
      </c>
      <c r="AT170" s="224" t="s">
        <v>78</v>
      </c>
      <c r="AU170" s="224" t="s">
        <v>86</v>
      </c>
      <c r="AY170" s="223" t="s">
        <v>216</v>
      </c>
      <c r="BK170" s="225">
        <f>SUM(BK171:BK172)</f>
        <v>0</v>
      </c>
    </row>
    <row r="171" s="2" customFormat="1" ht="16.5" customHeight="1">
      <c r="A171" s="39"/>
      <c r="B171" s="40"/>
      <c r="C171" s="228" t="s">
        <v>280</v>
      </c>
      <c r="D171" s="228" t="s">
        <v>218</v>
      </c>
      <c r="E171" s="229" t="s">
        <v>8461</v>
      </c>
      <c r="F171" s="230" t="s">
        <v>8462</v>
      </c>
      <c r="G171" s="231" t="s">
        <v>221</v>
      </c>
      <c r="H171" s="232">
        <v>1</v>
      </c>
      <c r="I171" s="233"/>
      <c r="J171" s="234">
        <f>ROUND(I171*H171,2)</f>
        <v>0</v>
      </c>
      <c r="K171" s="230" t="s">
        <v>8345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351</v>
      </c>
    </row>
    <row r="172" s="2" customFormat="1" ht="16.5" customHeight="1">
      <c r="A172" s="39"/>
      <c r="B172" s="40"/>
      <c r="C172" s="228" t="s">
        <v>8</v>
      </c>
      <c r="D172" s="228" t="s">
        <v>218</v>
      </c>
      <c r="E172" s="229" t="s">
        <v>8463</v>
      </c>
      <c r="F172" s="230" t="s">
        <v>8464</v>
      </c>
      <c r="G172" s="231" t="s">
        <v>221</v>
      </c>
      <c r="H172" s="232">
        <v>1</v>
      </c>
      <c r="I172" s="233"/>
      <c r="J172" s="234">
        <f>ROUND(I172*H172,2)</f>
        <v>0</v>
      </c>
      <c r="K172" s="230" t="s">
        <v>8345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362</v>
      </c>
    </row>
    <row r="173" s="12" customFormat="1" ht="22.8" customHeight="1">
      <c r="A173" s="12"/>
      <c r="B173" s="212"/>
      <c r="C173" s="213"/>
      <c r="D173" s="214" t="s">
        <v>78</v>
      </c>
      <c r="E173" s="226" t="s">
        <v>432</v>
      </c>
      <c r="F173" s="226" t="s">
        <v>8465</v>
      </c>
      <c r="G173" s="213"/>
      <c r="H173" s="213"/>
      <c r="I173" s="216"/>
      <c r="J173" s="227">
        <f>BK173</f>
        <v>0</v>
      </c>
      <c r="K173" s="213"/>
      <c r="L173" s="218"/>
      <c r="M173" s="219"/>
      <c r="N173" s="220"/>
      <c r="O173" s="220"/>
      <c r="P173" s="221">
        <f>P174</f>
        <v>0</v>
      </c>
      <c r="Q173" s="220"/>
      <c r="R173" s="221">
        <f>R174</f>
        <v>0</v>
      </c>
      <c r="S173" s="220"/>
      <c r="T173" s="222">
        <f>T174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3" t="s">
        <v>86</v>
      </c>
      <c r="AT173" s="224" t="s">
        <v>78</v>
      </c>
      <c r="AU173" s="224" t="s">
        <v>86</v>
      </c>
      <c r="AY173" s="223" t="s">
        <v>216</v>
      </c>
      <c r="BK173" s="225">
        <f>BK174</f>
        <v>0</v>
      </c>
    </row>
    <row r="174" s="2" customFormat="1" ht="16.5" customHeight="1">
      <c r="A174" s="39"/>
      <c r="B174" s="40"/>
      <c r="C174" s="228" t="s">
        <v>290</v>
      </c>
      <c r="D174" s="228" t="s">
        <v>218</v>
      </c>
      <c r="E174" s="229" t="s">
        <v>8466</v>
      </c>
      <c r="F174" s="230" t="s">
        <v>8467</v>
      </c>
      <c r="G174" s="231" t="s">
        <v>328</v>
      </c>
      <c r="H174" s="232">
        <v>6.0999999999999996</v>
      </c>
      <c r="I174" s="233"/>
      <c r="J174" s="234">
        <f>ROUND(I174*H174,2)</f>
        <v>0</v>
      </c>
      <c r="K174" s="230" t="s">
        <v>8345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371</v>
      </c>
    </row>
    <row r="175" s="12" customFormat="1" ht="22.8" customHeight="1">
      <c r="A175" s="12"/>
      <c r="B175" s="212"/>
      <c r="C175" s="213"/>
      <c r="D175" s="214" t="s">
        <v>78</v>
      </c>
      <c r="E175" s="226" t="s">
        <v>487</v>
      </c>
      <c r="F175" s="226" t="s">
        <v>8384</v>
      </c>
      <c r="G175" s="213"/>
      <c r="H175" s="213"/>
      <c r="I175" s="216"/>
      <c r="J175" s="227">
        <f>BK175</f>
        <v>0</v>
      </c>
      <c r="K175" s="213"/>
      <c r="L175" s="218"/>
      <c r="M175" s="219"/>
      <c r="N175" s="220"/>
      <c r="O175" s="220"/>
      <c r="P175" s="221">
        <f>P176</f>
        <v>0</v>
      </c>
      <c r="Q175" s="220"/>
      <c r="R175" s="221">
        <f>R176</f>
        <v>0</v>
      </c>
      <c r="S175" s="220"/>
      <c r="T175" s="222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3" t="s">
        <v>86</v>
      </c>
      <c r="AT175" s="224" t="s">
        <v>78</v>
      </c>
      <c r="AU175" s="224" t="s">
        <v>86</v>
      </c>
      <c r="AY175" s="223" t="s">
        <v>216</v>
      </c>
      <c r="BK175" s="225">
        <f>BK176</f>
        <v>0</v>
      </c>
    </row>
    <row r="176" s="2" customFormat="1" ht="16.5" customHeight="1">
      <c r="A176" s="39"/>
      <c r="B176" s="40"/>
      <c r="C176" s="228" t="s">
        <v>297</v>
      </c>
      <c r="D176" s="228" t="s">
        <v>218</v>
      </c>
      <c r="E176" s="229" t="s">
        <v>8385</v>
      </c>
      <c r="F176" s="230" t="s">
        <v>8386</v>
      </c>
      <c r="G176" s="231" t="s">
        <v>277</v>
      </c>
      <c r="H176" s="232">
        <v>45</v>
      </c>
      <c r="I176" s="233"/>
      <c r="J176" s="234">
        <f>ROUND(I176*H176,2)</f>
        <v>0</v>
      </c>
      <c r="K176" s="230" t="s">
        <v>8345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380</v>
      </c>
    </row>
    <row r="177" s="12" customFormat="1" ht="22.8" customHeight="1">
      <c r="A177" s="12"/>
      <c r="B177" s="212"/>
      <c r="C177" s="213"/>
      <c r="D177" s="214" t="s">
        <v>78</v>
      </c>
      <c r="E177" s="226" t="s">
        <v>959</v>
      </c>
      <c r="F177" s="226" t="s">
        <v>8468</v>
      </c>
      <c r="G177" s="213"/>
      <c r="H177" s="213"/>
      <c r="I177" s="216"/>
      <c r="J177" s="227">
        <f>BK177</f>
        <v>0</v>
      </c>
      <c r="K177" s="213"/>
      <c r="L177" s="218"/>
      <c r="M177" s="219"/>
      <c r="N177" s="220"/>
      <c r="O177" s="220"/>
      <c r="P177" s="221">
        <f>SUM(P178:P185)</f>
        <v>0</v>
      </c>
      <c r="Q177" s="220"/>
      <c r="R177" s="221">
        <f>SUM(R178:R185)</f>
        <v>0</v>
      </c>
      <c r="S177" s="220"/>
      <c r="T177" s="222">
        <f>SUM(T178:T185)</f>
        <v>0</v>
      </c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R177" s="223" t="s">
        <v>86</v>
      </c>
      <c r="AT177" s="224" t="s">
        <v>78</v>
      </c>
      <c r="AU177" s="224" t="s">
        <v>86</v>
      </c>
      <c r="AY177" s="223" t="s">
        <v>216</v>
      </c>
      <c r="BK177" s="225">
        <f>SUM(BK178:BK185)</f>
        <v>0</v>
      </c>
    </row>
    <row r="178" s="2" customFormat="1" ht="16.5" customHeight="1">
      <c r="A178" s="39"/>
      <c r="B178" s="40"/>
      <c r="C178" s="228" t="s">
        <v>302</v>
      </c>
      <c r="D178" s="228" t="s">
        <v>218</v>
      </c>
      <c r="E178" s="229" t="s">
        <v>8469</v>
      </c>
      <c r="F178" s="230" t="s">
        <v>8470</v>
      </c>
      <c r="G178" s="231" t="s">
        <v>293</v>
      </c>
      <c r="H178" s="232">
        <v>1.5</v>
      </c>
      <c r="I178" s="233"/>
      <c r="J178" s="234">
        <f>ROUND(I178*H178,2)</f>
        <v>0</v>
      </c>
      <c r="K178" s="230" t="s">
        <v>8345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389</v>
      </c>
    </row>
    <row r="179" s="2" customFormat="1" ht="16.5" customHeight="1">
      <c r="A179" s="39"/>
      <c r="B179" s="40"/>
      <c r="C179" s="228" t="s">
        <v>309</v>
      </c>
      <c r="D179" s="228" t="s">
        <v>218</v>
      </c>
      <c r="E179" s="229" t="s">
        <v>8471</v>
      </c>
      <c r="F179" s="230" t="s">
        <v>8472</v>
      </c>
      <c r="G179" s="231" t="s">
        <v>293</v>
      </c>
      <c r="H179" s="232">
        <v>1.5</v>
      </c>
      <c r="I179" s="233"/>
      <c r="J179" s="234">
        <f>ROUND(I179*H179,2)</f>
        <v>0</v>
      </c>
      <c r="K179" s="230" t="s">
        <v>8345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398</v>
      </c>
    </row>
    <row r="180" s="2" customFormat="1" ht="16.5" customHeight="1">
      <c r="A180" s="39"/>
      <c r="B180" s="40"/>
      <c r="C180" s="228" t="s">
        <v>313</v>
      </c>
      <c r="D180" s="228" t="s">
        <v>218</v>
      </c>
      <c r="E180" s="229" t="s">
        <v>8473</v>
      </c>
      <c r="F180" s="230" t="s">
        <v>8474</v>
      </c>
      <c r="G180" s="231" t="s">
        <v>293</v>
      </c>
      <c r="H180" s="232">
        <v>2.1000000000000001</v>
      </c>
      <c r="I180" s="233"/>
      <c r="J180" s="234">
        <f>ROUND(I180*H180,2)</f>
        <v>0</v>
      </c>
      <c r="K180" s="230" t="s">
        <v>8345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408</v>
      </c>
    </row>
    <row r="181" s="2" customFormat="1" ht="16.5" customHeight="1">
      <c r="A181" s="39"/>
      <c r="B181" s="40"/>
      <c r="C181" s="228" t="s">
        <v>7</v>
      </c>
      <c r="D181" s="228" t="s">
        <v>218</v>
      </c>
      <c r="E181" s="229" t="s">
        <v>8475</v>
      </c>
      <c r="F181" s="230" t="s">
        <v>8476</v>
      </c>
      <c r="G181" s="231" t="s">
        <v>293</v>
      </c>
      <c r="H181" s="232">
        <v>2.1000000000000001</v>
      </c>
      <c r="I181" s="233"/>
      <c r="J181" s="234">
        <f>ROUND(I181*H181,2)</f>
        <v>0</v>
      </c>
      <c r="K181" s="230" t="s">
        <v>8345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420</v>
      </c>
    </row>
    <row r="182" s="2" customFormat="1" ht="16.5" customHeight="1">
      <c r="A182" s="39"/>
      <c r="B182" s="40"/>
      <c r="C182" s="228" t="s">
        <v>320</v>
      </c>
      <c r="D182" s="228" t="s">
        <v>218</v>
      </c>
      <c r="E182" s="229" t="s">
        <v>8477</v>
      </c>
      <c r="F182" s="230" t="s">
        <v>8478</v>
      </c>
      <c r="G182" s="231" t="s">
        <v>293</v>
      </c>
      <c r="H182" s="232">
        <v>8.5999999999999996</v>
      </c>
      <c r="I182" s="233"/>
      <c r="J182" s="234">
        <f>ROUND(I182*H182,2)</f>
        <v>0</v>
      </c>
      <c r="K182" s="230" t="s">
        <v>8345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428</v>
      </c>
    </row>
    <row r="183" s="2" customFormat="1" ht="16.5" customHeight="1">
      <c r="A183" s="39"/>
      <c r="B183" s="40"/>
      <c r="C183" s="228" t="s">
        <v>325</v>
      </c>
      <c r="D183" s="228" t="s">
        <v>218</v>
      </c>
      <c r="E183" s="229" t="s">
        <v>8479</v>
      </c>
      <c r="F183" s="230" t="s">
        <v>8480</v>
      </c>
      <c r="G183" s="231" t="s">
        <v>293</v>
      </c>
      <c r="H183" s="232">
        <v>8.5999999999999996</v>
      </c>
      <c r="I183" s="233"/>
      <c r="J183" s="234">
        <f>ROUND(I183*H183,2)</f>
        <v>0</v>
      </c>
      <c r="K183" s="230" t="s">
        <v>8345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436</v>
      </c>
    </row>
    <row r="184" s="2" customFormat="1" ht="16.5" customHeight="1">
      <c r="A184" s="39"/>
      <c r="B184" s="40"/>
      <c r="C184" s="228" t="s">
        <v>331</v>
      </c>
      <c r="D184" s="228" t="s">
        <v>218</v>
      </c>
      <c r="E184" s="229" t="s">
        <v>8481</v>
      </c>
      <c r="F184" s="230" t="s">
        <v>8482</v>
      </c>
      <c r="G184" s="231" t="s">
        <v>293</v>
      </c>
      <c r="H184" s="232">
        <v>93.400000000000006</v>
      </c>
      <c r="I184" s="233"/>
      <c r="J184" s="234">
        <f>ROUND(I184*H184,2)</f>
        <v>0</v>
      </c>
      <c r="K184" s="230" t="s">
        <v>8345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445</v>
      </c>
    </row>
    <row r="185" s="2" customFormat="1" ht="16.5" customHeight="1">
      <c r="A185" s="39"/>
      <c r="B185" s="40"/>
      <c r="C185" s="228" t="s">
        <v>336</v>
      </c>
      <c r="D185" s="228" t="s">
        <v>218</v>
      </c>
      <c r="E185" s="229" t="s">
        <v>8483</v>
      </c>
      <c r="F185" s="230" t="s">
        <v>8484</v>
      </c>
      <c r="G185" s="231" t="s">
        <v>293</v>
      </c>
      <c r="H185" s="232">
        <v>93.400000000000006</v>
      </c>
      <c r="I185" s="233"/>
      <c r="J185" s="234">
        <f>ROUND(I185*H185,2)</f>
        <v>0</v>
      </c>
      <c r="K185" s="230" t="s">
        <v>8345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453</v>
      </c>
    </row>
    <row r="186" s="12" customFormat="1" ht="22.8" customHeight="1">
      <c r="A186" s="12"/>
      <c r="B186" s="212"/>
      <c r="C186" s="213"/>
      <c r="D186" s="214" t="s">
        <v>78</v>
      </c>
      <c r="E186" s="226" t="s">
        <v>995</v>
      </c>
      <c r="F186" s="226" t="s">
        <v>8406</v>
      </c>
      <c r="G186" s="213"/>
      <c r="H186" s="213"/>
      <c r="I186" s="216"/>
      <c r="J186" s="227">
        <f>BK186</f>
        <v>0</v>
      </c>
      <c r="K186" s="213"/>
      <c r="L186" s="218"/>
      <c r="M186" s="219"/>
      <c r="N186" s="220"/>
      <c r="O186" s="220"/>
      <c r="P186" s="221">
        <f>SUM(P187:P198)</f>
        <v>0</v>
      </c>
      <c r="Q186" s="220"/>
      <c r="R186" s="221">
        <f>SUM(R187:R198)</f>
        <v>0</v>
      </c>
      <c r="S186" s="220"/>
      <c r="T186" s="222">
        <f>SUM(T187:T198)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3" t="s">
        <v>86</v>
      </c>
      <c r="AT186" s="224" t="s">
        <v>78</v>
      </c>
      <c r="AU186" s="224" t="s">
        <v>86</v>
      </c>
      <c r="AY186" s="223" t="s">
        <v>216</v>
      </c>
      <c r="BK186" s="225">
        <f>SUM(BK187:BK198)</f>
        <v>0</v>
      </c>
    </row>
    <row r="187" s="2" customFormat="1" ht="16.5" customHeight="1">
      <c r="A187" s="39"/>
      <c r="B187" s="40"/>
      <c r="C187" s="228" t="s">
        <v>341</v>
      </c>
      <c r="D187" s="228" t="s">
        <v>218</v>
      </c>
      <c r="E187" s="229" t="s">
        <v>8407</v>
      </c>
      <c r="F187" s="230" t="s">
        <v>8408</v>
      </c>
      <c r="G187" s="231" t="s">
        <v>293</v>
      </c>
      <c r="H187" s="232">
        <v>105.59999999999999</v>
      </c>
      <c r="I187" s="233"/>
      <c r="J187" s="234">
        <f>ROUND(I187*H187,2)</f>
        <v>0</v>
      </c>
      <c r="K187" s="230" t="s">
        <v>8345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464</v>
      </c>
    </row>
    <row r="188" s="2" customFormat="1" ht="16.5" customHeight="1">
      <c r="A188" s="39"/>
      <c r="B188" s="40"/>
      <c r="C188" s="228" t="s">
        <v>346</v>
      </c>
      <c r="D188" s="228" t="s">
        <v>218</v>
      </c>
      <c r="E188" s="229" t="s">
        <v>8485</v>
      </c>
      <c r="F188" s="230" t="s">
        <v>8486</v>
      </c>
      <c r="G188" s="231" t="s">
        <v>293</v>
      </c>
      <c r="H188" s="232">
        <v>2.1000000000000001</v>
      </c>
      <c r="I188" s="233"/>
      <c r="J188" s="234">
        <f>ROUND(I188*H188,2)</f>
        <v>0</v>
      </c>
      <c r="K188" s="230" t="s">
        <v>8345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474</v>
      </c>
    </row>
    <row r="189" s="2" customFormat="1" ht="16.5" customHeight="1">
      <c r="A189" s="39"/>
      <c r="B189" s="40"/>
      <c r="C189" s="228" t="s">
        <v>351</v>
      </c>
      <c r="D189" s="228" t="s">
        <v>218</v>
      </c>
      <c r="E189" s="229" t="s">
        <v>8487</v>
      </c>
      <c r="F189" s="230" t="s">
        <v>8488</v>
      </c>
      <c r="G189" s="231" t="s">
        <v>293</v>
      </c>
      <c r="H189" s="232">
        <v>10.1</v>
      </c>
      <c r="I189" s="233"/>
      <c r="J189" s="234">
        <f>ROUND(I189*H189,2)</f>
        <v>0</v>
      </c>
      <c r="K189" s="230" t="s">
        <v>8345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483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8489</v>
      </c>
      <c r="G190" s="242"/>
      <c r="H190" s="246">
        <v>10.1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79</v>
      </c>
      <c r="AY190" s="252" t="s">
        <v>216</v>
      </c>
    </row>
    <row r="191" s="14" customFormat="1">
      <c r="A191" s="14"/>
      <c r="B191" s="253"/>
      <c r="C191" s="254"/>
      <c r="D191" s="243" t="s">
        <v>230</v>
      </c>
      <c r="E191" s="255" t="s">
        <v>1</v>
      </c>
      <c r="F191" s="256" t="s">
        <v>285</v>
      </c>
      <c r="G191" s="254"/>
      <c r="H191" s="257">
        <v>10.1</v>
      </c>
      <c r="I191" s="258"/>
      <c r="J191" s="254"/>
      <c r="K191" s="254"/>
      <c r="L191" s="259"/>
      <c r="M191" s="260"/>
      <c r="N191" s="261"/>
      <c r="O191" s="261"/>
      <c r="P191" s="261"/>
      <c r="Q191" s="261"/>
      <c r="R191" s="261"/>
      <c r="S191" s="261"/>
      <c r="T191" s="262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3" t="s">
        <v>230</v>
      </c>
      <c r="AU191" s="263" t="s">
        <v>88</v>
      </c>
      <c r="AV191" s="14" t="s">
        <v>121</v>
      </c>
      <c r="AW191" s="14" t="s">
        <v>34</v>
      </c>
      <c r="AX191" s="14" t="s">
        <v>86</v>
      </c>
      <c r="AY191" s="263" t="s">
        <v>216</v>
      </c>
    </row>
    <row r="192" s="2" customFormat="1" ht="16.5" customHeight="1">
      <c r="A192" s="39"/>
      <c r="B192" s="40"/>
      <c r="C192" s="228" t="s">
        <v>356</v>
      </c>
      <c r="D192" s="228" t="s">
        <v>218</v>
      </c>
      <c r="E192" s="229" t="s">
        <v>8490</v>
      </c>
      <c r="F192" s="230" t="s">
        <v>8491</v>
      </c>
      <c r="G192" s="231" t="s">
        <v>293</v>
      </c>
      <c r="H192" s="232">
        <v>93.400000000000006</v>
      </c>
      <c r="I192" s="233"/>
      <c r="J192" s="234">
        <f>ROUND(I192*H192,2)</f>
        <v>0</v>
      </c>
      <c r="K192" s="230" t="s">
        <v>8345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494</v>
      </c>
    </row>
    <row r="193" s="2" customFormat="1" ht="16.5" customHeight="1">
      <c r="A193" s="39"/>
      <c r="B193" s="40"/>
      <c r="C193" s="228" t="s">
        <v>362</v>
      </c>
      <c r="D193" s="228" t="s">
        <v>218</v>
      </c>
      <c r="E193" s="229" t="s">
        <v>8492</v>
      </c>
      <c r="F193" s="230" t="s">
        <v>8493</v>
      </c>
      <c r="G193" s="231" t="s">
        <v>293</v>
      </c>
      <c r="H193" s="232">
        <v>12.199999999999999</v>
      </c>
      <c r="I193" s="233"/>
      <c r="J193" s="234">
        <f>ROUND(I193*H193,2)</f>
        <v>0</v>
      </c>
      <c r="K193" s="230" t="s">
        <v>8345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504</v>
      </c>
    </row>
    <row r="194" s="13" customFormat="1">
      <c r="A194" s="13"/>
      <c r="B194" s="241"/>
      <c r="C194" s="242"/>
      <c r="D194" s="243" t="s">
        <v>230</v>
      </c>
      <c r="E194" s="244" t="s">
        <v>1</v>
      </c>
      <c r="F194" s="245" t="s">
        <v>8494</v>
      </c>
      <c r="G194" s="242"/>
      <c r="H194" s="246">
        <v>12.199999999999999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230</v>
      </c>
      <c r="AU194" s="252" t="s">
        <v>88</v>
      </c>
      <c r="AV194" s="13" t="s">
        <v>88</v>
      </c>
      <c r="AW194" s="13" t="s">
        <v>34</v>
      </c>
      <c r="AX194" s="13" t="s">
        <v>79</v>
      </c>
      <c r="AY194" s="252" t="s">
        <v>216</v>
      </c>
    </row>
    <row r="195" s="14" customFormat="1">
      <c r="A195" s="14"/>
      <c r="B195" s="253"/>
      <c r="C195" s="254"/>
      <c r="D195" s="243" t="s">
        <v>230</v>
      </c>
      <c r="E195" s="255" t="s">
        <v>1</v>
      </c>
      <c r="F195" s="256" t="s">
        <v>285</v>
      </c>
      <c r="G195" s="254"/>
      <c r="H195" s="257">
        <v>12.199999999999999</v>
      </c>
      <c r="I195" s="258"/>
      <c r="J195" s="254"/>
      <c r="K195" s="254"/>
      <c r="L195" s="259"/>
      <c r="M195" s="260"/>
      <c r="N195" s="261"/>
      <c r="O195" s="261"/>
      <c r="P195" s="261"/>
      <c r="Q195" s="261"/>
      <c r="R195" s="261"/>
      <c r="S195" s="261"/>
      <c r="T195" s="262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3" t="s">
        <v>230</v>
      </c>
      <c r="AU195" s="263" t="s">
        <v>88</v>
      </c>
      <c r="AV195" s="14" t="s">
        <v>121</v>
      </c>
      <c r="AW195" s="14" t="s">
        <v>34</v>
      </c>
      <c r="AX195" s="14" t="s">
        <v>86</v>
      </c>
      <c r="AY195" s="263" t="s">
        <v>216</v>
      </c>
    </row>
    <row r="196" s="2" customFormat="1" ht="16.5" customHeight="1">
      <c r="A196" s="39"/>
      <c r="B196" s="40"/>
      <c r="C196" s="228" t="s">
        <v>367</v>
      </c>
      <c r="D196" s="228" t="s">
        <v>218</v>
      </c>
      <c r="E196" s="229" t="s">
        <v>8495</v>
      </c>
      <c r="F196" s="230" t="s">
        <v>8496</v>
      </c>
      <c r="G196" s="231" t="s">
        <v>293</v>
      </c>
      <c r="H196" s="232">
        <v>93.400000000000006</v>
      </c>
      <c r="I196" s="233"/>
      <c r="J196" s="234">
        <f>ROUND(I196*H196,2)</f>
        <v>0</v>
      </c>
      <c r="K196" s="230" t="s">
        <v>8345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515</v>
      </c>
    </row>
    <row r="197" s="2" customFormat="1" ht="16.5" customHeight="1">
      <c r="A197" s="39"/>
      <c r="B197" s="40"/>
      <c r="C197" s="228" t="s">
        <v>371</v>
      </c>
      <c r="D197" s="228" t="s">
        <v>218</v>
      </c>
      <c r="E197" s="229" t="s">
        <v>8415</v>
      </c>
      <c r="F197" s="230" t="s">
        <v>8416</v>
      </c>
      <c r="G197" s="231" t="s">
        <v>221</v>
      </c>
      <c r="H197" s="232">
        <v>5</v>
      </c>
      <c r="I197" s="233"/>
      <c r="J197" s="234">
        <f>ROUND(I197*H197,2)</f>
        <v>0</v>
      </c>
      <c r="K197" s="230" t="s">
        <v>8345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528</v>
      </c>
    </row>
    <row r="198" s="2" customFormat="1" ht="16.5" customHeight="1">
      <c r="A198" s="39"/>
      <c r="B198" s="40"/>
      <c r="C198" s="228" t="s">
        <v>376</v>
      </c>
      <c r="D198" s="228" t="s">
        <v>218</v>
      </c>
      <c r="E198" s="229" t="s">
        <v>8497</v>
      </c>
      <c r="F198" s="230" t="s">
        <v>8498</v>
      </c>
      <c r="G198" s="231" t="s">
        <v>221</v>
      </c>
      <c r="H198" s="232">
        <v>1</v>
      </c>
      <c r="I198" s="233"/>
      <c r="J198" s="234">
        <f>ROUND(I198*H198,2)</f>
        <v>0</v>
      </c>
      <c r="K198" s="230" t="s">
        <v>8345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863</v>
      </c>
    </row>
    <row r="199" s="12" customFormat="1" ht="22.8" customHeight="1">
      <c r="A199" s="12"/>
      <c r="B199" s="212"/>
      <c r="C199" s="213"/>
      <c r="D199" s="214" t="s">
        <v>78</v>
      </c>
      <c r="E199" s="226" t="s">
        <v>1078</v>
      </c>
      <c r="F199" s="226" t="s">
        <v>8499</v>
      </c>
      <c r="G199" s="213"/>
      <c r="H199" s="213"/>
      <c r="I199" s="216"/>
      <c r="J199" s="227">
        <f>BK199</f>
        <v>0</v>
      </c>
      <c r="K199" s="213"/>
      <c r="L199" s="218"/>
      <c r="M199" s="219"/>
      <c r="N199" s="220"/>
      <c r="O199" s="220"/>
      <c r="P199" s="221">
        <f>P200</f>
        <v>0</v>
      </c>
      <c r="Q199" s="220"/>
      <c r="R199" s="221">
        <f>R200</f>
        <v>0</v>
      </c>
      <c r="S199" s="220"/>
      <c r="T199" s="222">
        <f>T200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3" t="s">
        <v>86</v>
      </c>
      <c r="AT199" s="224" t="s">
        <v>78</v>
      </c>
      <c r="AU199" s="224" t="s">
        <v>86</v>
      </c>
      <c r="AY199" s="223" t="s">
        <v>216</v>
      </c>
      <c r="BK199" s="225">
        <f>BK200</f>
        <v>0</v>
      </c>
    </row>
    <row r="200" s="2" customFormat="1" ht="16.5" customHeight="1">
      <c r="A200" s="39"/>
      <c r="B200" s="40"/>
      <c r="C200" s="228" t="s">
        <v>380</v>
      </c>
      <c r="D200" s="228" t="s">
        <v>218</v>
      </c>
      <c r="E200" s="229" t="s">
        <v>8500</v>
      </c>
      <c r="F200" s="230" t="s">
        <v>8501</v>
      </c>
      <c r="G200" s="231" t="s">
        <v>328</v>
      </c>
      <c r="H200" s="232">
        <v>1.5</v>
      </c>
      <c r="I200" s="233"/>
      <c r="J200" s="234">
        <f>ROUND(I200*H200,2)</f>
        <v>0</v>
      </c>
      <c r="K200" s="230" t="s">
        <v>8345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875</v>
      </c>
    </row>
    <row r="201" s="12" customFormat="1" ht="22.8" customHeight="1">
      <c r="A201" s="12"/>
      <c r="B201" s="212"/>
      <c r="C201" s="213"/>
      <c r="D201" s="214" t="s">
        <v>78</v>
      </c>
      <c r="E201" s="226" t="s">
        <v>8419</v>
      </c>
      <c r="F201" s="226" t="s">
        <v>8420</v>
      </c>
      <c r="G201" s="213"/>
      <c r="H201" s="213"/>
      <c r="I201" s="216"/>
      <c r="J201" s="227">
        <f>BK201</f>
        <v>0</v>
      </c>
      <c r="K201" s="213"/>
      <c r="L201" s="218"/>
      <c r="M201" s="219"/>
      <c r="N201" s="220"/>
      <c r="O201" s="220"/>
      <c r="P201" s="221">
        <f>P202</f>
        <v>0</v>
      </c>
      <c r="Q201" s="220"/>
      <c r="R201" s="221">
        <f>R202</f>
        <v>0</v>
      </c>
      <c r="S201" s="220"/>
      <c r="T201" s="222">
        <f>T202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3" t="s">
        <v>86</v>
      </c>
      <c r="AT201" s="224" t="s">
        <v>78</v>
      </c>
      <c r="AU201" s="224" t="s">
        <v>86</v>
      </c>
      <c r="AY201" s="223" t="s">
        <v>216</v>
      </c>
      <c r="BK201" s="225">
        <f>BK202</f>
        <v>0</v>
      </c>
    </row>
    <row r="202" s="2" customFormat="1" ht="16.5" customHeight="1">
      <c r="A202" s="39"/>
      <c r="B202" s="40"/>
      <c r="C202" s="228" t="s">
        <v>384</v>
      </c>
      <c r="D202" s="228" t="s">
        <v>218</v>
      </c>
      <c r="E202" s="229" t="s">
        <v>8502</v>
      </c>
      <c r="F202" s="230" t="s">
        <v>8503</v>
      </c>
      <c r="G202" s="231" t="s">
        <v>359</v>
      </c>
      <c r="H202" s="232">
        <v>185.167</v>
      </c>
      <c r="I202" s="233"/>
      <c r="J202" s="234">
        <f>ROUND(I202*H202,2)</f>
        <v>0</v>
      </c>
      <c r="K202" s="230" t="s">
        <v>8345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885</v>
      </c>
    </row>
    <row r="203" s="12" customFormat="1" ht="22.8" customHeight="1">
      <c r="A203" s="12"/>
      <c r="B203" s="212"/>
      <c r="C203" s="213"/>
      <c r="D203" s="214" t="s">
        <v>78</v>
      </c>
      <c r="E203" s="226" t="s">
        <v>8504</v>
      </c>
      <c r="F203" s="226" t="s">
        <v>8505</v>
      </c>
      <c r="G203" s="213"/>
      <c r="H203" s="213"/>
      <c r="I203" s="216"/>
      <c r="J203" s="227">
        <f>BK203</f>
        <v>0</v>
      </c>
      <c r="K203" s="213"/>
      <c r="L203" s="218"/>
      <c r="M203" s="219"/>
      <c r="N203" s="220"/>
      <c r="O203" s="220"/>
      <c r="P203" s="221">
        <f>SUM(P204:P210)</f>
        <v>0</v>
      </c>
      <c r="Q203" s="220"/>
      <c r="R203" s="221">
        <f>SUM(R204:R210)</f>
        <v>0</v>
      </c>
      <c r="S203" s="220"/>
      <c r="T203" s="222">
        <f>SUM(T204:T210)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23" t="s">
        <v>86</v>
      </c>
      <c r="AT203" s="224" t="s">
        <v>78</v>
      </c>
      <c r="AU203" s="224" t="s">
        <v>86</v>
      </c>
      <c r="AY203" s="223" t="s">
        <v>216</v>
      </c>
      <c r="BK203" s="225">
        <f>SUM(BK204:BK210)</f>
        <v>0</v>
      </c>
    </row>
    <row r="204" s="2" customFormat="1" ht="16.5" customHeight="1">
      <c r="A204" s="39"/>
      <c r="B204" s="40"/>
      <c r="C204" s="228" t="s">
        <v>389</v>
      </c>
      <c r="D204" s="228" t="s">
        <v>218</v>
      </c>
      <c r="E204" s="229" t="s">
        <v>8506</v>
      </c>
      <c r="F204" s="230" t="s">
        <v>8507</v>
      </c>
      <c r="G204" s="231" t="s">
        <v>359</v>
      </c>
      <c r="H204" s="232">
        <v>4.5</v>
      </c>
      <c r="I204" s="233"/>
      <c r="J204" s="234">
        <f>ROUND(I204*H204,2)</f>
        <v>0</v>
      </c>
      <c r="K204" s="230" t="s">
        <v>8345</v>
      </c>
      <c r="L204" s="45"/>
      <c r="M204" s="235" t="s">
        <v>1</v>
      </c>
      <c r="N204" s="236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121</v>
      </c>
      <c r="AT204" s="239" t="s">
        <v>218</v>
      </c>
      <c r="AU204" s="239" t="s">
        <v>88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898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8508</v>
      </c>
      <c r="G205" s="242"/>
      <c r="H205" s="246">
        <v>4.5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4" customFormat="1">
      <c r="A206" s="14"/>
      <c r="B206" s="253"/>
      <c r="C206" s="254"/>
      <c r="D206" s="243" t="s">
        <v>230</v>
      </c>
      <c r="E206" s="255" t="s">
        <v>1</v>
      </c>
      <c r="F206" s="256" t="s">
        <v>285</v>
      </c>
      <c r="G206" s="254"/>
      <c r="H206" s="257">
        <v>4.5</v>
      </c>
      <c r="I206" s="258"/>
      <c r="J206" s="254"/>
      <c r="K206" s="254"/>
      <c r="L206" s="259"/>
      <c r="M206" s="260"/>
      <c r="N206" s="261"/>
      <c r="O206" s="261"/>
      <c r="P206" s="261"/>
      <c r="Q206" s="261"/>
      <c r="R206" s="261"/>
      <c r="S206" s="261"/>
      <c r="T206" s="262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3" t="s">
        <v>230</v>
      </c>
      <c r="AU206" s="263" t="s">
        <v>88</v>
      </c>
      <c r="AV206" s="14" t="s">
        <v>121</v>
      </c>
      <c r="AW206" s="14" t="s">
        <v>34</v>
      </c>
      <c r="AX206" s="14" t="s">
        <v>86</v>
      </c>
      <c r="AY206" s="263" t="s">
        <v>216</v>
      </c>
    </row>
    <row r="207" s="2" customFormat="1" ht="16.5" customHeight="1">
      <c r="A207" s="39"/>
      <c r="B207" s="40"/>
      <c r="C207" s="228" t="s">
        <v>394</v>
      </c>
      <c r="D207" s="228" t="s">
        <v>218</v>
      </c>
      <c r="E207" s="229" t="s">
        <v>8509</v>
      </c>
      <c r="F207" s="230" t="s">
        <v>8510</v>
      </c>
      <c r="G207" s="231" t="s">
        <v>359</v>
      </c>
      <c r="H207" s="232">
        <v>13.5</v>
      </c>
      <c r="I207" s="233"/>
      <c r="J207" s="234">
        <f>ROUND(I207*H207,2)</f>
        <v>0</v>
      </c>
      <c r="K207" s="230" t="s">
        <v>8345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909</v>
      </c>
    </row>
    <row r="208" s="13" customFormat="1">
      <c r="A208" s="13"/>
      <c r="B208" s="241"/>
      <c r="C208" s="242"/>
      <c r="D208" s="243" t="s">
        <v>230</v>
      </c>
      <c r="E208" s="244" t="s">
        <v>1</v>
      </c>
      <c r="F208" s="245" t="s">
        <v>8511</v>
      </c>
      <c r="G208" s="242"/>
      <c r="H208" s="246">
        <v>13.5</v>
      </c>
      <c r="I208" s="247"/>
      <c r="J208" s="242"/>
      <c r="K208" s="242"/>
      <c r="L208" s="248"/>
      <c r="M208" s="249"/>
      <c r="N208" s="250"/>
      <c r="O208" s="250"/>
      <c r="P208" s="250"/>
      <c r="Q208" s="250"/>
      <c r="R208" s="250"/>
      <c r="S208" s="250"/>
      <c r="T208" s="251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2" t="s">
        <v>230</v>
      </c>
      <c r="AU208" s="252" t="s">
        <v>88</v>
      </c>
      <c r="AV208" s="13" t="s">
        <v>88</v>
      </c>
      <c r="AW208" s="13" t="s">
        <v>34</v>
      </c>
      <c r="AX208" s="13" t="s">
        <v>79</v>
      </c>
      <c r="AY208" s="252" t="s">
        <v>216</v>
      </c>
    </row>
    <row r="209" s="14" customFormat="1">
      <c r="A209" s="14"/>
      <c r="B209" s="253"/>
      <c r="C209" s="254"/>
      <c r="D209" s="243" t="s">
        <v>230</v>
      </c>
      <c r="E209" s="255" t="s">
        <v>1</v>
      </c>
      <c r="F209" s="256" t="s">
        <v>285</v>
      </c>
      <c r="G209" s="254"/>
      <c r="H209" s="257">
        <v>13.5</v>
      </c>
      <c r="I209" s="258"/>
      <c r="J209" s="254"/>
      <c r="K209" s="254"/>
      <c r="L209" s="259"/>
      <c r="M209" s="260"/>
      <c r="N209" s="261"/>
      <c r="O209" s="261"/>
      <c r="P209" s="261"/>
      <c r="Q209" s="261"/>
      <c r="R209" s="261"/>
      <c r="S209" s="261"/>
      <c r="T209" s="262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3" t="s">
        <v>230</v>
      </c>
      <c r="AU209" s="263" t="s">
        <v>88</v>
      </c>
      <c r="AV209" s="14" t="s">
        <v>121</v>
      </c>
      <c r="AW209" s="14" t="s">
        <v>34</v>
      </c>
      <c r="AX209" s="14" t="s">
        <v>86</v>
      </c>
      <c r="AY209" s="263" t="s">
        <v>216</v>
      </c>
    </row>
    <row r="210" s="2" customFormat="1" ht="16.5" customHeight="1">
      <c r="A210" s="39"/>
      <c r="B210" s="40"/>
      <c r="C210" s="228" t="s">
        <v>398</v>
      </c>
      <c r="D210" s="228" t="s">
        <v>218</v>
      </c>
      <c r="E210" s="229" t="s">
        <v>8512</v>
      </c>
      <c r="F210" s="230" t="s">
        <v>8513</v>
      </c>
      <c r="G210" s="231" t="s">
        <v>359</v>
      </c>
      <c r="H210" s="232">
        <v>4.5</v>
      </c>
      <c r="I210" s="233"/>
      <c r="J210" s="234">
        <f>ROUND(I210*H210,2)</f>
        <v>0</v>
      </c>
      <c r="K210" s="230" t="s">
        <v>8345</v>
      </c>
      <c r="L210" s="45"/>
      <c r="M210" s="274" t="s">
        <v>1</v>
      </c>
      <c r="N210" s="275" t="s">
        <v>44</v>
      </c>
      <c r="O210" s="276"/>
      <c r="P210" s="277">
        <f>O210*H210</f>
        <v>0</v>
      </c>
      <c r="Q210" s="277">
        <v>0</v>
      </c>
      <c r="R210" s="277">
        <f>Q210*H210</f>
        <v>0</v>
      </c>
      <c r="S210" s="277">
        <v>0</v>
      </c>
      <c r="T210" s="27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920</v>
      </c>
    </row>
    <row r="211" s="2" customFormat="1" ht="6.96" customHeight="1">
      <c r="A211" s="39"/>
      <c r="B211" s="67"/>
      <c r="C211" s="68"/>
      <c r="D211" s="68"/>
      <c r="E211" s="68"/>
      <c r="F211" s="68"/>
      <c r="G211" s="68"/>
      <c r="H211" s="68"/>
      <c r="I211" s="68"/>
      <c r="J211" s="68"/>
      <c r="K211" s="68"/>
      <c r="L211" s="45"/>
      <c r="M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</sheetData>
  <sheetProtection sheet="1" autoFilter="0" formatColumns="0" formatRows="0" objects="1" scenarios="1" spinCount="100000" saltValue="jl1Y8Hm5b0fHpE/KCBEbpW51EjTAKMDRntYx9w2cYBnggVPX2isM3uxT0HpzyDWgYru4mi6DB+EmNZYkBfGMSQ==" hashValue="S98uYgoZzwLk8W2xCFUXntLAE7dWpCjODCl8wiwdeJq4lVIdpn0W53JzM1lXpTvF4KIHTLnTlqsDUQ4t/ayrIA==" algorithmName="SHA-512" password="EA0A"/>
  <autoFilter ref="C134:K21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8514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8515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23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ROUND((SUM(BE126:BE142)),  2)</f>
        <v>0</v>
      </c>
      <c r="G35" s="39"/>
      <c r="H35" s="39"/>
      <c r="I35" s="166">
        <v>0.20999999999999999</v>
      </c>
      <c r="J35" s="165">
        <f>ROUND(((SUM(BE126:BE142))*I35),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ROUND((SUM(BF126:BF142)),  2)</f>
        <v>0</v>
      </c>
      <c r="G36" s="39"/>
      <c r="H36" s="39"/>
      <c r="I36" s="166">
        <v>0.14999999999999999</v>
      </c>
      <c r="J36" s="165">
        <f>ROUND(((SUM(BF126:BF142))*I36),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ROUND((SUM(BG126:BG142)),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ROUND((SUM(BH126:BH142)),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ROUND((SUM(BI126:BI142)),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8514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 jinde neuvedené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368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7434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8516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8517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7435</v>
      </c>
      <c r="E102" s="198"/>
      <c r="F102" s="198"/>
      <c r="G102" s="198"/>
      <c r="H102" s="198"/>
      <c r="I102" s="198"/>
      <c r="J102" s="199">
        <f>J137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8518</v>
      </c>
      <c r="E103" s="198"/>
      <c r="F103" s="198"/>
      <c r="G103" s="198"/>
      <c r="H103" s="198"/>
      <c r="I103" s="198"/>
      <c r="J103" s="199">
        <f>J139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7436</v>
      </c>
      <c r="E104" s="198"/>
      <c r="F104" s="198"/>
      <c r="G104" s="198"/>
      <c r="H104" s="198"/>
      <c r="I104" s="198"/>
      <c r="J104" s="199">
        <f>J141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8514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VRN - Vedlejší rozpočtové náklady jinde neuvedené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>Kaplického 368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</f>
        <v>0</v>
      </c>
      <c r="Q126" s="105"/>
      <c r="R126" s="209">
        <f>R127</f>
        <v>0</v>
      </c>
      <c r="S126" s="105"/>
      <c r="T126" s="210">
        <f>T127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175</v>
      </c>
      <c r="F127" s="215" t="s">
        <v>7662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P128+P134+P137+P139+P141</f>
        <v>0</v>
      </c>
      <c r="Q127" s="220"/>
      <c r="R127" s="221">
        <f>R128+R134+R137+R139+R141</f>
        <v>0</v>
      </c>
      <c r="S127" s="220"/>
      <c r="T127" s="222">
        <f>T128+T134+T137+T139+T141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236</v>
      </c>
      <c r="AT127" s="224" t="s">
        <v>78</v>
      </c>
      <c r="AU127" s="224" t="s">
        <v>79</v>
      </c>
      <c r="AY127" s="223" t="s">
        <v>216</v>
      </c>
      <c r="BK127" s="225">
        <f>BK128+BK134+BK137+BK139+BK141</f>
        <v>0</v>
      </c>
    </row>
    <row r="128" s="12" customFormat="1" ht="22.8" customHeight="1">
      <c r="A128" s="12"/>
      <c r="B128" s="212"/>
      <c r="C128" s="213"/>
      <c r="D128" s="214" t="s">
        <v>78</v>
      </c>
      <c r="E128" s="226" t="s">
        <v>8519</v>
      </c>
      <c r="F128" s="226" t="s">
        <v>8520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SUM(P129:P133)</f>
        <v>0</v>
      </c>
      <c r="Q128" s="220"/>
      <c r="R128" s="221">
        <f>SUM(R129:R133)</f>
        <v>0</v>
      </c>
      <c r="S128" s="220"/>
      <c r="T128" s="222">
        <f>SUM(T129:T133)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236</v>
      </c>
      <c r="AT128" s="224" t="s">
        <v>78</v>
      </c>
      <c r="AU128" s="224" t="s">
        <v>86</v>
      </c>
      <c r="AY128" s="223" t="s">
        <v>216</v>
      </c>
      <c r="BK128" s="225">
        <f>SUM(BK129:BK133)</f>
        <v>0</v>
      </c>
    </row>
    <row r="129" s="2" customFormat="1" ht="16.5" customHeight="1">
      <c r="A129" s="39"/>
      <c r="B129" s="40"/>
      <c r="C129" s="228" t="s">
        <v>86</v>
      </c>
      <c r="D129" s="228" t="s">
        <v>218</v>
      </c>
      <c r="E129" s="229" t="s">
        <v>8521</v>
      </c>
      <c r="F129" s="230" t="s">
        <v>8522</v>
      </c>
      <c r="G129" s="231" t="s">
        <v>8523</v>
      </c>
      <c r="H129" s="232">
        <v>1</v>
      </c>
      <c r="I129" s="233"/>
      <c r="J129" s="234">
        <f>ROUND(I129*H129,2)</f>
        <v>0</v>
      </c>
      <c r="K129" s="230" t="s">
        <v>770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4820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4820</v>
      </c>
      <c r="BM129" s="239" t="s">
        <v>8524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8525</v>
      </c>
      <c r="F130" s="230" t="s">
        <v>8526</v>
      </c>
      <c r="G130" s="231" t="s">
        <v>8523</v>
      </c>
      <c r="H130" s="232">
        <v>1</v>
      </c>
      <c r="I130" s="233"/>
      <c r="J130" s="234">
        <f>ROUND(I130*H130,2)</f>
        <v>0</v>
      </c>
      <c r="K130" s="230" t="s">
        <v>770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4820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4820</v>
      </c>
      <c r="BM130" s="239" t="s">
        <v>8527</v>
      </c>
    </row>
    <row r="131" s="2" customFormat="1" ht="16.5" customHeight="1">
      <c r="A131" s="39"/>
      <c r="B131" s="40"/>
      <c r="C131" s="228" t="s">
        <v>99</v>
      </c>
      <c r="D131" s="228" t="s">
        <v>218</v>
      </c>
      <c r="E131" s="229" t="s">
        <v>8528</v>
      </c>
      <c r="F131" s="230" t="s">
        <v>8529</v>
      </c>
      <c r="G131" s="231" t="s">
        <v>8523</v>
      </c>
      <c r="H131" s="232">
        <v>1</v>
      </c>
      <c r="I131" s="233"/>
      <c r="J131" s="234">
        <f>ROUND(I131*H131,2)</f>
        <v>0</v>
      </c>
      <c r="K131" s="230" t="s">
        <v>770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4820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4820</v>
      </c>
      <c r="BM131" s="239" t="s">
        <v>8530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8531</v>
      </c>
      <c r="F132" s="230" t="s">
        <v>8532</v>
      </c>
      <c r="G132" s="231" t="s">
        <v>8523</v>
      </c>
      <c r="H132" s="232">
        <v>1</v>
      </c>
      <c r="I132" s="233"/>
      <c r="J132" s="234">
        <f>ROUND(I132*H132,2)</f>
        <v>0</v>
      </c>
      <c r="K132" s="230" t="s">
        <v>770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4820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4820</v>
      </c>
      <c r="BM132" s="239" t="s">
        <v>8533</v>
      </c>
    </row>
    <row r="133" s="2" customFormat="1" ht="16.5" customHeight="1">
      <c r="A133" s="39"/>
      <c r="B133" s="40"/>
      <c r="C133" s="228" t="s">
        <v>236</v>
      </c>
      <c r="D133" s="228" t="s">
        <v>218</v>
      </c>
      <c r="E133" s="229" t="s">
        <v>8534</v>
      </c>
      <c r="F133" s="230" t="s">
        <v>8535</v>
      </c>
      <c r="G133" s="231" t="s">
        <v>8523</v>
      </c>
      <c r="H133" s="232">
        <v>1</v>
      </c>
      <c r="I133" s="233"/>
      <c r="J133" s="234">
        <f>ROUND(I133*H133,2)</f>
        <v>0</v>
      </c>
      <c r="K133" s="230" t="s">
        <v>770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4820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4820</v>
      </c>
      <c r="BM133" s="239" t="s">
        <v>8536</v>
      </c>
    </row>
    <row r="134" s="12" customFormat="1" ht="22.8" customHeight="1">
      <c r="A134" s="12"/>
      <c r="B134" s="212"/>
      <c r="C134" s="213"/>
      <c r="D134" s="214" t="s">
        <v>78</v>
      </c>
      <c r="E134" s="226" t="s">
        <v>8537</v>
      </c>
      <c r="F134" s="226" t="s">
        <v>8538</v>
      </c>
      <c r="G134" s="213"/>
      <c r="H134" s="213"/>
      <c r="I134" s="216"/>
      <c r="J134" s="227">
        <f>BK134</f>
        <v>0</v>
      </c>
      <c r="K134" s="213"/>
      <c r="L134" s="218"/>
      <c r="M134" s="219"/>
      <c r="N134" s="220"/>
      <c r="O134" s="220"/>
      <c r="P134" s="221">
        <f>SUM(P135:P136)</f>
        <v>0</v>
      </c>
      <c r="Q134" s="220"/>
      <c r="R134" s="221">
        <f>SUM(R135:R136)</f>
        <v>0</v>
      </c>
      <c r="S134" s="220"/>
      <c r="T134" s="222">
        <f>SUM(T135:T136)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3" t="s">
        <v>236</v>
      </c>
      <c r="AT134" s="224" t="s">
        <v>78</v>
      </c>
      <c r="AU134" s="224" t="s">
        <v>86</v>
      </c>
      <c r="AY134" s="223" t="s">
        <v>216</v>
      </c>
      <c r="BK134" s="225">
        <f>SUM(BK135:BK136)</f>
        <v>0</v>
      </c>
    </row>
    <row r="135" s="2" customFormat="1" ht="16.5" customHeight="1">
      <c r="A135" s="39"/>
      <c r="B135" s="40"/>
      <c r="C135" s="228" t="s">
        <v>241</v>
      </c>
      <c r="D135" s="228" t="s">
        <v>218</v>
      </c>
      <c r="E135" s="229" t="s">
        <v>8539</v>
      </c>
      <c r="F135" s="230" t="s">
        <v>8538</v>
      </c>
      <c r="G135" s="231" t="s">
        <v>8523</v>
      </c>
      <c r="H135" s="232">
        <v>1</v>
      </c>
      <c r="I135" s="233"/>
      <c r="J135" s="234">
        <f>ROUND(I135*H135,2)</f>
        <v>0</v>
      </c>
      <c r="K135" s="230" t="s">
        <v>770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4820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4820</v>
      </c>
      <c r="BM135" s="239" t="s">
        <v>8540</v>
      </c>
    </row>
    <row r="136" s="2" customFormat="1" ht="24.15" customHeight="1">
      <c r="A136" s="39"/>
      <c r="B136" s="40"/>
      <c r="C136" s="228" t="s">
        <v>245</v>
      </c>
      <c r="D136" s="228" t="s">
        <v>218</v>
      </c>
      <c r="E136" s="229" t="s">
        <v>8541</v>
      </c>
      <c r="F136" s="230" t="s">
        <v>8542</v>
      </c>
      <c r="G136" s="231" t="s">
        <v>8523</v>
      </c>
      <c r="H136" s="232">
        <v>1</v>
      </c>
      <c r="I136" s="233"/>
      <c r="J136" s="234">
        <f>ROUND(I136*H136,2)</f>
        <v>0</v>
      </c>
      <c r="K136" s="230" t="s">
        <v>770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4820</v>
      </c>
      <c r="AT136" s="239" t="s">
        <v>218</v>
      </c>
      <c r="AU136" s="239" t="s">
        <v>88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4820</v>
      </c>
      <c r="BM136" s="239" t="s">
        <v>8543</v>
      </c>
    </row>
    <row r="137" s="12" customFormat="1" ht="22.8" customHeight="1">
      <c r="A137" s="12"/>
      <c r="B137" s="212"/>
      <c r="C137" s="213"/>
      <c r="D137" s="214" t="s">
        <v>78</v>
      </c>
      <c r="E137" s="226" t="s">
        <v>7663</v>
      </c>
      <c r="F137" s="226" t="s">
        <v>7664</v>
      </c>
      <c r="G137" s="213"/>
      <c r="H137" s="213"/>
      <c r="I137" s="216"/>
      <c r="J137" s="227">
        <f>BK137</f>
        <v>0</v>
      </c>
      <c r="K137" s="213"/>
      <c r="L137" s="218"/>
      <c r="M137" s="219"/>
      <c r="N137" s="220"/>
      <c r="O137" s="220"/>
      <c r="P137" s="221">
        <f>P138</f>
        <v>0</v>
      </c>
      <c r="Q137" s="220"/>
      <c r="R137" s="221">
        <f>R138</f>
        <v>0</v>
      </c>
      <c r="S137" s="220"/>
      <c r="T137" s="222">
        <f>T138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3" t="s">
        <v>236</v>
      </c>
      <c r="AT137" s="224" t="s">
        <v>78</v>
      </c>
      <c r="AU137" s="224" t="s">
        <v>86</v>
      </c>
      <c r="AY137" s="223" t="s">
        <v>216</v>
      </c>
      <c r="BK137" s="225">
        <f>BK138</f>
        <v>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8544</v>
      </c>
      <c r="F138" s="230" t="s">
        <v>8545</v>
      </c>
      <c r="G138" s="231" t="s">
        <v>8523</v>
      </c>
      <c r="H138" s="232">
        <v>1</v>
      </c>
      <c r="I138" s="233"/>
      <c r="J138" s="234">
        <f>ROUND(I138*H138,2)</f>
        <v>0</v>
      </c>
      <c r="K138" s="230" t="s">
        <v>770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4820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4820</v>
      </c>
      <c r="BM138" s="239" t="s">
        <v>8546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8547</v>
      </c>
      <c r="F139" s="226" t="s">
        <v>8548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P140</f>
        <v>0</v>
      </c>
      <c r="Q139" s="220"/>
      <c r="R139" s="221">
        <f>R140</f>
        <v>0</v>
      </c>
      <c r="S139" s="220"/>
      <c r="T139" s="222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236</v>
      </c>
      <c r="AT139" s="224" t="s">
        <v>78</v>
      </c>
      <c r="AU139" s="224" t="s">
        <v>86</v>
      </c>
      <c r="AY139" s="223" t="s">
        <v>216</v>
      </c>
      <c r="BK139" s="225">
        <f>BK140</f>
        <v>0</v>
      </c>
    </row>
    <row r="140" s="2" customFormat="1" ht="16.5" customHeight="1">
      <c r="A140" s="39"/>
      <c r="B140" s="40"/>
      <c r="C140" s="228" t="s">
        <v>255</v>
      </c>
      <c r="D140" s="228" t="s">
        <v>218</v>
      </c>
      <c r="E140" s="229" t="s">
        <v>8549</v>
      </c>
      <c r="F140" s="230" t="s">
        <v>8550</v>
      </c>
      <c r="G140" s="231" t="s">
        <v>8523</v>
      </c>
      <c r="H140" s="232">
        <v>1</v>
      </c>
      <c r="I140" s="233"/>
      <c r="J140" s="234">
        <f>ROUND(I140*H140,2)</f>
        <v>0</v>
      </c>
      <c r="K140" s="230" t="s">
        <v>770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4820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4820</v>
      </c>
      <c r="BM140" s="239" t="s">
        <v>8551</v>
      </c>
    </row>
    <row r="141" s="12" customFormat="1" ht="22.8" customHeight="1">
      <c r="A141" s="12"/>
      <c r="B141" s="212"/>
      <c r="C141" s="213"/>
      <c r="D141" s="214" t="s">
        <v>78</v>
      </c>
      <c r="E141" s="226" t="s">
        <v>7677</v>
      </c>
      <c r="F141" s="226" t="s">
        <v>7678</v>
      </c>
      <c r="G141" s="213"/>
      <c r="H141" s="213"/>
      <c r="I141" s="216"/>
      <c r="J141" s="227">
        <f>BK141</f>
        <v>0</v>
      </c>
      <c r="K141" s="213"/>
      <c r="L141" s="218"/>
      <c r="M141" s="219"/>
      <c r="N141" s="220"/>
      <c r="O141" s="220"/>
      <c r="P141" s="221">
        <f>P142</f>
        <v>0</v>
      </c>
      <c r="Q141" s="220"/>
      <c r="R141" s="221">
        <f>R142</f>
        <v>0</v>
      </c>
      <c r="S141" s="220"/>
      <c r="T141" s="222">
        <f>T142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3" t="s">
        <v>236</v>
      </c>
      <c r="AT141" s="224" t="s">
        <v>78</v>
      </c>
      <c r="AU141" s="224" t="s">
        <v>86</v>
      </c>
      <c r="AY141" s="223" t="s">
        <v>216</v>
      </c>
      <c r="BK141" s="225">
        <f>BK142</f>
        <v>0</v>
      </c>
    </row>
    <row r="142" s="2" customFormat="1" ht="37.8" customHeight="1">
      <c r="A142" s="39"/>
      <c r="B142" s="40"/>
      <c r="C142" s="228" t="s">
        <v>260</v>
      </c>
      <c r="D142" s="228" t="s">
        <v>218</v>
      </c>
      <c r="E142" s="229" t="s">
        <v>8552</v>
      </c>
      <c r="F142" s="230" t="s">
        <v>8553</v>
      </c>
      <c r="G142" s="231" t="s">
        <v>8523</v>
      </c>
      <c r="H142" s="232">
        <v>1</v>
      </c>
      <c r="I142" s="233"/>
      <c r="J142" s="234">
        <f>ROUND(I142*H142,2)</f>
        <v>0</v>
      </c>
      <c r="K142" s="230" t="s">
        <v>770</v>
      </c>
      <c r="L142" s="45"/>
      <c r="M142" s="274" t="s">
        <v>1</v>
      </c>
      <c r="N142" s="275" t="s">
        <v>44</v>
      </c>
      <c r="O142" s="276"/>
      <c r="P142" s="277">
        <f>O142*H142</f>
        <v>0</v>
      </c>
      <c r="Q142" s="277">
        <v>0</v>
      </c>
      <c r="R142" s="277">
        <f>Q142*H142</f>
        <v>0</v>
      </c>
      <c r="S142" s="277">
        <v>0</v>
      </c>
      <c r="T142" s="27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4820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4820</v>
      </c>
      <c r="BM142" s="239" t="s">
        <v>8554</v>
      </c>
    </row>
    <row r="143" s="2" customFormat="1" ht="6.96" customHeight="1">
      <c r="A143" s="39"/>
      <c r="B143" s="67"/>
      <c r="C143" s="68"/>
      <c r="D143" s="68"/>
      <c r="E143" s="68"/>
      <c r="F143" s="68"/>
      <c r="G143" s="68"/>
      <c r="H143" s="68"/>
      <c r="I143" s="68"/>
      <c r="J143" s="68"/>
      <c r="K143" s="68"/>
      <c r="L143" s="45"/>
      <c r="M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</sheetData>
  <sheetProtection sheet="1" autoFilter="0" formatColumns="0" formatRows="0" objects="1" scenarios="1" spinCount="100000" saltValue="hN5p8IT5uxQItPfdVtEb7dg2Zyziz3Rguw3UOYcjSrChoxTozJVwjVom7RGHFrQqLEzb3gj31Ycm+xXC3JjmIQ==" hashValue="pYbjqEL7Bqe1Qc+oI77JfBg/4kYMlir/4jcmIu1OcnYsQx4accIijFVuZifq57zoCCfxbL8UkKcuVP6Dildbkw==" algorithmName="SHA-512" password="EA0A"/>
  <autoFilter ref="C125:K14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8514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8555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3385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SM Liberec, Nám.Dr.E.Beneše 1, Liberec, 460 59</v>
      </c>
      <c r="F17" s="39"/>
      <c r="G17" s="39"/>
      <c r="H17" s="39"/>
      <c r="I17" s="152" t="s">
        <v>29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FS Vision, s.r.o., B.Němcové 54/9, Liberec 5</v>
      </c>
      <c r="F23" s="39"/>
      <c r="G23" s="39"/>
      <c r="H23" s="39"/>
      <c r="I23" s="152" t="s">
        <v>29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Ing. Jaroslav Šíma</v>
      </c>
      <c r="F26" s="39"/>
      <c r="G26" s="39"/>
      <c r="H26" s="39"/>
      <c r="I26" s="152" t="s">
        <v>29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ROUND((SUM(BE126:BE320)),  2)</f>
        <v>0</v>
      </c>
      <c r="G35" s="39"/>
      <c r="H35" s="39"/>
      <c r="I35" s="166">
        <v>0.20999999999999999</v>
      </c>
      <c r="J35" s="165">
        <f>ROUND(((SUM(BE126:BE320))*I35),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ROUND((SUM(BF126:BF320)),  2)</f>
        <v>0</v>
      </c>
      <c r="G36" s="39"/>
      <c r="H36" s="39"/>
      <c r="I36" s="166">
        <v>0.14999999999999999</v>
      </c>
      <c r="J36" s="165">
        <f>ROUND(((SUM(BF126:BF320))*I36),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ROUND((SUM(BG126:BG320)),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ROUND((SUM(BH126:BH320)),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ROUND((SUM(BI126:BI320)),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8514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50 - Komunikace, zpevněné a účelové plochy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 xml:space="preserve"> 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8556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8557</v>
      </c>
      <c r="E100" s="193"/>
      <c r="F100" s="193"/>
      <c r="G100" s="193"/>
      <c r="H100" s="193"/>
      <c r="I100" s="193"/>
      <c r="J100" s="194">
        <f>J164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8558</v>
      </c>
      <c r="E101" s="193"/>
      <c r="F101" s="193"/>
      <c r="G101" s="193"/>
      <c r="H101" s="193"/>
      <c r="I101" s="193"/>
      <c r="J101" s="194">
        <f>J237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8559</v>
      </c>
      <c r="E102" s="193"/>
      <c r="F102" s="193"/>
      <c r="G102" s="193"/>
      <c r="H102" s="193"/>
      <c r="I102" s="193"/>
      <c r="J102" s="194">
        <f>J242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8560</v>
      </c>
      <c r="E103" s="193"/>
      <c r="F103" s="193"/>
      <c r="G103" s="193"/>
      <c r="H103" s="193"/>
      <c r="I103" s="193"/>
      <c r="J103" s="194">
        <f>J271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8561</v>
      </c>
      <c r="E104" s="193"/>
      <c r="F104" s="193"/>
      <c r="G104" s="193"/>
      <c r="H104" s="193"/>
      <c r="I104" s="193"/>
      <c r="J104" s="194">
        <f>J280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8514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 50 - Komunikace, zpevněné a účelové plochy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 xml:space="preserve"> 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P127+P164+P237+P242+P271+P280</f>
        <v>0</v>
      </c>
      <c r="Q126" s="105"/>
      <c r="R126" s="209">
        <f>R127+R164+R237+R242+R271+R280</f>
        <v>0</v>
      </c>
      <c r="S126" s="105"/>
      <c r="T126" s="210">
        <f>T127+T164+T237+T242+T271+T280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BK127+BK164+BK237+BK242+BK271+BK280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79</v>
      </c>
      <c r="F127" s="215" t="s">
        <v>8562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SUM(P128:P163)</f>
        <v>0</v>
      </c>
      <c r="Q127" s="220"/>
      <c r="R127" s="221">
        <f>SUM(R128:R163)</f>
        <v>0</v>
      </c>
      <c r="S127" s="220"/>
      <c r="T127" s="222">
        <f>SUM(T128:T163)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79</v>
      </c>
      <c r="AY127" s="223" t="s">
        <v>216</v>
      </c>
      <c r="BK127" s="225">
        <f>SUM(BK128:BK163)</f>
        <v>0</v>
      </c>
    </row>
    <row r="128" s="2" customFormat="1" ht="16.5" customHeight="1">
      <c r="A128" s="39"/>
      <c r="B128" s="40"/>
      <c r="C128" s="228" t="s">
        <v>86</v>
      </c>
      <c r="D128" s="228" t="s">
        <v>218</v>
      </c>
      <c r="E128" s="229" t="s">
        <v>8563</v>
      </c>
      <c r="F128" s="230" t="s">
        <v>8564</v>
      </c>
      <c r="G128" s="231" t="s">
        <v>8565</v>
      </c>
      <c r="H128" s="232">
        <v>226.80000000000001</v>
      </c>
      <c r="I128" s="233"/>
      <c r="J128" s="234">
        <f>ROUND(I128*H128,2)</f>
        <v>0</v>
      </c>
      <c r="K128" s="230" t="s">
        <v>1</v>
      </c>
      <c r="L128" s="45"/>
      <c r="M128" s="235" t="s">
        <v>1</v>
      </c>
      <c r="N128" s="236" t="s">
        <v>44</v>
      </c>
      <c r="O128" s="92"/>
      <c r="P128" s="237">
        <f>O128*H128</f>
        <v>0</v>
      </c>
      <c r="Q128" s="237">
        <v>0</v>
      </c>
      <c r="R128" s="237">
        <f>Q128*H128</f>
        <v>0</v>
      </c>
      <c r="S128" s="237">
        <v>0</v>
      </c>
      <c r="T128" s="238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39" t="s">
        <v>121</v>
      </c>
      <c r="AT128" s="239" t="s">
        <v>218</v>
      </c>
      <c r="AU128" s="239" t="s">
        <v>86</v>
      </c>
      <c r="AY128" s="18" t="s">
        <v>216</v>
      </c>
      <c r="BE128" s="240">
        <f>IF(N128="základní",J128,0)</f>
        <v>0</v>
      </c>
      <c r="BF128" s="240">
        <f>IF(N128="snížená",J128,0)</f>
        <v>0</v>
      </c>
      <c r="BG128" s="240">
        <f>IF(N128="zákl. přenesená",J128,0)</f>
        <v>0</v>
      </c>
      <c r="BH128" s="240">
        <f>IF(N128="sníž. přenesená",J128,0)</f>
        <v>0</v>
      </c>
      <c r="BI128" s="240">
        <f>IF(N128="nulová",J128,0)</f>
        <v>0</v>
      </c>
      <c r="BJ128" s="18" t="s">
        <v>86</v>
      </c>
      <c r="BK128" s="240">
        <f>ROUND(I128*H128,2)</f>
        <v>0</v>
      </c>
      <c r="BL128" s="18" t="s">
        <v>121</v>
      </c>
      <c r="BM128" s="239" t="s">
        <v>88</v>
      </c>
    </row>
    <row r="129" s="2" customFormat="1">
      <c r="A129" s="39"/>
      <c r="B129" s="40"/>
      <c r="C129" s="41"/>
      <c r="D129" s="243" t="s">
        <v>1639</v>
      </c>
      <c r="E129" s="41"/>
      <c r="F129" s="291" t="s">
        <v>8566</v>
      </c>
      <c r="G129" s="41"/>
      <c r="H129" s="41"/>
      <c r="I129" s="292"/>
      <c r="J129" s="41"/>
      <c r="K129" s="41"/>
      <c r="L129" s="45"/>
      <c r="M129" s="293"/>
      <c r="N129" s="294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1639</v>
      </c>
      <c r="AU129" s="18" t="s">
        <v>86</v>
      </c>
    </row>
    <row r="130" s="13" customFormat="1">
      <c r="A130" s="13"/>
      <c r="B130" s="241"/>
      <c r="C130" s="242"/>
      <c r="D130" s="243" t="s">
        <v>230</v>
      </c>
      <c r="E130" s="244" t="s">
        <v>1</v>
      </c>
      <c r="F130" s="245" t="s">
        <v>8567</v>
      </c>
      <c r="G130" s="242"/>
      <c r="H130" s="246">
        <v>226.80000000000001</v>
      </c>
      <c r="I130" s="247"/>
      <c r="J130" s="242"/>
      <c r="K130" s="242"/>
      <c r="L130" s="248"/>
      <c r="M130" s="249"/>
      <c r="N130" s="250"/>
      <c r="O130" s="250"/>
      <c r="P130" s="250"/>
      <c r="Q130" s="250"/>
      <c r="R130" s="250"/>
      <c r="S130" s="250"/>
      <c r="T130" s="251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52" t="s">
        <v>230</v>
      </c>
      <c r="AU130" s="252" t="s">
        <v>86</v>
      </c>
      <c r="AV130" s="13" t="s">
        <v>88</v>
      </c>
      <c r="AW130" s="13" t="s">
        <v>34</v>
      </c>
      <c r="AX130" s="13" t="s">
        <v>79</v>
      </c>
      <c r="AY130" s="252" t="s">
        <v>216</v>
      </c>
    </row>
    <row r="131" s="14" customFormat="1">
      <c r="A131" s="14"/>
      <c r="B131" s="253"/>
      <c r="C131" s="254"/>
      <c r="D131" s="243" t="s">
        <v>230</v>
      </c>
      <c r="E131" s="255" t="s">
        <v>1</v>
      </c>
      <c r="F131" s="256" t="s">
        <v>285</v>
      </c>
      <c r="G131" s="254"/>
      <c r="H131" s="257">
        <v>226.80000000000001</v>
      </c>
      <c r="I131" s="258"/>
      <c r="J131" s="254"/>
      <c r="K131" s="254"/>
      <c r="L131" s="259"/>
      <c r="M131" s="260"/>
      <c r="N131" s="261"/>
      <c r="O131" s="261"/>
      <c r="P131" s="261"/>
      <c r="Q131" s="261"/>
      <c r="R131" s="261"/>
      <c r="S131" s="261"/>
      <c r="T131" s="262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3" t="s">
        <v>230</v>
      </c>
      <c r="AU131" s="263" t="s">
        <v>86</v>
      </c>
      <c r="AV131" s="14" t="s">
        <v>121</v>
      </c>
      <c r="AW131" s="14" t="s">
        <v>34</v>
      </c>
      <c r="AX131" s="14" t="s">
        <v>86</v>
      </c>
      <c r="AY131" s="263" t="s">
        <v>216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8563</v>
      </c>
      <c r="F132" s="230" t="s">
        <v>8564</v>
      </c>
      <c r="G132" s="231" t="s">
        <v>8565</v>
      </c>
      <c r="H132" s="232">
        <v>15.66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>
      <c r="A133" s="39"/>
      <c r="B133" s="40"/>
      <c r="C133" s="41"/>
      <c r="D133" s="243" t="s">
        <v>1639</v>
      </c>
      <c r="E133" s="41"/>
      <c r="F133" s="291" t="s">
        <v>8568</v>
      </c>
      <c r="G133" s="41"/>
      <c r="H133" s="41"/>
      <c r="I133" s="292"/>
      <c r="J133" s="41"/>
      <c r="K133" s="41"/>
      <c r="L133" s="45"/>
      <c r="M133" s="293"/>
      <c r="N133" s="29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1639</v>
      </c>
      <c r="AU133" s="18" t="s">
        <v>86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8569</v>
      </c>
      <c r="G134" s="242"/>
      <c r="H134" s="246">
        <v>15.66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86</v>
      </c>
      <c r="AV134" s="13" t="s">
        <v>88</v>
      </c>
      <c r="AW134" s="13" t="s">
        <v>34</v>
      </c>
      <c r="AX134" s="13" t="s">
        <v>79</v>
      </c>
      <c r="AY134" s="252" t="s">
        <v>216</v>
      </c>
    </row>
    <row r="135" s="14" customFormat="1">
      <c r="A135" s="14"/>
      <c r="B135" s="253"/>
      <c r="C135" s="254"/>
      <c r="D135" s="243" t="s">
        <v>230</v>
      </c>
      <c r="E135" s="255" t="s">
        <v>1</v>
      </c>
      <c r="F135" s="256" t="s">
        <v>285</v>
      </c>
      <c r="G135" s="254"/>
      <c r="H135" s="257">
        <v>15.66</v>
      </c>
      <c r="I135" s="258"/>
      <c r="J135" s="254"/>
      <c r="K135" s="254"/>
      <c r="L135" s="259"/>
      <c r="M135" s="260"/>
      <c r="N135" s="261"/>
      <c r="O135" s="261"/>
      <c r="P135" s="261"/>
      <c r="Q135" s="261"/>
      <c r="R135" s="261"/>
      <c r="S135" s="261"/>
      <c r="T135" s="262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3" t="s">
        <v>230</v>
      </c>
      <c r="AU135" s="263" t="s">
        <v>86</v>
      </c>
      <c r="AV135" s="14" t="s">
        <v>121</v>
      </c>
      <c r="AW135" s="14" t="s">
        <v>34</v>
      </c>
      <c r="AX135" s="14" t="s">
        <v>86</v>
      </c>
      <c r="AY135" s="263" t="s">
        <v>216</v>
      </c>
    </row>
    <row r="136" s="2" customFormat="1" ht="16.5" customHeight="1">
      <c r="A136" s="39"/>
      <c r="B136" s="40"/>
      <c r="C136" s="228" t="s">
        <v>99</v>
      </c>
      <c r="D136" s="228" t="s">
        <v>218</v>
      </c>
      <c r="E136" s="229" t="s">
        <v>8563</v>
      </c>
      <c r="F136" s="230" t="s">
        <v>8564</v>
      </c>
      <c r="G136" s="231" t="s">
        <v>8565</v>
      </c>
      <c r="H136" s="232">
        <v>99.646000000000001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241</v>
      </c>
    </row>
    <row r="137" s="2" customFormat="1">
      <c r="A137" s="39"/>
      <c r="B137" s="40"/>
      <c r="C137" s="41"/>
      <c r="D137" s="243" t="s">
        <v>1639</v>
      </c>
      <c r="E137" s="41"/>
      <c r="F137" s="291" t="s">
        <v>8570</v>
      </c>
      <c r="G137" s="41"/>
      <c r="H137" s="41"/>
      <c r="I137" s="292"/>
      <c r="J137" s="41"/>
      <c r="K137" s="41"/>
      <c r="L137" s="45"/>
      <c r="M137" s="293"/>
      <c r="N137" s="294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1639</v>
      </c>
      <c r="AU137" s="18" t="s">
        <v>86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8571</v>
      </c>
      <c r="G138" s="242"/>
      <c r="H138" s="246">
        <v>99.646000000000001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86</v>
      </c>
      <c r="AV138" s="13" t="s">
        <v>88</v>
      </c>
      <c r="AW138" s="13" t="s">
        <v>34</v>
      </c>
      <c r="AX138" s="13" t="s">
        <v>79</v>
      </c>
      <c r="AY138" s="252" t="s">
        <v>216</v>
      </c>
    </row>
    <row r="139" s="14" customFormat="1">
      <c r="A139" s="14"/>
      <c r="B139" s="253"/>
      <c r="C139" s="254"/>
      <c r="D139" s="243" t="s">
        <v>230</v>
      </c>
      <c r="E139" s="255" t="s">
        <v>1</v>
      </c>
      <c r="F139" s="256" t="s">
        <v>285</v>
      </c>
      <c r="G139" s="254"/>
      <c r="H139" s="257">
        <v>99.646000000000001</v>
      </c>
      <c r="I139" s="258"/>
      <c r="J139" s="254"/>
      <c r="K139" s="254"/>
      <c r="L139" s="259"/>
      <c r="M139" s="260"/>
      <c r="N139" s="261"/>
      <c r="O139" s="261"/>
      <c r="P139" s="261"/>
      <c r="Q139" s="261"/>
      <c r="R139" s="261"/>
      <c r="S139" s="261"/>
      <c r="T139" s="262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63" t="s">
        <v>230</v>
      </c>
      <c r="AU139" s="263" t="s">
        <v>86</v>
      </c>
      <c r="AV139" s="14" t="s">
        <v>121</v>
      </c>
      <c r="AW139" s="14" t="s">
        <v>34</v>
      </c>
      <c r="AX139" s="14" t="s">
        <v>86</v>
      </c>
      <c r="AY139" s="263" t="s">
        <v>216</v>
      </c>
    </row>
    <row r="140" s="2" customFormat="1" ht="16.5" customHeight="1">
      <c r="A140" s="39"/>
      <c r="B140" s="40"/>
      <c r="C140" s="228" t="s">
        <v>121</v>
      </c>
      <c r="D140" s="228" t="s">
        <v>218</v>
      </c>
      <c r="E140" s="229" t="s">
        <v>8563</v>
      </c>
      <c r="F140" s="230" t="s">
        <v>8564</v>
      </c>
      <c r="G140" s="231" t="s">
        <v>8565</v>
      </c>
      <c r="H140" s="232">
        <v>6.6980000000000004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250</v>
      </c>
    </row>
    <row r="141" s="2" customFormat="1">
      <c r="A141" s="39"/>
      <c r="B141" s="40"/>
      <c r="C141" s="41"/>
      <c r="D141" s="243" t="s">
        <v>1639</v>
      </c>
      <c r="E141" s="41"/>
      <c r="F141" s="291" t="s">
        <v>8572</v>
      </c>
      <c r="G141" s="41"/>
      <c r="H141" s="41"/>
      <c r="I141" s="292"/>
      <c r="J141" s="41"/>
      <c r="K141" s="41"/>
      <c r="L141" s="45"/>
      <c r="M141" s="293"/>
      <c r="N141" s="294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1639</v>
      </c>
      <c r="AU141" s="18" t="s">
        <v>86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8573</v>
      </c>
      <c r="G142" s="242"/>
      <c r="H142" s="246">
        <v>6.6980000000000004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86</v>
      </c>
      <c r="AV142" s="13" t="s">
        <v>88</v>
      </c>
      <c r="AW142" s="13" t="s">
        <v>34</v>
      </c>
      <c r="AX142" s="13" t="s">
        <v>79</v>
      </c>
      <c r="AY142" s="252" t="s">
        <v>216</v>
      </c>
    </row>
    <row r="143" s="14" customFormat="1">
      <c r="A143" s="14"/>
      <c r="B143" s="253"/>
      <c r="C143" s="254"/>
      <c r="D143" s="243" t="s">
        <v>230</v>
      </c>
      <c r="E143" s="255" t="s">
        <v>1</v>
      </c>
      <c r="F143" s="256" t="s">
        <v>285</v>
      </c>
      <c r="G143" s="254"/>
      <c r="H143" s="257">
        <v>6.6980000000000004</v>
      </c>
      <c r="I143" s="258"/>
      <c r="J143" s="254"/>
      <c r="K143" s="254"/>
      <c r="L143" s="259"/>
      <c r="M143" s="260"/>
      <c r="N143" s="261"/>
      <c r="O143" s="261"/>
      <c r="P143" s="261"/>
      <c r="Q143" s="261"/>
      <c r="R143" s="261"/>
      <c r="S143" s="261"/>
      <c r="T143" s="262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3" t="s">
        <v>230</v>
      </c>
      <c r="AU143" s="263" t="s">
        <v>86</v>
      </c>
      <c r="AV143" s="14" t="s">
        <v>121</v>
      </c>
      <c r="AW143" s="14" t="s">
        <v>34</v>
      </c>
      <c r="AX143" s="14" t="s">
        <v>86</v>
      </c>
      <c r="AY143" s="263" t="s">
        <v>216</v>
      </c>
    </row>
    <row r="144" s="2" customFormat="1" ht="16.5" customHeight="1">
      <c r="A144" s="39"/>
      <c r="B144" s="40"/>
      <c r="C144" s="228" t="s">
        <v>236</v>
      </c>
      <c r="D144" s="228" t="s">
        <v>218</v>
      </c>
      <c r="E144" s="229" t="s">
        <v>8574</v>
      </c>
      <c r="F144" s="230" t="s">
        <v>8575</v>
      </c>
      <c r="G144" s="231" t="s">
        <v>8576</v>
      </c>
      <c r="H144" s="232">
        <v>1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260</v>
      </c>
    </row>
    <row r="145" s="2" customFormat="1">
      <c r="A145" s="39"/>
      <c r="B145" s="40"/>
      <c r="C145" s="41"/>
      <c r="D145" s="243" t="s">
        <v>1639</v>
      </c>
      <c r="E145" s="41"/>
      <c r="F145" s="291" t="s">
        <v>8577</v>
      </c>
      <c r="G145" s="41"/>
      <c r="H145" s="41"/>
      <c r="I145" s="292"/>
      <c r="J145" s="41"/>
      <c r="K145" s="41"/>
      <c r="L145" s="45"/>
      <c r="M145" s="293"/>
      <c r="N145" s="294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1639</v>
      </c>
      <c r="AU145" s="18" t="s">
        <v>86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8578</v>
      </c>
      <c r="G146" s="242"/>
      <c r="H146" s="246">
        <v>1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86</v>
      </c>
      <c r="AV146" s="13" t="s">
        <v>88</v>
      </c>
      <c r="AW146" s="13" t="s">
        <v>34</v>
      </c>
      <c r="AX146" s="13" t="s">
        <v>79</v>
      </c>
      <c r="AY146" s="252" t="s">
        <v>216</v>
      </c>
    </row>
    <row r="147" s="14" customFormat="1">
      <c r="A147" s="14"/>
      <c r="B147" s="253"/>
      <c r="C147" s="254"/>
      <c r="D147" s="243" t="s">
        <v>230</v>
      </c>
      <c r="E147" s="255" t="s">
        <v>1</v>
      </c>
      <c r="F147" s="256" t="s">
        <v>285</v>
      </c>
      <c r="G147" s="254"/>
      <c r="H147" s="257">
        <v>1</v>
      </c>
      <c r="I147" s="258"/>
      <c r="J147" s="254"/>
      <c r="K147" s="254"/>
      <c r="L147" s="259"/>
      <c r="M147" s="260"/>
      <c r="N147" s="261"/>
      <c r="O147" s="261"/>
      <c r="P147" s="261"/>
      <c r="Q147" s="261"/>
      <c r="R147" s="261"/>
      <c r="S147" s="261"/>
      <c r="T147" s="262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3" t="s">
        <v>230</v>
      </c>
      <c r="AU147" s="263" t="s">
        <v>86</v>
      </c>
      <c r="AV147" s="14" t="s">
        <v>121</v>
      </c>
      <c r="AW147" s="14" t="s">
        <v>34</v>
      </c>
      <c r="AX147" s="14" t="s">
        <v>86</v>
      </c>
      <c r="AY147" s="263" t="s">
        <v>216</v>
      </c>
    </row>
    <row r="148" s="2" customFormat="1" ht="16.5" customHeight="1">
      <c r="A148" s="39"/>
      <c r="B148" s="40"/>
      <c r="C148" s="228" t="s">
        <v>241</v>
      </c>
      <c r="D148" s="228" t="s">
        <v>218</v>
      </c>
      <c r="E148" s="229" t="s">
        <v>8579</v>
      </c>
      <c r="F148" s="230" t="s">
        <v>8580</v>
      </c>
      <c r="G148" s="231" t="s">
        <v>8576</v>
      </c>
      <c r="H148" s="232">
        <v>1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269</v>
      </c>
    </row>
    <row r="149" s="2" customFormat="1">
      <c r="A149" s="39"/>
      <c r="B149" s="40"/>
      <c r="C149" s="41"/>
      <c r="D149" s="243" t="s">
        <v>1639</v>
      </c>
      <c r="E149" s="41"/>
      <c r="F149" s="291" t="s">
        <v>8581</v>
      </c>
      <c r="G149" s="41"/>
      <c r="H149" s="41"/>
      <c r="I149" s="292"/>
      <c r="J149" s="41"/>
      <c r="K149" s="41"/>
      <c r="L149" s="45"/>
      <c r="M149" s="293"/>
      <c r="N149" s="294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1639</v>
      </c>
      <c r="AU149" s="18" t="s">
        <v>86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8578</v>
      </c>
      <c r="G150" s="242"/>
      <c r="H150" s="246">
        <v>1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86</v>
      </c>
      <c r="AV150" s="13" t="s">
        <v>88</v>
      </c>
      <c r="AW150" s="13" t="s">
        <v>34</v>
      </c>
      <c r="AX150" s="13" t="s">
        <v>79</v>
      </c>
      <c r="AY150" s="252" t="s">
        <v>216</v>
      </c>
    </row>
    <row r="151" s="14" customFormat="1">
      <c r="A151" s="14"/>
      <c r="B151" s="253"/>
      <c r="C151" s="254"/>
      <c r="D151" s="243" t="s">
        <v>230</v>
      </c>
      <c r="E151" s="255" t="s">
        <v>1</v>
      </c>
      <c r="F151" s="256" t="s">
        <v>285</v>
      </c>
      <c r="G151" s="254"/>
      <c r="H151" s="257">
        <v>1</v>
      </c>
      <c r="I151" s="258"/>
      <c r="J151" s="254"/>
      <c r="K151" s="254"/>
      <c r="L151" s="259"/>
      <c r="M151" s="260"/>
      <c r="N151" s="261"/>
      <c r="O151" s="261"/>
      <c r="P151" s="261"/>
      <c r="Q151" s="261"/>
      <c r="R151" s="261"/>
      <c r="S151" s="261"/>
      <c r="T151" s="262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63" t="s">
        <v>230</v>
      </c>
      <c r="AU151" s="263" t="s">
        <v>86</v>
      </c>
      <c r="AV151" s="14" t="s">
        <v>121</v>
      </c>
      <c r="AW151" s="14" t="s">
        <v>34</v>
      </c>
      <c r="AX151" s="14" t="s">
        <v>86</v>
      </c>
      <c r="AY151" s="263" t="s">
        <v>216</v>
      </c>
    </row>
    <row r="152" s="2" customFormat="1" ht="16.5" customHeight="1">
      <c r="A152" s="39"/>
      <c r="B152" s="40"/>
      <c r="C152" s="228" t="s">
        <v>245</v>
      </c>
      <c r="D152" s="228" t="s">
        <v>218</v>
      </c>
      <c r="E152" s="229" t="s">
        <v>8582</v>
      </c>
      <c r="F152" s="230" t="s">
        <v>8583</v>
      </c>
      <c r="G152" s="231" t="s">
        <v>8576</v>
      </c>
      <c r="H152" s="232">
        <v>1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280</v>
      </c>
    </row>
    <row r="153" s="2" customFormat="1">
      <c r="A153" s="39"/>
      <c r="B153" s="40"/>
      <c r="C153" s="41"/>
      <c r="D153" s="243" t="s">
        <v>1639</v>
      </c>
      <c r="E153" s="41"/>
      <c r="F153" s="291" t="s">
        <v>8584</v>
      </c>
      <c r="G153" s="41"/>
      <c r="H153" s="41"/>
      <c r="I153" s="292"/>
      <c r="J153" s="41"/>
      <c r="K153" s="41"/>
      <c r="L153" s="45"/>
      <c r="M153" s="293"/>
      <c r="N153" s="294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1639</v>
      </c>
      <c r="AU153" s="18" t="s">
        <v>86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8578</v>
      </c>
      <c r="G154" s="242"/>
      <c r="H154" s="246">
        <v>1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86</v>
      </c>
      <c r="AV154" s="13" t="s">
        <v>88</v>
      </c>
      <c r="AW154" s="13" t="s">
        <v>34</v>
      </c>
      <c r="AX154" s="13" t="s">
        <v>79</v>
      </c>
      <c r="AY154" s="252" t="s">
        <v>216</v>
      </c>
    </row>
    <row r="155" s="14" customFormat="1">
      <c r="A155" s="14"/>
      <c r="B155" s="253"/>
      <c r="C155" s="254"/>
      <c r="D155" s="243" t="s">
        <v>230</v>
      </c>
      <c r="E155" s="255" t="s">
        <v>1</v>
      </c>
      <c r="F155" s="256" t="s">
        <v>285</v>
      </c>
      <c r="G155" s="254"/>
      <c r="H155" s="257">
        <v>1</v>
      </c>
      <c r="I155" s="258"/>
      <c r="J155" s="254"/>
      <c r="K155" s="254"/>
      <c r="L155" s="259"/>
      <c r="M155" s="260"/>
      <c r="N155" s="261"/>
      <c r="O155" s="261"/>
      <c r="P155" s="261"/>
      <c r="Q155" s="261"/>
      <c r="R155" s="261"/>
      <c r="S155" s="261"/>
      <c r="T155" s="262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3" t="s">
        <v>230</v>
      </c>
      <c r="AU155" s="263" t="s">
        <v>86</v>
      </c>
      <c r="AV155" s="14" t="s">
        <v>121</v>
      </c>
      <c r="AW155" s="14" t="s">
        <v>34</v>
      </c>
      <c r="AX155" s="14" t="s">
        <v>86</v>
      </c>
      <c r="AY155" s="263" t="s">
        <v>216</v>
      </c>
    </row>
    <row r="156" s="2" customFormat="1" ht="16.5" customHeight="1">
      <c r="A156" s="39"/>
      <c r="B156" s="40"/>
      <c r="C156" s="228" t="s">
        <v>250</v>
      </c>
      <c r="D156" s="228" t="s">
        <v>218</v>
      </c>
      <c r="E156" s="229" t="s">
        <v>8585</v>
      </c>
      <c r="F156" s="230" t="s">
        <v>8586</v>
      </c>
      <c r="G156" s="231" t="s">
        <v>8576</v>
      </c>
      <c r="H156" s="232">
        <v>1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290</v>
      </c>
    </row>
    <row r="157" s="2" customFormat="1">
      <c r="A157" s="39"/>
      <c r="B157" s="40"/>
      <c r="C157" s="41"/>
      <c r="D157" s="243" t="s">
        <v>1639</v>
      </c>
      <c r="E157" s="41"/>
      <c r="F157" s="291" t="s">
        <v>8587</v>
      </c>
      <c r="G157" s="41"/>
      <c r="H157" s="41"/>
      <c r="I157" s="292"/>
      <c r="J157" s="41"/>
      <c r="K157" s="41"/>
      <c r="L157" s="45"/>
      <c r="M157" s="293"/>
      <c r="N157" s="294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1639</v>
      </c>
      <c r="AU157" s="18" t="s">
        <v>86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8578</v>
      </c>
      <c r="G158" s="242"/>
      <c r="H158" s="246">
        <v>1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86</v>
      </c>
      <c r="AV158" s="13" t="s">
        <v>88</v>
      </c>
      <c r="AW158" s="13" t="s">
        <v>34</v>
      </c>
      <c r="AX158" s="13" t="s">
        <v>79</v>
      </c>
      <c r="AY158" s="252" t="s">
        <v>216</v>
      </c>
    </row>
    <row r="159" s="14" customFormat="1">
      <c r="A159" s="14"/>
      <c r="B159" s="253"/>
      <c r="C159" s="254"/>
      <c r="D159" s="243" t="s">
        <v>230</v>
      </c>
      <c r="E159" s="255" t="s">
        <v>1</v>
      </c>
      <c r="F159" s="256" t="s">
        <v>285</v>
      </c>
      <c r="G159" s="254"/>
      <c r="H159" s="257">
        <v>1</v>
      </c>
      <c r="I159" s="258"/>
      <c r="J159" s="254"/>
      <c r="K159" s="254"/>
      <c r="L159" s="259"/>
      <c r="M159" s="260"/>
      <c r="N159" s="261"/>
      <c r="O159" s="261"/>
      <c r="P159" s="261"/>
      <c r="Q159" s="261"/>
      <c r="R159" s="261"/>
      <c r="S159" s="261"/>
      <c r="T159" s="262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3" t="s">
        <v>230</v>
      </c>
      <c r="AU159" s="263" t="s">
        <v>86</v>
      </c>
      <c r="AV159" s="14" t="s">
        <v>121</v>
      </c>
      <c r="AW159" s="14" t="s">
        <v>34</v>
      </c>
      <c r="AX159" s="14" t="s">
        <v>86</v>
      </c>
      <c r="AY159" s="263" t="s">
        <v>216</v>
      </c>
    </row>
    <row r="160" s="2" customFormat="1" ht="16.5" customHeight="1">
      <c r="A160" s="39"/>
      <c r="B160" s="40"/>
      <c r="C160" s="228" t="s">
        <v>255</v>
      </c>
      <c r="D160" s="228" t="s">
        <v>218</v>
      </c>
      <c r="E160" s="229" t="s">
        <v>8588</v>
      </c>
      <c r="F160" s="230" t="s">
        <v>8589</v>
      </c>
      <c r="G160" s="231" t="s">
        <v>8576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320</v>
      </c>
    </row>
    <row r="161" s="2" customFormat="1">
      <c r="A161" s="39"/>
      <c r="B161" s="40"/>
      <c r="C161" s="41"/>
      <c r="D161" s="243" t="s">
        <v>1639</v>
      </c>
      <c r="E161" s="41"/>
      <c r="F161" s="291" t="s">
        <v>8590</v>
      </c>
      <c r="G161" s="41"/>
      <c r="H161" s="41"/>
      <c r="I161" s="292"/>
      <c r="J161" s="41"/>
      <c r="K161" s="41"/>
      <c r="L161" s="45"/>
      <c r="M161" s="293"/>
      <c r="N161" s="294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1639</v>
      </c>
      <c r="AU161" s="18" t="s">
        <v>86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8578</v>
      </c>
      <c r="G162" s="242"/>
      <c r="H162" s="246">
        <v>1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86</v>
      </c>
      <c r="AV162" s="13" t="s">
        <v>88</v>
      </c>
      <c r="AW162" s="13" t="s">
        <v>34</v>
      </c>
      <c r="AX162" s="13" t="s">
        <v>79</v>
      </c>
      <c r="AY162" s="252" t="s">
        <v>216</v>
      </c>
    </row>
    <row r="163" s="14" customFormat="1">
      <c r="A163" s="14"/>
      <c r="B163" s="253"/>
      <c r="C163" s="254"/>
      <c r="D163" s="243" t="s">
        <v>230</v>
      </c>
      <c r="E163" s="255" t="s">
        <v>1</v>
      </c>
      <c r="F163" s="256" t="s">
        <v>285</v>
      </c>
      <c r="G163" s="254"/>
      <c r="H163" s="257">
        <v>1</v>
      </c>
      <c r="I163" s="258"/>
      <c r="J163" s="254"/>
      <c r="K163" s="254"/>
      <c r="L163" s="259"/>
      <c r="M163" s="260"/>
      <c r="N163" s="261"/>
      <c r="O163" s="261"/>
      <c r="P163" s="261"/>
      <c r="Q163" s="261"/>
      <c r="R163" s="261"/>
      <c r="S163" s="261"/>
      <c r="T163" s="262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63" t="s">
        <v>230</v>
      </c>
      <c r="AU163" s="263" t="s">
        <v>86</v>
      </c>
      <c r="AV163" s="14" t="s">
        <v>121</v>
      </c>
      <c r="AW163" s="14" t="s">
        <v>34</v>
      </c>
      <c r="AX163" s="14" t="s">
        <v>86</v>
      </c>
      <c r="AY163" s="263" t="s">
        <v>216</v>
      </c>
    </row>
    <row r="164" s="12" customFormat="1" ht="25.92" customHeight="1">
      <c r="A164" s="12"/>
      <c r="B164" s="212"/>
      <c r="C164" s="213"/>
      <c r="D164" s="214" t="s">
        <v>78</v>
      </c>
      <c r="E164" s="215" t="s">
        <v>86</v>
      </c>
      <c r="F164" s="215" t="s">
        <v>217</v>
      </c>
      <c r="G164" s="213"/>
      <c r="H164" s="213"/>
      <c r="I164" s="216"/>
      <c r="J164" s="217">
        <f>BK164</f>
        <v>0</v>
      </c>
      <c r="K164" s="213"/>
      <c r="L164" s="218"/>
      <c r="M164" s="219"/>
      <c r="N164" s="220"/>
      <c r="O164" s="220"/>
      <c r="P164" s="221">
        <f>SUM(P165:P236)</f>
        <v>0</v>
      </c>
      <c r="Q164" s="220"/>
      <c r="R164" s="221">
        <f>SUM(R165:R236)</f>
        <v>0</v>
      </c>
      <c r="S164" s="220"/>
      <c r="T164" s="222">
        <f>SUM(T165:T236)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86</v>
      </c>
      <c r="AT164" s="224" t="s">
        <v>78</v>
      </c>
      <c r="AU164" s="224" t="s">
        <v>79</v>
      </c>
      <c r="AY164" s="223" t="s">
        <v>216</v>
      </c>
      <c r="BK164" s="225">
        <f>SUM(BK165:BK236)</f>
        <v>0</v>
      </c>
    </row>
    <row r="165" s="2" customFormat="1" ht="16.5" customHeight="1">
      <c r="A165" s="39"/>
      <c r="B165" s="40"/>
      <c r="C165" s="228" t="s">
        <v>260</v>
      </c>
      <c r="D165" s="228" t="s">
        <v>218</v>
      </c>
      <c r="E165" s="229" t="s">
        <v>8591</v>
      </c>
      <c r="F165" s="230" t="s">
        <v>8592</v>
      </c>
      <c r="G165" s="231" t="s">
        <v>8593</v>
      </c>
      <c r="H165" s="232">
        <v>7.1180000000000003</v>
      </c>
      <c r="I165" s="233"/>
      <c r="J165" s="234">
        <f>ROUND(I165*H165,2)</f>
        <v>0</v>
      </c>
      <c r="K165" s="230" t="s">
        <v>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331</v>
      </c>
    </row>
    <row r="166" s="2" customFormat="1">
      <c r="A166" s="39"/>
      <c r="B166" s="40"/>
      <c r="C166" s="41"/>
      <c r="D166" s="243" t="s">
        <v>1639</v>
      </c>
      <c r="E166" s="41"/>
      <c r="F166" s="291" t="s">
        <v>8594</v>
      </c>
      <c r="G166" s="41"/>
      <c r="H166" s="41"/>
      <c r="I166" s="292"/>
      <c r="J166" s="41"/>
      <c r="K166" s="41"/>
      <c r="L166" s="45"/>
      <c r="M166" s="293"/>
      <c r="N166" s="294"/>
      <c r="O166" s="92"/>
      <c r="P166" s="92"/>
      <c r="Q166" s="92"/>
      <c r="R166" s="92"/>
      <c r="S166" s="92"/>
      <c r="T166" s="93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1639</v>
      </c>
      <c r="AU166" s="18" t="s">
        <v>86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8595</v>
      </c>
      <c r="G167" s="242"/>
      <c r="H167" s="246">
        <v>7.1180000000000003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86</v>
      </c>
      <c r="AV167" s="13" t="s">
        <v>88</v>
      </c>
      <c r="AW167" s="13" t="s">
        <v>34</v>
      </c>
      <c r="AX167" s="13" t="s">
        <v>79</v>
      </c>
      <c r="AY167" s="252" t="s">
        <v>216</v>
      </c>
    </row>
    <row r="168" s="14" customFormat="1">
      <c r="A168" s="14"/>
      <c r="B168" s="253"/>
      <c r="C168" s="254"/>
      <c r="D168" s="243" t="s">
        <v>230</v>
      </c>
      <c r="E168" s="255" t="s">
        <v>1</v>
      </c>
      <c r="F168" s="256" t="s">
        <v>285</v>
      </c>
      <c r="G168" s="254"/>
      <c r="H168" s="257">
        <v>7.1180000000000003</v>
      </c>
      <c r="I168" s="258"/>
      <c r="J168" s="254"/>
      <c r="K168" s="254"/>
      <c r="L168" s="259"/>
      <c r="M168" s="260"/>
      <c r="N168" s="261"/>
      <c r="O168" s="261"/>
      <c r="P168" s="261"/>
      <c r="Q168" s="261"/>
      <c r="R168" s="261"/>
      <c r="S168" s="261"/>
      <c r="T168" s="262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3" t="s">
        <v>230</v>
      </c>
      <c r="AU168" s="263" t="s">
        <v>86</v>
      </c>
      <c r="AV168" s="14" t="s">
        <v>121</v>
      </c>
      <c r="AW168" s="14" t="s">
        <v>34</v>
      </c>
      <c r="AX168" s="14" t="s">
        <v>86</v>
      </c>
      <c r="AY168" s="263" t="s">
        <v>216</v>
      </c>
    </row>
    <row r="169" s="2" customFormat="1" ht="16.5" customHeight="1">
      <c r="A169" s="39"/>
      <c r="B169" s="40"/>
      <c r="C169" s="228" t="s">
        <v>265</v>
      </c>
      <c r="D169" s="228" t="s">
        <v>218</v>
      </c>
      <c r="E169" s="229" t="s">
        <v>8596</v>
      </c>
      <c r="F169" s="230" t="s">
        <v>8597</v>
      </c>
      <c r="G169" s="231" t="s">
        <v>8593</v>
      </c>
      <c r="H169" s="232">
        <v>49.823</v>
      </c>
      <c r="I169" s="233"/>
      <c r="J169" s="234">
        <f>ROUND(I169*H169,2)</f>
        <v>0</v>
      </c>
      <c r="K169" s="230" t="s">
        <v>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341</v>
      </c>
    </row>
    <row r="170" s="2" customFormat="1">
      <c r="A170" s="39"/>
      <c r="B170" s="40"/>
      <c r="C170" s="41"/>
      <c r="D170" s="243" t="s">
        <v>1639</v>
      </c>
      <c r="E170" s="41"/>
      <c r="F170" s="291" t="s">
        <v>8598</v>
      </c>
      <c r="G170" s="41"/>
      <c r="H170" s="41"/>
      <c r="I170" s="292"/>
      <c r="J170" s="41"/>
      <c r="K170" s="41"/>
      <c r="L170" s="45"/>
      <c r="M170" s="293"/>
      <c r="N170" s="294"/>
      <c r="O170" s="92"/>
      <c r="P170" s="92"/>
      <c r="Q170" s="92"/>
      <c r="R170" s="92"/>
      <c r="S170" s="92"/>
      <c r="T170" s="93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1639</v>
      </c>
      <c r="AU170" s="18" t="s">
        <v>86</v>
      </c>
    </row>
    <row r="171" s="13" customFormat="1">
      <c r="A171" s="13"/>
      <c r="B171" s="241"/>
      <c r="C171" s="242"/>
      <c r="D171" s="243" t="s">
        <v>230</v>
      </c>
      <c r="E171" s="244" t="s">
        <v>1</v>
      </c>
      <c r="F171" s="245" t="s">
        <v>8599</v>
      </c>
      <c r="G171" s="242"/>
      <c r="H171" s="246">
        <v>49.823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86</v>
      </c>
      <c r="AV171" s="13" t="s">
        <v>88</v>
      </c>
      <c r="AW171" s="13" t="s">
        <v>34</v>
      </c>
      <c r="AX171" s="13" t="s">
        <v>79</v>
      </c>
      <c r="AY171" s="252" t="s">
        <v>216</v>
      </c>
    </row>
    <row r="172" s="14" customFormat="1">
      <c r="A172" s="14"/>
      <c r="B172" s="253"/>
      <c r="C172" s="254"/>
      <c r="D172" s="243" t="s">
        <v>230</v>
      </c>
      <c r="E172" s="255" t="s">
        <v>1</v>
      </c>
      <c r="F172" s="256" t="s">
        <v>285</v>
      </c>
      <c r="G172" s="254"/>
      <c r="H172" s="257">
        <v>49.823</v>
      </c>
      <c r="I172" s="258"/>
      <c r="J172" s="254"/>
      <c r="K172" s="254"/>
      <c r="L172" s="259"/>
      <c r="M172" s="260"/>
      <c r="N172" s="261"/>
      <c r="O172" s="261"/>
      <c r="P172" s="261"/>
      <c r="Q172" s="261"/>
      <c r="R172" s="261"/>
      <c r="S172" s="261"/>
      <c r="T172" s="262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63" t="s">
        <v>230</v>
      </c>
      <c r="AU172" s="263" t="s">
        <v>86</v>
      </c>
      <c r="AV172" s="14" t="s">
        <v>121</v>
      </c>
      <c r="AW172" s="14" t="s">
        <v>34</v>
      </c>
      <c r="AX172" s="14" t="s">
        <v>86</v>
      </c>
      <c r="AY172" s="263" t="s">
        <v>216</v>
      </c>
    </row>
    <row r="173" s="2" customFormat="1" ht="16.5" customHeight="1">
      <c r="A173" s="39"/>
      <c r="B173" s="40"/>
      <c r="C173" s="228" t="s">
        <v>269</v>
      </c>
      <c r="D173" s="228" t="s">
        <v>218</v>
      </c>
      <c r="E173" s="229" t="s">
        <v>8600</v>
      </c>
      <c r="F173" s="230" t="s">
        <v>8601</v>
      </c>
      <c r="G173" s="231" t="s">
        <v>372</v>
      </c>
      <c r="H173" s="232">
        <v>32.200000000000003</v>
      </c>
      <c r="I173" s="233"/>
      <c r="J173" s="234">
        <f>ROUND(I173*H173,2)</f>
        <v>0</v>
      </c>
      <c r="K173" s="230" t="s">
        <v>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351</v>
      </c>
    </row>
    <row r="174" s="2" customFormat="1">
      <c r="A174" s="39"/>
      <c r="B174" s="40"/>
      <c r="C174" s="41"/>
      <c r="D174" s="243" t="s">
        <v>1639</v>
      </c>
      <c r="E174" s="41"/>
      <c r="F174" s="291" t="s">
        <v>8602</v>
      </c>
      <c r="G174" s="41"/>
      <c r="H174" s="41"/>
      <c r="I174" s="292"/>
      <c r="J174" s="41"/>
      <c r="K174" s="41"/>
      <c r="L174" s="45"/>
      <c r="M174" s="293"/>
      <c r="N174" s="294"/>
      <c r="O174" s="92"/>
      <c r="P174" s="92"/>
      <c r="Q174" s="92"/>
      <c r="R174" s="92"/>
      <c r="S174" s="92"/>
      <c r="T174" s="93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1639</v>
      </c>
      <c r="AU174" s="18" t="s">
        <v>86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8603</v>
      </c>
      <c r="G175" s="242"/>
      <c r="H175" s="246">
        <v>32.200000000000003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86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4" customFormat="1">
      <c r="A176" s="14"/>
      <c r="B176" s="253"/>
      <c r="C176" s="254"/>
      <c r="D176" s="243" t="s">
        <v>230</v>
      </c>
      <c r="E176" s="255" t="s">
        <v>1</v>
      </c>
      <c r="F176" s="256" t="s">
        <v>285</v>
      </c>
      <c r="G176" s="254"/>
      <c r="H176" s="257">
        <v>32.200000000000003</v>
      </c>
      <c r="I176" s="258"/>
      <c r="J176" s="254"/>
      <c r="K176" s="254"/>
      <c r="L176" s="259"/>
      <c r="M176" s="260"/>
      <c r="N176" s="261"/>
      <c r="O176" s="261"/>
      <c r="P176" s="261"/>
      <c r="Q176" s="261"/>
      <c r="R176" s="261"/>
      <c r="S176" s="261"/>
      <c r="T176" s="262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3" t="s">
        <v>230</v>
      </c>
      <c r="AU176" s="263" t="s">
        <v>86</v>
      </c>
      <c r="AV176" s="14" t="s">
        <v>121</v>
      </c>
      <c r="AW176" s="14" t="s">
        <v>34</v>
      </c>
      <c r="AX176" s="14" t="s">
        <v>86</v>
      </c>
      <c r="AY176" s="263" t="s">
        <v>216</v>
      </c>
    </row>
    <row r="177" s="2" customFormat="1" ht="16.5" customHeight="1">
      <c r="A177" s="39"/>
      <c r="B177" s="40"/>
      <c r="C177" s="228" t="s">
        <v>274</v>
      </c>
      <c r="D177" s="228" t="s">
        <v>218</v>
      </c>
      <c r="E177" s="229" t="s">
        <v>8604</v>
      </c>
      <c r="F177" s="230" t="s">
        <v>8605</v>
      </c>
      <c r="G177" s="231" t="s">
        <v>372</v>
      </c>
      <c r="H177" s="232">
        <v>17.5</v>
      </c>
      <c r="I177" s="233"/>
      <c r="J177" s="234">
        <f>ROUND(I177*H177,2)</f>
        <v>0</v>
      </c>
      <c r="K177" s="230" t="s">
        <v>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362</v>
      </c>
    </row>
    <row r="178" s="2" customFormat="1">
      <c r="A178" s="39"/>
      <c r="B178" s="40"/>
      <c r="C178" s="41"/>
      <c r="D178" s="243" t="s">
        <v>1639</v>
      </c>
      <c r="E178" s="41"/>
      <c r="F178" s="291" t="s">
        <v>8606</v>
      </c>
      <c r="G178" s="41"/>
      <c r="H178" s="41"/>
      <c r="I178" s="292"/>
      <c r="J178" s="41"/>
      <c r="K178" s="41"/>
      <c r="L178" s="45"/>
      <c r="M178" s="293"/>
      <c r="N178" s="294"/>
      <c r="O178" s="92"/>
      <c r="P178" s="92"/>
      <c r="Q178" s="92"/>
      <c r="R178" s="92"/>
      <c r="S178" s="92"/>
      <c r="T178" s="93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1639</v>
      </c>
      <c r="AU178" s="18" t="s">
        <v>86</v>
      </c>
    </row>
    <row r="179" s="13" customFormat="1">
      <c r="A179" s="13"/>
      <c r="B179" s="241"/>
      <c r="C179" s="242"/>
      <c r="D179" s="243" t="s">
        <v>230</v>
      </c>
      <c r="E179" s="244" t="s">
        <v>1</v>
      </c>
      <c r="F179" s="245" t="s">
        <v>8607</v>
      </c>
      <c r="G179" s="242"/>
      <c r="H179" s="246">
        <v>17.5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230</v>
      </c>
      <c r="AU179" s="252" t="s">
        <v>86</v>
      </c>
      <c r="AV179" s="13" t="s">
        <v>88</v>
      </c>
      <c r="AW179" s="13" t="s">
        <v>34</v>
      </c>
      <c r="AX179" s="13" t="s">
        <v>79</v>
      </c>
      <c r="AY179" s="252" t="s">
        <v>216</v>
      </c>
    </row>
    <row r="180" s="14" customFormat="1">
      <c r="A180" s="14"/>
      <c r="B180" s="253"/>
      <c r="C180" s="254"/>
      <c r="D180" s="243" t="s">
        <v>230</v>
      </c>
      <c r="E180" s="255" t="s">
        <v>1</v>
      </c>
      <c r="F180" s="256" t="s">
        <v>285</v>
      </c>
      <c r="G180" s="254"/>
      <c r="H180" s="257">
        <v>17.5</v>
      </c>
      <c r="I180" s="258"/>
      <c r="J180" s="254"/>
      <c r="K180" s="254"/>
      <c r="L180" s="259"/>
      <c r="M180" s="260"/>
      <c r="N180" s="261"/>
      <c r="O180" s="261"/>
      <c r="P180" s="261"/>
      <c r="Q180" s="261"/>
      <c r="R180" s="261"/>
      <c r="S180" s="261"/>
      <c r="T180" s="262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63" t="s">
        <v>230</v>
      </c>
      <c r="AU180" s="263" t="s">
        <v>86</v>
      </c>
      <c r="AV180" s="14" t="s">
        <v>121</v>
      </c>
      <c r="AW180" s="14" t="s">
        <v>34</v>
      </c>
      <c r="AX180" s="14" t="s">
        <v>86</v>
      </c>
      <c r="AY180" s="263" t="s">
        <v>216</v>
      </c>
    </row>
    <row r="181" s="2" customFormat="1" ht="16.5" customHeight="1">
      <c r="A181" s="39"/>
      <c r="B181" s="40"/>
      <c r="C181" s="228" t="s">
        <v>280</v>
      </c>
      <c r="D181" s="228" t="s">
        <v>218</v>
      </c>
      <c r="E181" s="229" t="s">
        <v>8608</v>
      </c>
      <c r="F181" s="230" t="s">
        <v>8609</v>
      </c>
      <c r="G181" s="231" t="s">
        <v>8593</v>
      </c>
      <c r="H181" s="232">
        <v>7.5</v>
      </c>
      <c r="I181" s="233"/>
      <c r="J181" s="234">
        <f>ROUND(I181*H181,2)</f>
        <v>0</v>
      </c>
      <c r="K181" s="230" t="s">
        <v>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371</v>
      </c>
    </row>
    <row r="182" s="2" customFormat="1">
      <c r="A182" s="39"/>
      <c r="B182" s="40"/>
      <c r="C182" s="41"/>
      <c r="D182" s="243" t="s">
        <v>1639</v>
      </c>
      <c r="E182" s="41"/>
      <c r="F182" s="291" t="s">
        <v>8610</v>
      </c>
      <c r="G182" s="41"/>
      <c r="H182" s="41"/>
      <c r="I182" s="292"/>
      <c r="J182" s="41"/>
      <c r="K182" s="41"/>
      <c r="L182" s="45"/>
      <c r="M182" s="293"/>
      <c r="N182" s="294"/>
      <c r="O182" s="92"/>
      <c r="P182" s="92"/>
      <c r="Q182" s="92"/>
      <c r="R182" s="92"/>
      <c r="S182" s="92"/>
      <c r="T182" s="93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1639</v>
      </c>
      <c r="AU182" s="18" t="s">
        <v>86</v>
      </c>
    </row>
    <row r="183" s="13" customFormat="1">
      <c r="A183" s="13"/>
      <c r="B183" s="241"/>
      <c r="C183" s="242"/>
      <c r="D183" s="243" t="s">
        <v>230</v>
      </c>
      <c r="E183" s="244" t="s">
        <v>1</v>
      </c>
      <c r="F183" s="245" t="s">
        <v>8611</v>
      </c>
      <c r="G183" s="242"/>
      <c r="H183" s="246">
        <v>7.5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86</v>
      </c>
      <c r="AV183" s="13" t="s">
        <v>88</v>
      </c>
      <c r="AW183" s="13" t="s">
        <v>34</v>
      </c>
      <c r="AX183" s="13" t="s">
        <v>79</v>
      </c>
      <c r="AY183" s="252" t="s">
        <v>216</v>
      </c>
    </row>
    <row r="184" s="14" customFormat="1">
      <c r="A184" s="14"/>
      <c r="B184" s="253"/>
      <c r="C184" s="254"/>
      <c r="D184" s="243" t="s">
        <v>230</v>
      </c>
      <c r="E184" s="255" t="s">
        <v>1</v>
      </c>
      <c r="F184" s="256" t="s">
        <v>285</v>
      </c>
      <c r="G184" s="254"/>
      <c r="H184" s="257">
        <v>7.5</v>
      </c>
      <c r="I184" s="258"/>
      <c r="J184" s="254"/>
      <c r="K184" s="254"/>
      <c r="L184" s="259"/>
      <c r="M184" s="260"/>
      <c r="N184" s="261"/>
      <c r="O184" s="261"/>
      <c r="P184" s="261"/>
      <c r="Q184" s="261"/>
      <c r="R184" s="261"/>
      <c r="S184" s="261"/>
      <c r="T184" s="262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63" t="s">
        <v>230</v>
      </c>
      <c r="AU184" s="263" t="s">
        <v>86</v>
      </c>
      <c r="AV184" s="14" t="s">
        <v>121</v>
      </c>
      <c r="AW184" s="14" t="s">
        <v>34</v>
      </c>
      <c r="AX184" s="14" t="s">
        <v>86</v>
      </c>
      <c r="AY184" s="263" t="s">
        <v>216</v>
      </c>
    </row>
    <row r="185" s="2" customFormat="1" ht="16.5" customHeight="1">
      <c r="A185" s="39"/>
      <c r="B185" s="40"/>
      <c r="C185" s="228" t="s">
        <v>8</v>
      </c>
      <c r="D185" s="228" t="s">
        <v>218</v>
      </c>
      <c r="E185" s="229" t="s">
        <v>8612</v>
      </c>
      <c r="F185" s="230" t="s">
        <v>8613</v>
      </c>
      <c r="G185" s="231" t="s">
        <v>8593</v>
      </c>
      <c r="H185" s="232">
        <v>17.5</v>
      </c>
      <c r="I185" s="233"/>
      <c r="J185" s="234">
        <f>ROUND(I185*H185,2)</f>
        <v>0</v>
      </c>
      <c r="K185" s="230" t="s">
        <v>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380</v>
      </c>
    </row>
    <row r="186" s="2" customFormat="1">
      <c r="A186" s="39"/>
      <c r="B186" s="40"/>
      <c r="C186" s="41"/>
      <c r="D186" s="243" t="s">
        <v>1639</v>
      </c>
      <c r="E186" s="41"/>
      <c r="F186" s="291" t="s">
        <v>8614</v>
      </c>
      <c r="G186" s="41"/>
      <c r="H186" s="41"/>
      <c r="I186" s="292"/>
      <c r="J186" s="41"/>
      <c r="K186" s="41"/>
      <c r="L186" s="45"/>
      <c r="M186" s="293"/>
      <c r="N186" s="294"/>
      <c r="O186" s="92"/>
      <c r="P186" s="92"/>
      <c r="Q186" s="92"/>
      <c r="R186" s="92"/>
      <c r="S186" s="92"/>
      <c r="T186" s="93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1639</v>
      </c>
      <c r="AU186" s="18" t="s">
        <v>86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8615</v>
      </c>
      <c r="G187" s="242"/>
      <c r="H187" s="246">
        <v>17.5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86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4" customFormat="1">
      <c r="A188" s="14"/>
      <c r="B188" s="253"/>
      <c r="C188" s="254"/>
      <c r="D188" s="243" t="s">
        <v>230</v>
      </c>
      <c r="E188" s="255" t="s">
        <v>1</v>
      </c>
      <c r="F188" s="256" t="s">
        <v>285</v>
      </c>
      <c r="G188" s="254"/>
      <c r="H188" s="257">
        <v>17.5</v>
      </c>
      <c r="I188" s="258"/>
      <c r="J188" s="254"/>
      <c r="K188" s="254"/>
      <c r="L188" s="259"/>
      <c r="M188" s="260"/>
      <c r="N188" s="261"/>
      <c r="O188" s="261"/>
      <c r="P188" s="261"/>
      <c r="Q188" s="261"/>
      <c r="R188" s="261"/>
      <c r="S188" s="261"/>
      <c r="T188" s="262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3" t="s">
        <v>230</v>
      </c>
      <c r="AU188" s="263" t="s">
        <v>86</v>
      </c>
      <c r="AV188" s="14" t="s">
        <v>121</v>
      </c>
      <c r="AW188" s="14" t="s">
        <v>34</v>
      </c>
      <c r="AX188" s="14" t="s">
        <v>86</v>
      </c>
      <c r="AY188" s="263" t="s">
        <v>216</v>
      </c>
    </row>
    <row r="189" s="2" customFormat="1" ht="16.5" customHeight="1">
      <c r="A189" s="39"/>
      <c r="B189" s="40"/>
      <c r="C189" s="228" t="s">
        <v>290</v>
      </c>
      <c r="D189" s="228" t="s">
        <v>218</v>
      </c>
      <c r="E189" s="229" t="s">
        <v>8616</v>
      </c>
      <c r="F189" s="230" t="s">
        <v>8617</v>
      </c>
      <c r="G189" s="231" t="s">
        <v>8593</v>
      </c>
      <c r="H189" s="232">
        <v>105</v>
      </c>
      <c r="I189" s="233"/>
      <c r="J189" s="234">
        <f>ROUND(I189*H189,2)</f>
        <v>0</v>
      </c>
      <c r="K189" s="230" t="s">
        <v>1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389</v>
      </c>
    </row>
    <row r="190" s="2" customFormat="1">
      <c r="A190" s="39"/>
      <c r="B190" s="40"/>
      <c r="C190" s="41"/>
      <c r="D190" s="243" t="s">
        <v>1639</v>
      </c>
      <c r="E190" s="41"/>
      <c r="F190" s="291" t="s">
        <v>8618</v>
      </c>
      <c r="G190" s="41"/>
      <c r="H190" s="41"/>
      <c r="I190" s="292"/>
      <c r="J190" s="41"/>
      <c r="K190" s="41"/>
      <c r="L190" s="45"/>
      <c r="M190" s="293"/>
      <c r="N190" s="294"/>
      <c r="O190" s="92"/>
      <c r="P190" s="92"/>
      <c r="Q190" s="92"/>
      <c r="R190" s="92"/>
      <c r="S190" s="92"/>
      <c r="T190" s="93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1639</v>
      </c>
      <c r="AU190" s="18" t="s">
        <v>86</v>
      </c>
    </row>
    <row r="191" s="13" customFormat="1">
      <c r="A191" s="13"/>
      <c r="B191" s="241"/>
      <c r="C191" s="242"/>
      <c r="D191" s="243" t="s">
        <v>230</v>
      </c>
      <c r="E191" s="244" t="s">
        <v>1</v>
      </c>
      <c r="F191" s="245" t="s">
        <v>8619</v>
      </c>
      <c r="G191" s="242"/>
      <c r="H191" s="246">
        <v>105</v>
      </c>
      <c r="I191" s="247"/>
      <c r="J191" s="242"/>
      <c r="K191" s="242"/>
      <c r="L191" s="248"/>
      <c r="M191" s="249"/>
      <c r="N191" s="250"/>
      <c r="O191" s="250"/>
      <c r="P191" s="250"/>
      <c r="Q191" s="250"/>
      <c r="R191" s="250"/>
      <c r="S191" s="250"/>
      <c r="T191" s="251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2" t="s">
        <v>230</v>
      </c>
      <c r="AU191" s="252" t="s">
        <v>86</v>
      </c>
      <c r="AV191" s="13" t="s">
        <v>88</v>
      </c>
      <c r="AW191" s="13" t="s">
        <v>34</v>
      </c>
      <c r="AX191" s="13" t="s">
        <v>79</v>
      </c>
      <c r="AY191" s="252" t="s">
        <v>216</v>
      </c>
    </row>
    <row r="192" s="14" customFormat="1">
      <c r="A192" s="14"/>
      <c r="B192" s="253"/>
      <c r="C192" s="254"/>
      <c r="D192" s="243" t="s">
        <v>230</v>
      </c>
      <c r="E192" s="255" t="s">
        <v>1</v>
      </c>
      <c r="F192" s="256" t="s">
        <v>285</v>
      </c>
      <c r="G192" s="254"/>
      <c r="H192" s="257">
        <v>105</v>
      </c>
      <c r="I192" s="258"/>
      <c r="J192" s="254"/>
      <c r="K192" s="254"/>
      <c r="L192" s="259"/>
      <c r="M192" s="260"/>
      <c r="N192" s="261"/>
      <c r="O192" s="261"/>
      <c r="P192" s="261"/>
      <c r="Q192" s="261"/>
      <c r="R192" s="261"/>
      <c r="S192" s="261"/>
      <c r="T192" s="262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63" t="s">
        <v>230</v>
      </c>
      <c r="AU192" s="263" t="s">
        <v>86</v>
      </c>
      <c r="AV192" s="14" t="s">
        <v>121</v>
      </c>
      <c r="AW192" s="14" t="s">
        <v>34</v>
      </c>
      <c r="AX192" s="14" t="s">
        <v>86</v>
      </c>
      <c r="AY192" s="263" t="s">
        <v>216</v>
      </c>
    </row>
    <row r="193" s="2" customFormat="1" ht="16.5" customHeight="1">
      <c r="A193" s="39"/>
      <c r="B193" s="40"/>
      <c r="C193" s="228" t="s">
        <v>297</v>
      </c>
      <c r="D193" s="228" t="s">
        <v>218</v>
      </c>
      <c r="E193" s="229" t="s">
        <v>8620</v>
      </c>
      <c r="F193" s="230" t="s">
        <v>8621</v>
      </c>
      <c r="G193" s="231" t="s">
        <v>8593</v>
      </c>
      <c r="H193" s="232">
        <v>3.6749999999999998</v>
      </c>
      <c r="I193" s="233"/>
      <c r="J193" s="234">
        <f>ROUND(I193*H193,2)</f>
        <v>0</v>
      </c>
      <c r="K193" s="230" t="s">
        <v>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398</v>
      </c>
    </row>
    <row r="194" s="2" customFormat="1">
      <c r="A194" s="39"/>
      <c r="B194" s="40"/>
      <c r="C194" s="41"/>
      <c r="D194" s="243" t="s">
        <v>1639</v>
      </c>
      <c r="E194" s="41"/>
      <c r="F194" s="291" t="s">
        <v>8622</v>
      </c>
      <c r="G194" s="41"/>
      <c r="H194" s="41"/>
      <c r="I194" s="292"/>
      <c r="J194" s="41"/>
      <c r="K194" s="41"/>
      <c r="L194" s="45"/>
      <c r="M194" s="293"/>
      <c r="N194" s="294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1639</v>
      </c>
      <c r="AU194" s="18" t="s">
        <v>86</v>
      </c>
    </row>
    <row r="195" s="13" customFormat="1">
      <c r="A195" s="13"/>
      <c r="B195" s="241"/>
      <c r="C195" s="242"/>
      <c r="D195" s="243" t="s">
        <v>230</v>
      </c>
      <c r="E195" s="244" t="s">
        <v>1</v>
      </c>
      <c r="F195" s="245" t="s">
        <v>8623</v>
      </c>
      <c r="G195" s="242"/>
      <c r="H195" s="246">
        <v>3.6749999999999998</v>
      </c>
      <c r="I195" s="247"/>
      <c r="J195" s="242"/>
      <c r="K195" s="242"/>
      <c r="L195" s="248"/>
      <c r="M195" s="249"/>
      <c r="N195" s="250"/>
      <c r="O195" s="250"/>
      <c r="P195" s="250"/>
      <c r="Q195" s="250"/>
      <c r="R195" s="250"/>
      <c r="S195" s="250"/>
      <c r="T195" s="251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2" t="s">
        <v>230</v>
      </c>
      <c r="AU195" s="252" t="s">
        <v>86</v>
      </c>
      <c r="AV195" s="13" t="s">
        <v>88</v>
      </c>
      <c r="AW195" s="13" t="s">
        <v>34</v>
      </c>
      <c r="AX195" s="13" t="s">
        <v>79</v>
      </c>
      <c r="AY195" s="252" t="s">
        <v>216</v>
      </c>
    </row>
    <row r="196" s="14" customFormat="1">
      <c r="A196" s="14"/>
      <c r="B196" s="253"/>
      <c r="C196" s="254"/>
      <c r="D196" s="243" t="s">
        <v>230</v>
      </c>
      <c r="E196" s="255" t="s">
        <v>1</v>
      </c>
      <c r="F196" s="256" t="s">
        <v>285</v>
      </c>
      <c r="G196" s="254"/>
      <c r="H196" s="257">
        <v>3.6749999999999998</v>
      </c>
      <c r="I196" s="258"/>
      <c r="J196" s="254"/>
      <c r="K196" s="254"/>
      <c r="L196" s="259"/>
      <c r="M196" s="260"/>
      <c r="N196" s="261"/>
      <c r="O196" s="261"/>
      <c r="P196" s="261"/>
      <c r="Q196" s="261"/>
      <c r="R196" s="261"/>
      <c r="S196" s="261"/>
      <c r="T196" s="262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63" t="s">
        <v>230</v>
      </c>
      <c r="AU196" s="263" t="s">
        <v>86</v>
      </c>
      <c r="AV196" s="14" t="s">
        <v>121</v>
      </c>
      <c r="AW196" s="14" t="s">
        <v>34</v>
      </c>
      <c r="AX196" s="14" t="s">
        <v>86</v>
      </c>
      <c r="AY196" s="263" t="s">
        <v>216</v>
      </c>
    </row>
    <row r="197" s="2" customFormat="1" ht="16.5" customHeight="1">
      <c r="A197" s="39"/>
      <c r="B197" s="40"/>
      <c r="C197" s="228" t="s">
        <v>302</v>
      </c>
      <c r="D197" s="228" t="s">
        <v>218</v>
      </c>
      <c r="E197" s="229" t="s">
        <v>8624</v>
      </c>
      <c r="F197" s="230" t="s">
        <v>8625</v>
      </c>
      <c r="G197" s="231" t="s">
        <v>8593</v>
      </c>
      <c r="H197" s="232">
        <v>3.5</v>
      </c>
      <c r="I197" s="233"/>
      <c r="J197" s="234">
        <f>ROUND(I197*H197,2)</f>
        <v>0</v>
      </c>
      <c r="K197" s="230" t="s">
        <v>1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408</v>
      </c>
    </row>
    <row r="198" s="2" customFormat="1">
      <c r="A198" s="39"/>
      <c r="B198" s="40"/>
      <c r="C198" s="41"/>
      <c r="D198" s="243" t="s">
        <v>1639</v>
      </c>
      <c r="E198" s="41"/>
      <c r="F198" s="291" t="s">
        <v>8626</v>
      </c>
      <c r="G198" s="41"/>
      <c r="H198" s="41"/>
      <c r="I198" s="292"/>
      <c r="J198" s="41"/>
      <c r="K198" s="41"/>
      <c r="L198" s="45"/>
      <c r="M198" s="293"/>
      <c r="N198" s="294"/>
      <c r="O198" s="92"/>
      <c r="P198" s="92"/>
      <c r="Q198" s="92"/>
      <c r="R198" s="92"/>
      <c r="S198" s="92"/>
      <c r="T198" s="93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1639</v>
      </c>
      <c r="AU198" s="18" t="s">
        <v>86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8627</v>
      </c>
      <c r="G199" s="242"/>
      <c r="H199" s="246">
        <v>3.5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86</v>
      </c>
      <c r="AV199" s="13" t="s">
        <v>88</v>
      </c>
      <c r="AW199" s="13" t="s">
        <v>34</v>
      </c>
      <c r="AX199" s="13" t="s">
        <v>79</v>
      </c>
      <c r="AY199" s="252" t="s">
        <v>216</v>
      </c>
    </row>
    <row r="200" s="14" customFormat="1">
      <c r="A200" s="14"/>
      <c r="B200" s="253"/>
      <c r="C200" s="254"/>
      <c r="D200" s="243" t="s">
        <v>230</v>
      </c>
      <c r="E200" s="255" t="s">
        <v>1</v>
      </c>
      <c r="F200" s="256" t="s">
        <v>285</v>
      </c>
      <c r="G200" s="254"/>
      <c r="H200" s="257">
        <v>3.5</v>
      </c>
      <c r="I200" s="258"/>
      <c r="J200" s="254"/>
      <c r="K200" s="254"/>
      <c r="L200" s="259"/>
      <c r="M200" s="260"/>
      <c r="N200" s="261"/>
      <c r="O200" s="261"/>
      <c r="P200" s="261"/>
      <c r="Q200" s="261"/>
      <c r="R200" s="261"/>
      <c r="S200" s="261"/>
      <c r="T200" s="262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63" t="s">
        <v>230</v>
      </c>
      <c r="AU200" s="263" t="s">
        <v>86</v>
      </c>
      <c r="AV200" s="14" t="s">
        <v>121</v>
      </c>
      <c r="AW200" s="14" t="s">
        <v>34</v>
      </c>
      <c r="AX200" s="14" t="s">
        <v>86</v>
      </c>
      <c r="AY200" s="263" t="s">
        <v>216</v>
      </c>
    </row>
    <row r="201" s="2" customFormat="1" ht="16.5" customHeight="1">
      <c r="A201" s="39"/>
      <c r="B201" s="40"/>
      <c r="C201" s="228" t="s">
        <v>309</v>
      </c>
      <c r="D201" s="228" t="s">
        <v>218</v>
      </c>
      <c r="E201" s="229" t="s">
        <v>8628</v>
      </c>
      <c r="F201" s="230" t="s">
        <v>8629</v>
      </c>
      <c r="G201" s="231" t="s">
        <v>8593</v>
      </c>
      <c r="H201" s="232">
        <v>7.5</v>
      </c>
      <c r="I201" s="233"/>
      <c r="J201" s="234">
        <f>ROUND(I201*H201,2)</f>
        <v>0</v>
      </c>
      <c r="K201" s="230" t="s">
        <v>1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121</v>
      </c>
      <c r="AT201" s="239" t="s">
        <v>218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420</v>
      </c>
    </row>
    <row r="202" s="2" customFormat="1">
      <c r="A202" s="39"/>
      <c r="B202" s="40"/>
      <c r="C202" s="41"/>
      <c r="D202" s="243" t="s">
        <v>1639</v>
      </c>
      <c r="E202" s="41"/>
      <c r="F202" s="291" t="s">
        <v>8630</v>
      </c>
      <c r="G202" s="41"/>
      <c r="H202" s="41"/>
      <c r="I202" s="292"/>
      <c r="J202" s="41"/>
      <c r="K202" s="41"/>
      <c r="L202" s="45"/>
      <c r="M202" s="293"/>
      <c r="N202" s="294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1639</v>
      </c>
      <c r="AU202" s="18" t="s">
        <v>86</v>
      </c>
    </row>
    <row r="203" s="13" customFormat="1">
      <c r="A203" s="13"/>
      <c r="B203" s="241"/>
      <c r="C203" s="242"/>
      <c r="D203" s="243" t="s">
        <v>230</v>
      </c>
      <c r="E203" s="244" t="s">
        <v>1</v>
      </c>
      <c r="F203" s="245" t="s">
        <v>8631</v>
      </c>
      <c r="G203" s="242"/>
      <c r="H203" s="246">
        <v>7.5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230</v>
      </c>
      <c r="AU203" s="252" t="s">
        <v>86</v>
      </c>
      <c r="AV203" s="13" t="s">
        <v>88</v>
      </c>
      <c r="AW203" s="13" t="s">
        <v>34</v>
      </c>
      <c r="AX203" s="13" t="s">
        <v>79</v>
      </c>
      <c r="AY203" s="252" t="s">
        <v>216</v>
      </c>
    </row>
    <row r="204" s="14" customFormat="1">
      <c r="A204" s="14"/>
      <c r="B204" s="253"/>
      <c r="C204" s="254"/>
      <c r="D204" s="243" t="s">
        <v>230</v>
      </c>
      <c r="E204" s="255" t="s">
        <v>1</v>
      </c>
      <c r="F204" s="256" t="s">
        <v>285</v>
      </c>
      <c r="G204" s="254"/>
      <c r="H204" s="257">
        <v>7.5</v>
      </c>
      <c r="I204" s="258"/>
      <c r="J204" s="254"/>
      <c r="K204" s="254"/>
      <c r="L204" s="259"/>
      <c r="M204" s="260"/>
      <c r="N204" s="261"/>
      <c r="O204" s="261"/>
      <c r="P204" s="261"/>
      <c r="Q204" s="261"/>
      <c r="R204" s="261"/>
      <c r="S204" s="261"/>
      <c r="T204" s="262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63" t="s">
        <v>230</v>
      </c>
      <c r="AU204" s="263" t="s">
        <v>86</v>
      </c>
      <c r="AV204" s="14" t="s">
        <v>121</v>
      </c>
      <c r="AW204" s="14" t="s">
        <v>34</v>
      </c>
      <c r="AX204" s="14" t="s">
        <v>86</v>
      </c>
      <c r="AY204" s="263" t="s">
        <v>216</v>
      </c>
    </row>
    <row r="205" s="2" customFormat="1" ht="16.5" customHeight="1">
      <c r="A205" s="39"/>
      <c r="B205" s="40"/>
      <c r="C205" s="228" t="s">
        <v>313</v>
      </c>
      <c r="D205" s="228" t="s">
        <v>218</v>
      </c>
      <c r="E205" s="229" t="s">
        <v>8632</v>
      </c>
      <c r="F205" s="230" t="s">
        <v>8633</v>
      </c>
      <c r="G205" s="231" t="s">
        <v>8593</v>
      </c>
      <c r="H205" s="232">
        <v>105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428</v>
      </c>
    </row>
    <row r="206" s="2" customFormat="1">
      <c r="A206" s="39"/>
      <c r="B206" s="40"/>
      <c r="C206" s="41"/>
      <c r="D206" s="243" t="s">
        <v>1639</v>
      </c>
      <c r="E206" s="41"/>
      <c r="F206" s="291" t="s">
        <v>8634</v>
      </c>
      <c r="G206" s="41"/>
      <c r="H206" s="41"/>
      <c r="I206" s="292"/>
      <c r="J206" s="41"/>
      <c r="K206" s="41"/>
      <c r="L206" s="45"/>
      <c r="M206" s="293"/>
      <c r="N206" s="294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1639</v>
      </c>
      <c r="AU206" s="18" t="s">
        <v>86</v>
      </c>
    </row>
    <row r="207" s="13" customFormat="1">
      <c r="A207" s="13"/>
      <c r="B207" s="241"/>
      <c r="C207" s="242"/>
      <c r="D207" s="243" t="s">
        <v>230</v>
      </c>
      <c r="E207" s="244" t="s">
        <v>1</v>
      </c>
      <c r="F207" s="245" t="s">
        <v>8619</v>
      </c>
      <c r="G207" s="242"/>
      <c r="H207" s="246">
        <v>105</v>
      </c>
      <c r="I207" s="247"/>
      <c r="J207" s="242"/>
      <c r="K207" s="242"/>
      <c r="L207" s="248"/>
      <c r="M207" s="249"/>
      <c r="N207" s="250"/>
      <c r="O207" s="250"/>
      <c r="P207" s="250"/>
      <c r="Q207" s="250"/>
      <c r="R207" s="250"/>
      <c r="S207" s="250"/>
      <c r="T207" s="251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2" t="s">
        <v>230</v>
      </c>
      <c r="AU207" s="252" t="s">
        <v>86</v>
      </c>
      <c r="AV207" s="13" t="s">
        <v>88</v>
      </c>
      <c r="AW207" s="13" t="s">
        <v>34</v>
      </c>
      <c r="AX207" s="13" t="s">
        <v>79</v>
      </c>
      <c r="AY207" s="252" t="s">
        <v>216</v>
      </c>
    </row>
    <row r="208" s="14" customFormat="1">
      <c r="A208" s="14"/>
      <c r="B208" s="253"/>
      <c r="C208" s="254"/>
      <c r="D208" s="243" t="s">
        <v>230</v>
      </c>
      <c r="E208" s="255" t="s">
        <v>1</v>
      </c>
      <c r="F208" s="256" t="s">
        <v>285</v>
      </c>
      <c r="G208" s="254"/>
      <c r="H208" s="257">
        <v>105</v>
      </c>
      <c r="I208" s="258"/>
      <c r="J208" s="254"/>
      <c r="K208" s="254"/>
      <c r="L208" s="259"/>
      <c r="M208" s="260"/>
      <c r="N208" s="261"/>
      <c r="O208" s="261"/>
      <c r="P208" s="261"/>
      <c r="Q208" s="261"/>
      <c r="R208" s="261"/>
      <c r="S208" s="261"/>
      <c r="T208" s="262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63" t="s">
        <v>230</v>
      </c>
      <c r="AU208" s="263" t="s">
        <v>86</v>
      </c>
      <c r="AV208" s="14" t="s">
        <v>121</v>
      </c>
      <c r="AW208" s="14" t="s">
        <v>34</v>
      </c>
      <c r="AX208" s="14" t="s">
        <v>86</v>
      </c>
      <c r="AY208" s="263" t="s">
        <v>216</v>
      </c>
    </row>
    <row r="209" s="2" customFormat="1" ht="16.5" customHeight="1">
      <c r="A209" s="39"/>
      <c r="B209" s="40"/>
      <c r="C209" s="228" t="s">
        <v>7</v>
      </c>
      <c r="D209" s="228" t="s">
        <v>218</v>
      </c>
      <c r="E209" s="229" t="s">
        <v>8635</v>
      </c>
      <c r="F209" s="230" t="s">
        <v>8636</v>
      </c>
      <c r="G209" s="231" t="s">
        <v>8593</v>
      </c>
      <c r="H209" s="232">
        <v>5.1399999999999997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436</v>
      </c>
    </row>
    <row r="210" s="2" customFormat="1">
      <c r="A210" s="39"/>
      <c r="B210" s="40"/>
      <c r="C210" s="41"/>
      <c r="D210" s="243" t="s">
        <v>1639</v>
      </c>
      <c r="E210" s="41"/>
      <c r="F210" s="291" t="s">
        <v>8637</v>
      </c>
      <c r="G210" s="41"/>
      <c r="H210" s="41"/>
      <c r="I210" s="292"/>
      <c r="J210" s="41"/>
      <c r="K210" s="41"/>
      <c r="L210" s="45"/>
      <c r="M210" s="293"/>
      <c r="N210" s="294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1639</v>
      </c>
      <c r="AU210" s="18" t="s">
        <v>86</v>
      </c>
    </row>
    <row r="211" s="13" customFormat="1">
      <c r="A211" s="13"/>
      <c r="B211" s="241"/>
      <c r="C211" s="242"/>
      <c r="D211" s="243" t="s">
        <v>230</v>
      </c>
      <c r="E211" s="244" t="s">
        <v>1</v>
      </c>
      <c r="F211" s="245" t="s">
        <v>8638</v>
      </c>
      <c r="G211" s="242"/>
      <c r="H211" s="246">
        <v>5.1399999999999997</v>
      </c>
      <c r="I211" s="247"/>
      <c r="J211" s="242"/>
      <c r="K211" s="242"/>
      <c r="L211" s="248"/>
      <c r="M211" s="249"/>
      <c r="N211" s="250"/>
      <c r="O211" s="250"/>
      <c r="P211" s="250"/>
      <c r="Q211" s="250"/>
      <c r="R211" s="250"/>
      <c r="S211" s="250"/>
      <c r="T211" s="25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2" t="s">
        <v>230</v>
      </c>
      <c r="AU211" s="252" t="s">
        <v>86</v>
      </c>
      <c r="AV211" s="13" t="s">
        <v>88</v>
      </c>
      <c r="AW211" s="13" t="s">
        <v>34</v>
      </c>
      <c r="AX211" s="13" t="s">
        <v>79</v>
      </c>
      <c r="AY211" s="252" t="s">
        <v>216</v>
      </c>
    </row>
    <row r="212" s="14" customFormat="1">
      <c r="A212" s="14"/>
      <c r="B212" s="253"/>
      <c r="C212" s="254"/>
      <c r="D212" s="243" t="s">
        <v>230</v>
      </c>
      <c r="E212" s="255" t="s">
        <v>1</v>
      </c>
      <c r="F212" s="256" t="s">
        <v>285</v>
      </c>
      <c r="G212" s="254"/>
      <c r="H212" s="257">
        <v>5.1399999999999997</v>
      </c>
      <c r="I212" s="258"/>
      <c r="J212" s="254"/>
      <c r="K212" s="254"/>
      <c r="L212" s="259"/>
      <c r="M212" s="260"/>
      <c r="N212" s="261"/>
      <c r="O212" s="261"/>
      <c r="P212" s="261"/>
      <c r="Q212" s="261"/>
      <c r="R212" s="261"/>
      <c r="S212" s="261"/>
      <c r="T212" s="262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3" t="s">
        <v>230</v>
      </c>
      <c r="AU212" s="263" t="s">
        <v>86</v>
      </c>
      <c r="AV212" s="14" t="s">
        <v>121</v>
      </c>
      <c r="AW212" s="14" t="s">
        <v>34</v>
      </c>
      <c r="AX212" s="14" t="s">
        <v>86</v>
      </c>
      <c r="AY212" s="263" t="s">
        <v>216</v>
      </c>
    </row>
    <row r="213" s="2" customFormat="1" ht="16.5" customHeight="1">
      <c r="A213" s="39"/>
      <c r="B213" s="40"/>
      <c r="C213" s="228" t="s">
        <v>320</v>
      </c>
      <c r="D213" s="228" t="s">
        <v>218</v>
      </c>
      <c r="E213" s="229" t="s">
        <v>8639</v>
      </c>
      <c r="F213" s="230" t="s">
        <v>8640</v>
      </c>
      <c r="G213" s="231" t="s">
        <v>8593</v>
      </c>
      <c r="H213" s="232">
        <v>3.5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445</v>
      </c>
    </row>
    <row r="214" s="2" customFormat="1">
      <c r="A214" s="39"/>
      <c r="B214" s="40"/>
      <c r="C214" s="41"/>
      <c r="D214" s="243" t="s">
        <v>1639</v>
      </c>
      <c r="E214" s="41"/>
      <c r="F214" s="291" t="s">
        <v>8641</v>
      </c>
      <c r="G214" s="41"/>
      <c r="H214" s="41"/>
      <c r="I214" s="292"/>
      <c r="J214" s="41"/>
      <c r="K214" s="41"/>
      <c r="L214" s="45"/>
      <c r="M214" s="293"/>
      <c r="N214" s="294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1639</v>
      </c>
      <c r="AU214" s="18" t="s">
        <v>86</v>
      </c>
    </row>
    <row r="215" s="13" customFormat="1">
      <c r="A215" s="13"/>
      <c r="B215" s="241"/>
      <c r="C215" s="242"/>
      <c r="D215" s="243" t="s">
        <v>230</v>
      </c>
      <c r="E215" s="244" t="s">
        <v>1</v>
      </c>
      <c r="F215" s="245" t="s">
        <v>8642</v>
      </c>
      <c r="G215" s="242"/>
      <c r="H215" s="246">
        <v>3.5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230</v>
      </c>
      <c r="AU215" s="252" t="s">
        <v>86</v>
      </c>
      <c r="AV215" s="13" t="s">
        <v>88</v>
      </c>
      <c r="AW215" s="13" t="s">
        <v>34</v>
      </c>
      <c r="AX215" s="13" t="s">
        <v>79</v>
      </c>
      <c r="AY215" s="252" t="s">
        <v>216</v>
      </c>
    </row>
    <row r="216" s="14" customFormat="1">
      <c r="A216" s="14"/>
      <c r="B216" s="253"/>
      <c r="C216" s="254"/>
      <c r="D216" s="243" t="s">
        <v>230</v>
      </c>
      <c r="E216" s="255" t="s">
        <v>1</v>
      </c>
      <c r="F216" s="256" t="s">
        <v>285</v>
      </c>
      <c r="G216" s="254"/>
      <c r="H216" s="257">
        <v>3.5</v>
      </c>
      <c r="I216" s="258"/>
      <c r="J216" s="254"/>
      <c r="K216" s="254"/>
      <c r="L216" s="259"/>
      <c r="M216" s="260"/>
      <c r="N216" s="261"/>
      <c r="O216" s="261"/>
      <c r="P216" s="261"/>
      <c r="Q216" s="261"/>
      <c r="R216" s="261"/>
      <c r="S216" s="261"/>
      <c r="T216" s="262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3" t="s">
        <v>230</v>
      </c>
      <c r="AU216" s="263" t="s">
        <v>86</v>
      </c>
      <c r="AV216" s="14" t="s">
        <v>121</v>
      </c>
      <c r="AW216" s="14" t="s">
        <v>34</v>
      </c>
      <c r="AX216" s="14" t="s">
        <v>86</v>
      </c>
      <c r="AY216" s="263" t="s">
        <v>216</v>
      </c>
    </row>
    <row r="217" s="2" customFormat="1" ht="16.5" customHeight="1">
      <c r="A217" s="39"/>
      <c r="B217" s="40"/>
      <c r="C217" s="228" t="s">
        <v>325</v>
      </c>
      <c r="D217" s="228" t="s">
        <v>218</v>
      </c>
      <c r="E217" s="229" t="s">
        <v>8643</v>
      </c>
      <c r="F217" s="230" t="s">
        <v>8644</v>
      </c>
      <c r="G217" s="231" t="s">
        <v>8645</v>
      </c>
      <c r="H217" s="232">
        <v>205</v>
      </c>
      <c r="I217" s="233"/>
      <c r="J217" s="234">
        <f>ROUND(I217*H217,2)</f>
        <v>0</v>
      </c>
      <c r="K217" s="230" t="s">
        <v>1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453</v>
      </c>
    </row>
    <row r="218" s="2" customFormat="1">
      <c r="A218" s="39"/>
      <c r="B218" s="40"/>
      <c r="C218" s="41"/>
      <c r="D218" s="243" t="s">
        <v>1639</v>
      </c>
      <c r="E218" s="41"/>
      <c r="F218" s="291" t="s">
        <v>8646</v>
      </c>
      <c r="G218" s="41"/>
      <c r="H218" s="41"/>
      <c r="I218" s="292"/>
      <c r="J218" s="41"/>
      <c r="K218" s="41"/>
      <c r="L218" s="45"/>
      <c r="M218" s="293"/>
      <c r="N218" s="294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1639</v>
      </c>
      <c r="AU218" s="18" t="s">
        <v>86</v>
      </c>
    </row>
    <row r="219" s="13" customFormat="1">
      <c r="A219" s="13"/>
      <c r="B219" s="241"/>
      <c r="C219" s="242"/>
      <c r="D219" s="243" t="s">
        <v>230</v>
      </c>
      <c r="E219" s="244" t="s">
        <v>1</v>
      </c>
      <c r="F219" s="245" t="s">
        <v>8647</v>
      </c>
      <c r="G219" s="242"/>
      <c r="H219" s="246">
        <v>205</v>
      </c>
      <c r="I219" s="247"/>
      <c r="J219" s="242"/>
      <c r="K219" s="242"/>
      <c r="L219" s="248"/>
      <c r="M219" s="249"/>
      <c r="N219" s="250"/>
      <c r="O219" s="250"/>
      <c r="P219" s="250"/>
      <c r="Q219" s="250"/>
      <c r="R219" s="250"/>
      <c r="S219" s="250"/>
      <c r="T219" s="251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2" t="s">
        <v>230</v>
      </c>
      <c r="AU219" s="252" t="s">
        <v>86</v>
      </c>
      <c r="AV219" s="13" t="s">
        <v>88</v>
      </c>
      <c r="AW219" s="13" t="s">
        <v>34</v>
      </c>
      <c r="AX219" s="13" t="s">
        <v>79</v>
      </c>
      <c r="AY219" s="252" t="s">
        <v>216</v>
      </c>
    </row>
    <row r="220" s="14" customFormat="1">
      <c r="A220" s="14"/>
      <c r="B220" s="253"/>
      <c r="C220" s="254"/>
      <c r="D220" s="243" t="s">
        <v>230</v>
      </c>
      <c r="E220" s="255" t="s">
        <v>1</v>
      </c>
      <c r="F220" s="256" t="s">
        <v>285</v>
      </c>
      <c r="G220" s="254"/>
      <c r="H220" s="257">
        <v>205</v>
      </c>
      <c r="I220" s="258"/>
      <c r="J220" s="254"/>
      <c r="K220" s="254"/>
      <c r="L220" s="259"/>
      <c r="M220" s="260"/>
      <c r="N220" s="261"/>
      <c r="O220" s="261"/>
      <c r="P220" s="261"/>
      <c r="Q220" s="261"/>
      <c r="R220" s="261"/>
      <c r="S220" s="261"/>
      <c r="T220" s="262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63" t="s">
        <v>230</v>
      </c>
      <c r="AU220" s="263" t="s">
        <v>86</v>
      </c>
      <c r="AV220" s="14" t="s">
        <v>121</v>
      </c>
      <c r="AW220" s="14" t="s">
        <v>34</v>
      </c>
      <c r="AX220" s="14" t="s">
        <v>86</v>
      </c>
      <c r="AY220" s="263" t="s">
        <v>216</v>
      </c>
    </row>
    <row r="221" s="2" customFormat="1" ht="16.5" customHeight="1">
      <c r="A221" s="39"/>
      <c r="B221" s="40"/>
      <c r="C221" s="228" t="s">
        <v>331</v>
      </c>
      <c r="D221" s="228" t="s">
        <v>218</v>
      </c>
      <c r="E221" s="229" t="s">
        <v>8648</v>
      </c>
      <c r="F221" s="230" t="s">
        <v>8649</v>
      </c>
      <c r="G221" s="231" t="s">
        <v>8645</v>
      </c>
      <c r="H221" s="232">
        <v>24.5</v>
      </c>
      <c r="I221" s="233"/>
      <c r="J221" s="234">
        <f>ROUND(I221*H221,2)</f>
        <v>0</v>
      </c>
      <c r="K221" s="230" t="s">
        <v>1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121</v>
      </c>
      <c r="AT221" s="239" t="s">
        <v>218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464</v>
      </c>
    </row>
    <row r="222" s="2" customFormat="1">
      <c r="A222" s="39"/>
      <c r="B222" s="40"/>
      <c r="C222" s="41"/>
      <c r="D222" s="243" t="s">
        <v>1639</v>
      </c>
      <c r="E222" s="41"/>
      <c r="F222" s="291" t="s">
        <v>8650</v>
      </c>
      <c r="G222" s="41"/>
      <c r="H222" s="41"/>
      <c r="I222" s="292"/>
      <c r="J222" s="41"/>
      <c r="K222" s="41"/>
      <c r="L222" s="45"/>
      <c r="M222" s="293"/>
      <c r="N222" s="294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1639</v>
      </c>
      <c r="AU222" s="18" t="s">
        <v>86</v>
      </c>
    </row>
    <row r="223" s="13" customFormat="1">
      <c r="A223" s="13"/>
      <c r="B223" s="241"/>
      <c r="C223" s="242"/>
      <c r="D223" s="243" t="s">
        <v>230</v>
      </c>
      <c r="E223" s="244" t="s">
        <v>1</v>
      </c>
      <c r="F223" s="245" t="s">
        <v>8651</v>
      </c>
      <c r="G223" s="242"/>
      <c r="H223" s="246">
        <v>24.5</v>
      </c>
      <c r="I223" s="247"/>
      <c r="J223" s="242"/>
      <c r="K223" s="242"/>
      <c r="L223" s="248"/>
      <c r="M223" s="249"/>
      <c r="N223" s="250"/>
      <c r="O223" s="250"/>
      <c r="P223" s="250"/>
      <c r="Q223" s="250"/>
      <c r="R223" s="250"/>
      <c r="S223" s="250"/>
      <c r="T223" s="251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2" t="s">
        <v>230</v>
      </c>
      <c r="AU223" s="252" t="s">
        <v>86</v>
      </c>
      <c r="AV223" s="13" t="s">
        <v>88</v>
      </c>
      <c r="AW223" s="13" t="s">
        <v>34</v>
      </c>
      <c r="AX223" s="13" t="s">
        <v>79</v>
      </c>
      <c r="AY223" s="252" t="s">
        <v>216</v>
      </c>
    </row>
    <row r="224" s="14" customFormat="1">
      <c r="A224" s="14"/>
      <c r="B224" s="253"/>
      <c r="C224" s="254"/>
      <c r="D224" s="243" t="s">
        <v>230</v>
      </c>
      <c r="E224" s="255" t="s">
        <v>1</v>
      </c>
      <c r="F224" s="256" t="s">
        <v>285</v>
      </c>
      <c r="G224" s="254"/>
      <c r="H224" s="257">
        <v>24.5</v>
      </c>
      <c r="I224" s="258"/>
      <c r="J224" s="254"/>
      <c r="K224" s="254"/>
      <c r="L224" s="259"/>
      <c r="M224" s="260"/>
      <c r="N224" s="261"/>
      <c r="O224" s="261"/>
      <c r="P224" s="261"/>
      <c r="Q224" s="261"/>
      <c r="R224" s="261"/>
      <c r="S224" s="261"/>
      <c r="T224" s="262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63" t="s">
        <v>230</v>
      </c>
      <c r="AU224" s="263" t="s">
        <v>86</v>
      </c>
      <c r="AV224" s="14" t="s">
        <v>121</v>
      </c>
      <c r="AW224" s="14" t="s">
        <v>34</v>
      </c>
      <c r="AX224" s="14" t="s">
        <v>86</v>
      </c>
      <c r="AY224" s="263" t="s">
        <v>216</v>
      </c>
    </row>
    <row r="225" s="2" customFormat="1" ht="16.5" customHeight="1">
      <c r="A225" s="39"/>
      <c r="B225" s="40"/>
      <c r="C225" s="228" t="s">
        <v>336</v>
      </c>
      <c r="D225" s="228" t="s">
        <v>218</v>
      </c>
      <c r="E225" s="229" t="s">
        <v>8652</v>
      </c>
      <c r="F225" s="230" t="s">
        <v>8653</v>
      </c>
      <c r="G225" s="231" t="s">
        <v>8645</v>
      </c>
      <c r="H225" s="232">
        <v>24.5</v>
      </c>
      <c r="I225" s="233"/>
      <c r="J225" s="234">
        <f>ROUND(I225*H225,2)</f>
        <v>0</v>
      </c>
      <c r="K225" s="230" t="s">
        <v>1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474</v>
      </c>
    </row>
    <row r="226" s="2" customFormat="1">
      <c r="A226" s="39"/>
      <c r="B226" s="40"/>
      <c r="C226" s="41"/>
      <c r="D226" s="243" t="s">
        <v>1639</v>
      </c>
      <c r="E226" s="41"/>
      <c r="F226" s="291" t="s">
        <v>8654</v>
      </c>
      <c r="G226" s="41"/>
      <c r="H226" s="41"/>
      <c r="I226" s="292"/>
      <c r="J226" s="41"/>
      <c r="K226" s="41"/>
      <c r="L226" s="45"/>
      <c r="M226" s="293"/>
      <c r="N226" s="294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1639</v>
      </c>
      <c r="AU226" s="18" t="s">
        <v>86</v>
      </c>
    </row>
    <row r="227" s="13" customFormat="1">
      <c r="A227" s="13"/>
      <c r="B227" s="241"/>
      <c r="C227" s="242"/>
      <c r="D227" s="243" t="s">
        <v>230</v>
      </c>
      <c r="E227" s="244" t="s">
        <v>1</v>
      </c>
      <c r="F227" s="245" t="s">
        <v>8651</v>
      </c>
      <c r="G227" s="242"/>
      <c r="H227" s="246">
        <v>24.5</v>
      </c>
      <c r="I227" s="247"/>
      <c r="J227" s="242"/>
      <c r="K227" s="242"/>
      <c r="L227" s="248"/>
      <c r="M227" s="249"/>
      <c r="N227" s="250"/>
      <c r="O227" s="250"/>
      <c r="P227" s="250"/>
      <c r="Q227" s="250"/>
      <c r="R227" s="250"/>
      <c r="S227" s="250"/>
      <c r="T227" s="251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2" t="s">
        <v>230</v>
      </c>
      <c r="AU227" s="252" t="s">
        <v>86</v>
      </c>
      <c r="AV227" s="13" t="s">
        <v>88</v>
      </c>
      <c r="AW227" s="13" t="s">
        <v>34</v>
      </c>
      <c r="AX227" s="13" t="s">
        <v>79</v>
      </c>
      <c r="AY227" s="252" t="s">
        <v>216</v>
      </c>
    </row>
    <row r="228" s="14" customFormat="1">
      <c r="A228" s="14"/>
      <c r="B228" s="253"/>
      <c r="C228" s="254"/>
      <c r="D228" s="243" t="s">
        <v>230</v>
      </c>
      <c r="E228" s="255" t="s">
        <v>1</v>
      </c>
      <c r="F228" s="256" t="s">
        <v>285</v>
      </c>
      <c r="G228" s="254"/>
      <c r="H228" s="257">
        <v>24.5</v>
      </c>
      <c r="I228" s="258"/>
      <c r="J228" s="254"/>
      <c r="K228" s="254"/>
      <c r="L228" s="259"/>
      <c r="M228" s="260"/>
      <c r="N228" s="261"/>
      <c r="O228" s="261"/>
      <c r="P228" s="261"/>
      <c r="Q228" s="261"/>
      <c r="R228" s="261"/>
      <c r="S228" s="261"/>
      <c r="T228" s="262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3" t="s">
        <v>230</v>
      </c>
      <c r="AU228" s="263" t="s">
        <v>86</v>
      </c>
      <c r="AV228" s="14" t="s">
        <v>121</v>
      </c>
      <c r="AW228" s="14" t="s">
        <v>34</v>
      </c>
      <c r="AX228" s="14" t="s">
        <v>86</v>
      </c>
      <c r="AY228" s="263" t="s">
        <v>216</v>
      </c>
    </row>
    <row r="229" s="2" customFormat="1" ht="16.5" customHeight="1">
      <c r="A229" s="39"/>
      <c r="B229" s="40"/>
      <c r="C229" s="228" t="s">
        <v>341</v>
      </c>
      <c r="D229" s="228" t="s">
        <v>218</v>
      </c>
      <c r="E229" s="229" t="s">
        <v>8655</v>
      </c>
      <c r="F229" s="230" t="s">
        <v>8656</v>
      </c>
      <c r="G229" s="231" t="s">
        <v>8645</v>
      </c>
      <c r="H229" s="232">
        <v>24.5</v>
      </c>
      <c r="I229" s="233"/>
      <c r="J229" s="234">
        <f>ROUND(I229*H229,2)</f>
        <v>0</v>
      </c>
      <c r="K229" s="230" t="s">
        <v>1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483</v>
      </c>
    </row>
    <row r="230" s="2" customFormat="1">
      <c r="A230" s="39"/>
      <c r="B230" s="40"/>
      <c r="C230" s="41"/>
      <c r="D230" s="243" t="s">
        <v>1639</v>
      </c>
      <c r="E230" s="41"/>
      <c r="F230" s="291" t="s">
        <v>8657</v>
      </c>
      <c r="G230" s="41"/>
      <c r="H230" s="41"/>
      <c r="I230" s="292"/>
      <c r="J230" s="41"/>
      <c r="K230" s="41"/>
      <c r="L230" s="45"/>
      <c r="M230" s="293"/>
      <c r="N230" s="294"/>
      <c r="O230" s="92"/>
      <c r="P230" s="92"/>
      <c r="Q230" s="92"/>
      <c r="R230" s="92"/>
      <c r="S230" s="92"/>
      <c r="T230" s="93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T230" s="18" t="s">
        <v>1639</v>
      </c>
      <c r="AU230" s="18" t="s">
        <v>86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8651</v>
      </c>
      <c r="G231" s="242"/>
      <c r="H231" s="246">
        <v>24.5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86</v>
      </c>
      <c r="AV231" s="13" t="s">
        <v>88</v>
      </c>
      <c r="AW231" s="13" t="s">
        <v>34</v>
      </c>
      <c r="AX231" s="13" t="s">
        <v>79</v>
      </c>
      <c r="AY231" s="252" t="s">
        <v>216</v>
      </c>
    </row>
    <row r="232" s="14" customFormat="1">
      <c r="A232" s="14"/>
      <c r="B232" s="253"/>
      <c r="C232" s="254"/>
      <c r="D232" s="243" t="s">
        <v>230</v>
      </c>
      <c r="E232" s="255" t="s">
        <v>1</v>
      </c>
      <c r="F232" s="256" t="s">
        <v>285</v>
      </c>
      <c r="G232" s="254"/>
      <c r="H232" s="257">
        <v>24.5</v>
      </c>
      <c r="I232" s="258"/>
      <c r="J232" s="254"/>
      <c r="K232" s="254"/>
      <c r="L232" s="259"/>
      <c r="M232" s="260"/>
      <c r="N232" s="261"/>
      <c r="O232" s="261"/>
      <c r="P232" s="261"/>
      <c r="Q232" s="261"/>
      <c r="R232" s="261"/>
      <c r="S232" s="261"/>
      <c r="T232" s="262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3" t="s">
        <v>230</v>
      </c>
      <c r="AU232" s="263" t="s">
        <v>86</v>
      </c>
      <c r="AV232" s="14" t="s">
        <v>121</v>
      </c>
      <c r="AW232" s="14" t="s">
        <v>34</v>
      </c>
      <c r="AX232" s="14" t="s">
        <v>86</v>
      </c>
      <c r="AY232" s="263" t="s">
        <v>216</v>
      </c>
    </row>
    <row r="233" s="2" customFormat="1" ht="16.5" customHeight="1">
      <c r="A233" s="39"/>
      <c r="B233" s="40"/>
      <c r="C233" s="228" t="s">
        <v>346</v>
      </c>
      <c r="D233" s="228" t="s">
        <v>218</v>
      </c>
      <c r="E233" s="229" t="s">
        <v>8658</v>
      </c>
      <c r="F233" s="230" t="s">
        <v>8659</v>
      </c>
      <c r="G233" s="231" t="s">
        <v>8593</v>
      </c>
      <c r="H233" s="232">
        <v>7.5</v>
      </c>
      <c r="I233" s="233"/>
      <c r="J233" s="234">
        <f>ROUND(I233*H233,2)</f>
        <v>0</v>
      </c>
      <c r="K233" s="230" t="s">
        <v>1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494</v>
      </c>
    </row>
    <row r="234" s="2" customFormat="1">
      <c r="A234" s="39"/>
      <c r="B234" s="40"/>
      <c r="C234" s="41"/>
      <c r="D234" s="243" t="s">
        <v>1639</v>
      </c>
      <c r="E234" s="41"/>
      <c r="F234" s="291" t="s">
        <v>8660</v>
      </c>
      <c r="G234" s="41"/>
      <c r="H234" s="41"/>
      <c r="I234" s="292"/>
      <c r="J234" s="41"/>
      <c r="K234" s="41"/>
      <c r="L234" s="45"/>
      <c r="M234" s="293"/>
      <c r="N234" s="294"/>
      <c r="O234" s="92"/>
      <c r="P234" s="92"/>
      <c r="Q234" s="92"/>
      <c r="R234" s="92"/>
      <c r="S234" s="92"/>
      <c r="T234" s="93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1639</v>
      </c>
      <c r="AU234" s="18" t="s">
        <v>86</v>
      </c>
    </row>
    <row r="235" s="13" customFormat="1">
      <c r="A235" s="13"/>
      <c r="B235" s="241"/>
      <c r="C235" s="242"/>
      <c r="D235" s="243" t="s">
        <v>230</v>
      </c>
      <c r="E235" s="244" t="s">
        <v>1</v>
      </c>
      <c r="F235" s="245" t="s">
        <v>8631</v>
      </c>
      <c r="G235" s="242"/>
      <c r="H235" s="246">
        <v>7.5</v>
      </c>
      <c r="I235" s="247"/>
      <c r="J235" s="242"/>
      <c r="K235" s="242"/>
      <c r="L235" s="248"/>
      <c r="M235" s="249"/>
      <c r="N235" s="250"/>
      <c r="O235" s="250"/>
      <c r="P235" s="250"/>
      <c r="Q235" s="250"/>
      <c r="R235" s="250"/>
      <c r="S235" s="250"/>
      <c r="T235" s="251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2" t="s">
        <v>230</v>
      </c>
      <c r="AU235" s="252" t="s">
        <v>86</v>
      </c>
      <c r="AV235" s="13" t="s">
        <v>88</v>
      </c>
      <c r="AW235" s="13" t="s">
        <v>34</v>
      </c>
      <c r="AX235" s="13" t="s">
        <v>79</v>
      </c>
      <c r="AY235" s="252" t="s">
        <v>216</v>
      </c>
    </row>
    <row r="236" s="14" customFormat="1">
      <c r="A236" s="14"/>
      <c r="B236" s="253"/>
      <c r="C236" s="254"/>
      <c r="D236" s="243" t="s">
        <v>230</v>
      </c>
      <c r="E236" s="255" t="s">
        <v>1</v>
      </c>
      <c r="F236" s="256" t="s">
        <v>285</v>
      </c>
      <c r="G236" s="254"/>
      <c r="H236" s="257">
        <v>7.5</v>
      </c>
      <c r="I236" s="258"/>
      <c r="J236" s="254"/>
      <c r="K236" s="254"/>
      <c r="L236" s="259"/>
      <c r="M236" s="260"/>
      <c r="N236" s="261"/>
      <c r="O236" s="261"/>
      <c r="P236" s="261"/>
      <c r="Q236" s="261"/>
      <c r="R236" s="261"/>
      <c r="S236" s="261"/>
      <c r="T236" s="262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3" t="s">
        <v>230</v>
      </c>
      <c r="AU236" s="263" t="s">
        <v>86</v>
      </c>
      <c r="AV236" s="14" t="s">
        <v>121</v>
      </c>
      <c r="AW236" s="14" t="s">
        <v>34</v>
      </c>
      <c r="AX236" s="14" t="s">
        <v>86</v>
      </c>
      <c r="AY236" s="263" t="s">
        <v>216</v>
      </c>
    </row>
    <row r="237" s="12" customFormat="1" ht="25.92" customHeight="1">
      <c r="A237" s="12"/>
      <c r="B237" s="212"/>
      <c r="C237" s="213"/>
      <c r="D237" s="214" t="s">
        <v>78</v>
      </c>
      <c r="E237" s="215" t="s">
        <v>88</v>
      </c>
      <c r="F237" s="215" t="s">
        <v>8661</v>
      </c>
      <c r="G237" s="213"/>
      <c r="H237" s="213"/>
      <c r="I237" s="216"/>
      <c r="J237" s="217">
        <f>BK237</f>
        <v>0</v>
      </c>
      <c r="K237" s="213"/>
      <c r="L237" s="218"/>
      <c r="M237" s="219"/>
      <c r="N237" s="220"/>
      <c r="O237" s="220"/>
      <c r="P237" s="221">
        <f>SUM(P238:P241)</f>
        <v>0</v>
      </c>
      <c r="Q237" s="220"/>
      <c r="R237" s="221">
        <f>SUM(R238:R241)</f>
        <v>0</v>
      </c>
      <c r="S237" s="220"/>
      <c r="T237" s="222">
        <f>SUM(T238:T241)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3" t="s">
        <v>86</v>
      </c>
      <c r="AT237" s="224" t="s">
        <v>78</v>
      </c>
      <c r="AU237" s="224" t="s">
        <v>79</v>
      </c>
      <c r="AY237" s="223" t="s">
        <v>216</v>
      </c>
      <c r="BK237" s="225">
        <f>SUM(BK238:BK241)</f>
        <v>0</v>
      </c>
    </row>
    <row r="238" s="2" customFormat="1" ht="16.5" customHeight="1">
      <c r="A238" s="39"/>
      <c r="B238" s="40"/>
      <c r="C238" s="228" t="s">
        <v>351</v>
      </c>
      <c r="D238" s="228" t="s">
        <v>218</v>
      </c>
      <c r="E238" s="229" t="s">
        <v>8662</v>
      </c>
      <c r="F238" s="230" t="s">
        <v>8663</v>
      </c>
      <c r="G238" s="231" t="s">
        <v>8645</v>
      </c>
      <c r="H238" s="232">
        <v>28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504</v>
      </c>
    </row>
    <row r="239" s="2" customFormat="1">
      <c r="A239" s="39"/>
      <c r="B239" s="40"/>
      <c r="C239" s="41"/>
      <c r="D239" s="243" t="s">
        <v>1639</v>
      </c>
      <c r="E239" s="41"/>
      <c r="F239" s="291" t="s">
        <v>8664</v>
      </c>
      <c r="G239" s="41"/>
      <c r="H239" s="41"/>
      <c r="I239" s="292"/>
      <c r="J239" s="41"/>
      <c r="K239" s="41"/>
      <c r="L239" s="45"/>
      <c r="M239" s="293"/>
      <c r="N239" s="294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1639</v>
      </c>
      <c r="AU239" s="18" t="s">
        <v>86</v>
      </c>
    </row>
    <row r="240" s="13" customFormat="1">
      <c r="A240" s="13"/>
      <c r="B240" s="241"/>
      <c r="C240" s="242"/>
      <c r="D240" s="243" t="s">
        <v>230</v>
      </c>
      <c r="E240" s="244" t="s">
        <v>1</v>
      </c>
      <c r="F240" s="245" t="s">
        <v>8665</v>
      </c>
      <c r="G240" s="242"/>
      <c r="H240" s="246">
        <v>28</v>
      </c>
      <c r="I240" s="247"/>
      <c r="J240" s="242"/>
      <c r="K240" s="242"/>
      <c r="L240" s="248"/>
      <c r="M240" s="249"/>
      <c r="N240" s="250"/>
      <c r="O240" s="250"/>
      <c r="P240" s="250"/>
      <c r="Q240" s="250"/>
      <c r="R240" s="250"/>
      <c r="S240" s="250"/>
      <c r="T240" s="251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2" t="s">
        <v>230</v>
      </c>
      <c r="AU240" s="252" t="s">
        <v>86</v>
      </c>
      <c r="AV240" s="13" t="s">
        <v>88</v>
      </c>
      <c r="AW240" s="13" t="s">
        <v>34</v>
      </c>
      <c r="AX240" s="13" t="s">
        <v>79</v>
      </c>
      <c r="AY240" s="252" t="s">
        <v>216</v>
      </c>
    </row>
    <row r="241" s="14" customFormat="1">
      <c r="A241" s="14"/>
      <c r="B241" s="253"/>
      <c r="C241" s="254"/>
      <c r="D241" s="243" t="s">
        <v>230</v>
      </c>
      <c r="E241" s="255" t="s">
        <v>1</v>
      </c>
      <c r="F241" s="256" t="s">
        <v>285</v>
      </c>
      <c r="G241" s="254"/>
      <c r="H241" s="257">
        <v>28</v>
      </c>
      <c r="I241" s="258"/>
      <c r="J241" s="254"/>
      <c r="K241" s="254"/>
      <c r="L241" s="259"/>
      <c r="M241" s="260"/>
      <c r="N241" s="261"/>
      <c r="O241" s="261"/>
      <c r="P241" s="261"/>
      <c r="Q241" s="261"/>
      <c r="R241" s="261"/>
      <c r="S241" s="261"/>
      <c r="T241" s="262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63" t="s">
        <v>230</v>
      </c>
      <c r="AU241" s="263" t="s">
        <v>86</v>
      </c>
      <c r="AV241" s="14" t="s">
        <v>121</v>
      </c>
      <c r="AW241" s="14" t="s">
        <v>34</v>
      </c>
      <c r="AX241" s="14" t="s">
        <v>86</v>
      </c>
      <c r="AY241" s="263" t="s">
        <v>216</v>
      </c>
    </row>
    <row r="242" s="12" customFormat="1" ht="25.92" customHeight="1">
      <c r="A242" s="12"/>
      <c r="B242" s="212"/>
      <c r="C242" s="213"/>
      <c r="D242" s="214" t="s">
        <v>78</v>
      </c>
      <c r="E242" s="215" t="s">
        <v>236</v>
      </c>
      <c r="F242" s="215" t="s">
        <v>8666</v>
      </c>
      <c r="G242" s="213"/>
      <c r="H242" s="213"/>
      <c r="I242" s="216"/>
      <c r="J242" s="217">
        <f>BK242</f>
        <v>0</v>
      </c>
      <c r="K242" s="213"/>
      <c r="L242" s="218"/>
      <c r="M242" s="219"/>
      <c r="N242" s="220"/>
      <c r="O242" s="220"/>
      <c r="P242" s="221">
        <f>SUM(P243:P270)</f>
        <v>0</v>
      </c>
      <c r="Q242" s="220"/>
      <c r="R242" s="221">
        <f>SUM(R243:R270)</f>
        <v>0</v>
      </c>
      <c r="S242" s="220"/>
      <c r="T242" s="222">
        <f>SUM(T243:T270)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3" t="s">
        <v>86</v>
      </c>
      <c r="AT242" s="224" t="s">
        <v>78</v>
      </c>
      <c r="AU242" s="224" t="s">
        <v>79</v>
      </c>
      <c r="AY242" s="223" t="s">
        <v>216</v>
      </c>
      <c r="BK242" s="225">
        <f>SUM(BK243:BK270)</f>
        <v>0</v>
      </c>
    </row>
    <row r="243" s="2" customFormat="1" ht="16.5" customHeight="1">
      <c r="A243" s="39"/>
      <c r="B243" s="40"/>
      <c r="C243" s="228" t="s">
        <v>356</v>
      </c>
      <c r="D243" s="228" t="s">
        <v>218</v>
      </c>
      <c r="E243" s="229" t="s">
        <v>8667</v>
      </c>
      <c r="F243" s="230" t="s">
        <v>8668</v>
      </c>
      <c r="G243" s="231" t="s">
        <v>8645</v>
      </c>
      <c r="H243" s="232">
        <v>15.619999999999999</v>
      </c>
      <c r="I243" s="233"/>
      <c r="J243" s="234">
        <f>ROUND(I243*H243,2)</f>
        <v>0</v>
      </c>
      <c r="K243" s="230" t="s">
        <v>1</v>
      </c>
      <c r="L243" s="45"/>
      <c r="M243" s="235" t="s">
        <v>1</v>
      </c>
      <c r="N243" s="236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121</v>
      </c>
      <c r="AT243" s="239" t="s">
        <v>218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515</v>
      </c>
    </row>
    <row r="244" s="2" customFormat="1">
      <c r="A244" s="39"/>
      <c r="B244" s="40"/>
      <c r="C244" s="41"/>
      <c r="D244" s="243" t="s">
        <v>1639</v>
      </c>
      <c r="E244" s="41"/>
      <c r="F244" s="291" t="s">
        <v>8669</v>
      </c>
      <c r="G244" s="41"/>
      <c r="H244" s="41"/>
      <c r="I244" s="292"/>
      <c r="J244" s="41"/>
      <c r="K244" s="41"/>
      <c r="L244" s="45"/>
      <c r="M244" s="293"/>
      <c r="N244" s="294"/>
      <c r="O244" s="92"/>
      <c r="P244" s="92"/>
      <c r="Q244" s="92"/>
      <c r="R244" s="92"/>
      <c r="S244" s="92"/>
      <c r="T244" s="93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1639</v>
      </c>
      <c r="AU244" s="18" t="s">
        <v>86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8670</v>
      </c>
      <c r="G245" s="242"/>
      <c r="H245" s="246">
        <v>15.619999999999999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86</v>
      </c>
      <c r="AV245" s="13" t="s">
        <v>88</v>
      </c>
      <c r="AW245" s="13" t="s">
        <v>34</v>
      </c>
      <c r="AX245" s="13" t="s">
        <v>79</v>
      </c>
      <c r="AY245" s="252" t="s">
        <v>216</v>
      </c>
    </row>
    <row r="246" s="14" customFormat="1">
      <c r="A246" s="14"/>
      <c r="B246" s="253"/>
      <c r="C246" s="254"/>
      <c r="D246" s="243" t="s">
        <v>230</v>
      </c>
      <c r="E246" s="255" t="s">
        <v>1</v>
      </c>
      <c r="F246" s="256" t="s">
        <v>285</v>
      </c>
      <c r="G246" s="254"/>
      <c r="H246" s="257">
        <v>15.619999999999999</v>
      </c>
      <c r="I246" s="258"/>
      <c r="J246" s="254"/>
      <c r="K246" s="254"/>
      <c r="L246" s="259"/>
      <c r="M246" s="260"/>
      <c r="N246" s="261"/>
      <c r="O246" s="261"/>
      <c r="P246" s="261"/>
      <c r="Q246" s="261"/>
      <c r="R246" s="261"/>
      <c r="S246" s="261"/>
      <c r="T246" s="262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3" t="s">
        <v>230</v>
      </c>
      <c r="AU246" s="263" t="s">
        <v>86</v>
      </c>
      <c r="AV246" s="14" t="s">
        <v>121</v>
      </c>
      <c r="AW246" s="14" t="s">
        <v>34</v>
      </c>
      <c r="AX246" s="14" t="s">
        <v>86</v>
      </c>
      <c r="AY246" s="263" t="s">
        <v>216</v>
      </c>
    </row>
    <row r="247" s="2" customFormat="1" ht="16.5" customHeight="1">
      <c r="A247" s="39"/>
      <c r="B247" s="40"/>
      <c r="C247" s="228" t="s">
        <v>362</v>
      </c>
      <c r="D247" s="228" t="s">
        <v>218</v>
      </c>
      <c r="E247" s="229" t="s">
        <v>8671</v>
      </c>
      <c r="F247" s="230" t="s">
        <v>8672</v>
      </c>
      <c r="G247" s="231" t="s">
        <v>8645</v>
      </c>
      <c r="H247" s="232">
        <v>145</v>
      </c>
      <c r="I247" s="233"/>
      <c r="J247" s="234">
        <f>ROUND(I247*H247,2)</f>
        <v>0</v>
      </c>
      <c r="K247" s="230" t="s">
        <v>1</v>
      </c>
      <c r="L247" s="45"/>
      <c r="M247" s="235" t="s">
        <v>1</v>
      </c>
      <c r="N247" s="236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121</v>
      </c>
      <c r="AT247" s="239" t="s">
        <v>218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528</v>
      </c>
    </row>
    <row r="248" s="2" customFormat="1">
      <c r="A248" s="39"/>
      <c r="B248" s="40"/>
      <c r="C248" s="41"/>
      <c r="D248" s="243" t="s">
        <v>1639</v>
      </c>
      <c r="E248" s="41"/>
      <c r="F248" s="291" t="s">
        <v>8673</v>
      </c>
      <c r="G248" s="41"/>
      <c r="H248" s="41"/>
      <c r="I248" s="292"/>
      <c r="J248" s="41"/>
      <c r="K248" s="41"/>
      <c r="L248" s="45"/>
      <c r="M248" s="293"/>
      <c r="N248" s="294"/>
      <c r="O248" s="92"/>
      <c r="P248" s="92"/>
      <c r="Q248" s="92"/>
      <c r="R248" s="92"/>
      <c r="S248" s="92"/>
      <c r="T248" s="93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1639</v>
      </c>
      <c r="AU248" s="18" t="s">
        <v>86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8674</v>
      </c>
      <c r="G249" s="242"/>
      <c r="H249" s="246">
        <v>145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86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4" customFormat="1">
      <c r="A250" s="14"/>
      <c r="B250" s="253"/>
      <c r="C250" s="254"/>
      <c r="D250" s="243" t="s">
        <v>230</v>
      </c>
      <c r="E250" s="255" t="s">
        <v>1</v>
      </c>
      <c r="F250" s="256" t="s">
        <v>285</v>
      </c>
      <c r="G250" s="254"/>
      <c r="H250" s="257">
        <v>145</v>
      </c>
      <c r="I250" s="258"/>
      <c r="J250" s="254"/>
      <c r="K250" s="254"/>
      <c r="L250" s="259"/>
      <c r="M250" s="260"/>
      <c r="N250" s="261"/>
      <c r="O250" s="261"/>
      <c r="P250" s="261"/>
      <c r="Q250" s="261"/>
      <c r="R250" s="261"/>
      <c r="S250" s="261"/>
      <c r="T250" s="262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3" t="s">
        <v>230</v>
      </c>
      <c r="AU250" s="263" t="s">
        <v>86</v>
      </c>
      <c r="AV250" s="14" t="s">
        <v>121</v>
      </c>
      <c r="AW250" s="14" t="s">
        <v>34</v>
      </c>
      <c r="AX250" s="14" t="s">
        <v>86</v>
      </c>
      <c r="AY250" s="263" t="s">
        <v>216</v>
      </c>
    </row>
    <row r="251" s="2" customFormat="1" ht="16.5" customHeight="1">
      <c r="A251" s="39"/>
      <c r="B251" s="40"/>
      <c r="C251" s="228" t="s">
        <v>367</v>
      </c>
      <c r="D251" s="228" t="s">
        <v>218</v>
      </c>
      <c r="E251" s="229" t="s">
        <v>8675</v>
      </c>
      <c r="F251" s="230" t="s">
        <v>8676</v>
      </c>
      <c r="G251" s="231" t="s">
        <v>8645</v>
      </c>
      <c r="H251" s="232">
        <v>6.5</v>
      </c>
      <c r="I251" s="233"/>
      <c r="J251" s="234">
        <f>ROUND(I251*H251,2)</f>
        <v>0</v>
      </c>
      <c r="K251" s="230" t="s">
        <v>1</v>
      </c>
      <c r="L251" s="45"/>
      <c r="M251" s="235" t="s">
        <v>1</v>
      </c>
      <c r="N251" s="236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121</v>
      </c>
      <c r="AT251" s="239" t="s">
        <v>218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863</v>
      </c>
    </row>
    <row r="252" s="2" customFormat="1">
      <c r="A252" s="39"/>
      <c r="B252" s="40"/>
      <c r="C252" s="41"/>
      <c r="D252" s="243" t="s">
        <v>1639</v>
      </c>
      <c r="E252" s="41"/>
      <c r="F252" s="291" t="s">
        <v>8677</v>
      </c>
      <c r="G252" s="41"/>
      <c r="H252" s="41"/>
      <c r="I252" s="292"/>
      <c r="J252" s="41"/>
      <c r="K252" s="41"/>
      <c r="L252" s="45"/>
      <c r="M252" s="293"/>
      <c r="N252" s="294"/>
      <c r="O252" s="92"/>
      <c r="P252" s="92"/>
      <c r="Q252" s="92"/>
      <c r="R252" s="92"/>
      <c r="S252" s="92"/>
      <c r="T252" s="93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1639</v>
      </c>
      <c r="AU252" s="18" t="s">
        <v>86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8678</v>
      </c>
      <c r="G253" s="242"/>
      <c r="H253" s="246">
        <v>6.5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86</v>
      </c>
      <c r="AV253" s="13" t="s">
        <v>88</v>
      </c>
      <c r="AW253" s="13" t="s">
        <v>34</v>
      </c>
      <c r="AX253" s="13" t="s">
        <v>79</v>
      </c>
      <c r="AY253" s="252" t="s">
        <v>216</v>
      </c>
    </row>
    <row r="254" s="14" customFormat="1">
      <c r="A254" s="14"/>
      <c r="B254" s="253"/>
      <c r="C254" s="254"/>
      <c r="D254" s="243" t="s">
        <v>230</v>
      </c>
      <c r="E254" s="255" t="s">
        <v>1</v>
      </c>
      <c r="F254" s="256" t="s">
        <v>285</v>
      </c>
      <c r="G254" s="254"/>
      <c r="H254" s="257">
        <v>6.5</v>
      </c>
      <c r="I254" s="258"/>
      <c r="J254" s="254"/>
      <c r="K254" s="254"/>
      <c r="L254" s="259"/>
      <c r="M254" s="260"/>
      <c r="N254" s="261"/>
      <c r="O254" s="261"/>
      <c r="P254" s="261"/>
      <c r="Q254" s="261"/>
      <c r="R254" s="261"/>
      <c r="S254" s="261"/>
      <c r="T254" s="262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3" t="s">
        <v>230</v>
      </c>
      <c r="AU254" s="263" t="s">
        <v>86</v>
      </c>
      <c r="AV254" s="14" t="s">
        <v>121</v>
      </c>
      <c r="AW254" s="14" t="s">
        <v>34</v>
      </c>
      <c r="AX254" s="14" t="s">
        <v>86</v>
      </c>
      <c r="AY254" s="263" t="s">
        <v>216</v>
      </c>
    </row>
    <row r="255" s="2" customFormat="1" ht="16.5" customHeight="1">
      <c r="A255" s="39"/>
      <c r="B255" s="40"/>
      <c r="C255" s="228" t="s">
        <v>371</v>
      </c>
      <c r="D255" s="228" t="s">
        <v>218</v>
      </c>
      <c r="E255" s="229" t="s">
        <v>8679</v>
      </c>
      <c r="F255" s="230" t="s">
        <v>8680</v>
      </c>
      <c r="G255" s="231" t="s">
        <v>8645</v>
      </c>
      <c r="H255" s="232">
        <v>15.619999999999999</v>
      </c>
      <c r="I255" s="233"/>
      <c r="J255" s="234">
        <f>ROUND(I255*H255,2)</f>
        <v>0</v>
      </c>
      <c r="K255" s="230" t="s">
        <v>1</v>
      </c>
      <c r="L255" s="45"/>
      <c r="M255" s="235" t="s">
        <v>1</v>
      </c>
      <c r="N255" s="236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121</v>
      </c>
      <c r="AT255" s="239" t="s">
        <v>218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875</v>
      </c>
    </row>
    <row r="256" s="2" customFormat="1">
      <c r="A256" s="39"/>
      <c r="B256" s="40"/>
      <c r="C256" s="41"/>
      <c r="D256" s="243" t="s">
        <v>1639</v>
      </c>
      <c r="E256" s="41"/>
      <c r="F256" s="291" t="s">
        <v>8681</v>
      </c>
      <c r="G256" s="41"/>
      <c r="H256" s="41"/>
      <c r="I256" s="292"/>
      <c r="J256" s="41"/>
      <c r="K256" s="41"/>
      <c r="L256" s="45"/>
      <c r="M256" s="293"/>
      <c r="N256" s="294"/>
      <c r="O256" s="92"/>
      <c r="P256" s="92"/>
      <c r="Q256" s="92"/>
      <c r="R256" s="92"/>
      <c r="S256" s="92"/>
      <c r="T256" s="93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1639</v>
      </c>
      <c r="AU256" s="18" t="s">
        <v>86</v>
      </c>
    </row>
    <row r="257" s="13" customFormat="1">
      <c r="A257" s="13"/>
      <c r="B257" s="241"/>
      <c r="C257" s="242"/>
      <c r="D257" s="243" t="s">
        <v>230</v>
      </c>
      <c r="E257" s="244" t="s">
        <v>1</v>
      </c>
      <c r="F257" s="245" t="s">
        <v>8670</v>
      </c>
      <c r="G257" s="242"/>
      <c r="H257" s="246">
        <v>15.619999999999999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230</v>
      </c>
      <c r="AU257" s="252" t="s">
        <v>86</v>
      </c>
      <c r="AV257" s="13" t="s">
        <v>88</v>
      </c>
      <c r="AW257" s="13" t="s">
        <v>34</v>
      </c>
      <c r="AX257" s="13" t="s">
        <v>79</v>
      </c>
      <c r="AY257" s="252" t="s">
        <v>216</v>
      </c>
    </row>
    <row r="258" s="14" customFormat="1">
      <c r="A258" s="14"/>
      <c r="B258" s="253"/>
      <c r="C258" s="254"/>
      <c r="D258" s="243" t="s">
        <v>230</v>
      </c>
      <c r="E258" s="255" t="s">
        <v>1</v>
      </c>
      <c r="F258" s="256" t="s">
        <v>285</v>
      </c>
      <c r="G258" s="254"/>
      <c r="H258" s="257">
        <v>15.619999999999999</v>
      </c>
      <c r="I258" s="258"/>
      <c r="J258" s="254"/>
      <c r="K258" s="254"/>
      <c r="L258" s="259"/>
      <c r="M258" s="260"/>
      <c r="N258" s="261"/>
      <c r="O258" s="261"/>
      <c r="P258" s="261"/>
      <c r="Q258" s="261"/>
      <c r="R258" s="261"/>
      <c r="S258" s="261"/>
      <c r="T258" s="262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3" t="s">
        <v>230</v>
      </c>
      <c r="AU258" s="263" t="s">
        <v>86</v>
      </c>
      <c r="AV258" s="14" t="s">
        <v>121</v>
      </c>
      <c r="AW258" s="14" t="s">
        <v>34</v>
      </c>
      <c r="AX258" s="14" t="s">
        <v>86</v>
      </c>
      <c r="AY258" s="263" t="s">
        <v>216</v>
      </c>
    </row>
    <row r="259" s="2" customFormat="1" ht="16.5" customHeight="1">
      <c r="A259" s="39"/>
      <c r="B259" s="40"/>
      <c r="C259" s="228" t="s">
        <v>376</v>
      </c>
      <c r="D259" s="228" t="s">
        <v>218</v>
      </c>
      <c r="E259" s="229" t="s">
        <v>8682</v>
      </c>
      <c r="F259" s="230" t="s">
        <v>8683</v>
      </c>
      <c r="G259" s="231" t="s">
        <v>8645</v>
      </c>
      <c r="H259" s="232">
        <v>145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885</v>
      </c>
    </row>
    <row r="260" s="2" customFormat="1">
      <c r="A260" s="39"/>
      <c r="B260" s="40"/>
      <c r="C260" s="41"/>
      <c r="D260" s="243" t="s">
        <v>1639</v>
      </c>
      <c r="E260" s="41"/>
      <c r="F260" s="291" t="s">
        <v>8684</v>
      </c>
      <c r="G260" s="41"/>
      <c r="H260" s="41"/>
      <c r="I260" s="292"/>
      <c r="J260" s="41"/>
      <c r="K260" s="41"/>
      <c r="L260" s="45"/>
      <c r="M260" s="293"/>
      <c r="N260" s="294"/>
      <c r="O260" s="92"/>
      <c r="P260" s="92"/>
      <c r="Q260" s="92"/>
      <c r="R260" s="92"/>
      <c r="S260" s="92"/>
      <c r="T260" s="93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1639</v>
      </c>
      <c r="AU260" s="18" t="s">
        <v>86</v>
      </c>
    </row>
    <row r="261" s="13" customFormat="1">
      <c r="A261" s="13"/>
      <c r="B261" s="241"/>
      <c r="C261" s="242"/>
      <c r="D261" s="243" t="s">
        <v>230</v>
      </c>
      <c r="E261" s="244" t="s">
        <v>1</v>
      </c>
      <c r="F261" s="245" t="s">
        <v>8674</v>
      </c>
      <c r="G261" s="242"/>
      <c r="H261" s="246">
        <v>145</v>
      </c>
      <c r="I261" s="247"/>
      <c r="J261" s="242"/>
      <c r="K261" s="242"/>
      <c r="L261" s="248"/>
      <c r="M261" s="249"/>
      <c r="N261" s="250"/>
      <c r="O261" s="250"/>
      <c r="P261" s="250"/>
      <c r="Q261" s="250"/>
      <c r="R261" s="250"/>
      <c r="S261" s="250"/>
      <c r="T261" s="251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2" t="s">
        <v>230</v>
      </c>
      <c r="AU261" s="252" t="s">
        <v>86</v>
      </c>
      <c r="AV261" s="13" t="s">
        <v>88</v>
      </c>
      <c r="AW261" s="13" t="s">
        <v>34</v>
      </c>
      <c r="AX261" s="13" t="s">
        <v>79</v>
      </c>
      <c r="AY261" s="252" t="s">
        <v>216</v>
      </c>
    </row>
    <row r="262" s="14" customFormat="1">
      <c r="A262" s="14"/>
      <c r="B262" s="253"/>
      <c r="C262" s="254"/>
      <c r="D262" s="243" t="s">
        <v>230</v>
      </c>
      <c r="E262" s="255" t="s">
        <v>1</v>
      </c>
      <c r="F262" s="256" t="s">
        <v>285</v>
      </c>
      <c r="G262" s="254"/>
      <c r="H262" s="257">
        <v>145</v>
      </c>
      <c r="I262" s="258"/>
      <c r="J262" s="254"/>
      <c r="K262" s="254"/>
      <c r="L262" s="259"/>
      <c r="M262" s="260"/>
      <c r="N262" s="261"/>
      <c r="O262" s="261"/>
      <c r="P262" s="261"/>
      <c r="Q262" s="261"/>
      <c r="R262" s="261"/>
      <c r="S262" s="261"/>
      <c r="T262" s="262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63" t="s">
        <v>230</v>
      </c>
      <c r="AU262" s="263" t="s">
        <v>86</v>
      </c>
      <c r="AV262" s="14" t="s">
        <v>121</v>
      </c>
      <c r="AW262" s="14" t="s">
        <v>34</v>
      </c>
      <c r="AX262" s="14" t="s">
        <v>86</v>
      </c>
      <c r="AY262" s="263" t="s">
        <v>216</v>
      </c>
    </row>
    <row r="263" s="2" customFormat="1" ht="16.5" customHeight="1">
      <c r="A263" s="39"/>
      <c r="B263" s="40"/>
      <c r="C263" s="228" t="s">
        <v>380</v>
      </c>
      <c r="D263" s="228" t="s">
        <v>218</v>
      </c>
      <c r="E263" s="229" t="s">
        <v>8685</v>
      </c>
      <c r="F263" s="230" t="s">
        <v>8686</v>
      </c>
      <c r="G263" s="231" t="s">
        <v>8645</v>
      </c>
      <c r="H263" s="232">
        <v>2.9039999999999999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898</v>
      </c>
    </row>
    <row r="264" s="2" customFormat="1">
      <c r="A264" s="39"/>
      <c r="B264" s="40"/>
      <c r="C264" s="41"/>
      <c r="D264" s="243" t="s">
        <v>1639</v>
      </c>
      <c r="E264" s="41"/>
      <c r="F264" s="291" t="s">
        <v>8687</v>
      </c>
      <c r="G264" s="41"/>
      <c r="H264" s="41"/>
      <c r="I264" s="292"/>
      <c r="J264" s="41"/>
      <c r="K264" s="41"/>
      <c r="L264" s="45"/>
      <c r="M264" s="293"/>
      <c r="N264" s="294"/>
      <c r="O264" s="92"/>
      <c r="P264" s="92"/>
      <c r="Q264" s="92"/>
      <c r="R264" s="92"/>
      <c r="S264" s="92"/>
      <c r="T264" s="93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1639</v>
      </c>
      <c r="AU264" s="18" t="s">
        <v>86</v>
      </c>
    </row>
    <row r="265" s="13" customFormat="1">
      <c r="A265" s="13"/>
      <c r="B265" s="241"/>
      <c r="C265" s="242"/>
      <c r="D265" s="243" t="s">
        <v>230</v>
      </c>
      <c r="E265" s="244" t="s">
        <v>1</v>
      </c>
      <c r="F265" s="245" t="s">
        <v>8688</v>
      </c>
      <c r="G265" s="242"/>
      <c r="H265" s="246">
        <v>2.9039999999999999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230</v>
      </c>
      <c r="AU265" s="252" t="s">
        <v>86</v>
      </c>
      <c r="AV265" s="13" t="s">
        <v>88</v>
      </c>
      <c r="AW265" s="13" t="s">
        <v>34</v>
      </c>
      <c r="AX265" s="13" t="s">
        <v>79</v>
      </c>
      <c r="AY265" s="252" t="s">
        <v>216</v>
      </c>
    </row>
    <row r="266" s="14" customFormat="1">
      <c r="A266" s="14"/>
      <c r="B266" s="253"/>
      <c r="C266" s="254"/>
      <c r="D266" s="243" t="s">
        <v>230</v>
      </c>
      <c r="E266" s="255" t="s">
        <v>1</v>
      </c>
      <c r="F266" s="256" t="s">
        <v>285</v>
      </c>
      <c r="G266" s="254"/>
      <c r="H266" s="257">
        <v>2.9039999999999999</v>
      </c>
      <c r="I266" s="258"/>
      <c r="J266" s="254"/>
      <c r="K266" s="254"/>
      <c r="L266" s="259"/>
      <c r="M266" s="260"/>
      <c r="N266" s="261"/>
      <c r="O266" s="261"/>
      <c r="P266" s="261"/>
      <c r="Q266" s="261"/>
      <c r="R266" s="261"/>
      <c r="S266" s="261"/>
      <c r="T266" s="262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63" t="s">
        <v>230</v>
      </c>
      <c r="AU266" s="263" t="s">
        <v>86</v>
      </c>
      <c r="AV266" s="14" t="s">
        <v>121</v>
      </c>
      <c r="AW266" s="14" t="s">
        <v>34</v>
      </c>
      <c r="AX266" s="14" t="s">
        <v>86</v>
      </c>
      <c r="AY266" s="263" t="s">
        <v>216</v>
      </c>
    </row>
    <row r="267" s="2" customFormat="1" ht="16.5" customHeight="1">
      <c r="A267" s="39"/>
      <c r="B267" s="40"/>
      <c r="C267" s="228" t="s">
        <v>384</v>
      </c>
      <c r="D267" s="228" t="s">
        <v>218</v>
      </c>
      <c r="E267" s="229" t="s">
        <v>8689</v>
      </c>
      <c r="F267" s="230" t="s">
        <v>8690</v>
      </c>
      <c r="G267" s="231" t="s">
        <v>8645</v>
      </c>
      <c r="H267" s="232">
        <v>7</v>
      </c>
      <c r="I267" s="233"/>
      <c r="J267" s="234">
        <f>ROUND(I267*H267,2)</f>
        <v>0</v>
      </c>
      <c r="K267" s="230" t="s">
        <v>1</v>
      </c>
      <c r="L267" s="45"/>
      <c r="M267" s="235" t="s">
        <v>1</v>
      </c>
      <c r="N267" s="236" t="s">
        <v>44</v>
      </c>
      <c r="O267" s="92"/>
      <c r="P267" s="237">
        <f>O267*H267</f>
        <v>0</v>
      </c>
      <c r="Q267" s="237">
        <v>0</v>
      </c>
      <c r="R267" s="237">
        <f>Q267*H267</f>
        <v>0</v>
      </c>
      <c r="S267" s="237">
        <v>0</v>
      </c>
      <c r="T267" s="238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39" t="s">
        <v>121</v>
      </c>
      <c r="AT267" s="239" t="s">
        <v>218</v>
      </c>
      <c r="AU267" s="239" t="s">
        <v>86</v>
      </c>
      <c r="AY267" s="18" t="s">
        <v>216</v>
      </c>
      <c r="BE267" s="240">
        <f>IF(N267="základní",J267,0)</f>
        <v>0</v>
      </c>
      <c r="BF267" s="240">
        <f>IF(N267="snížená",J267,0)</f>
        <v>0</v>
      </c>
      <c r="BG267" s="240">
        <f>IF(N267="zákl. přenesená",J267,0)</f>
        <v>0</v>
      </c>
      <c r="BH267" s="240">
        <f>IF(N267="sníž. přenesená",J267,0)</f>
        <v>0</v>
      </c>
      <c r="BI267" s="240">
        <f>IF(N267="nulová",J267,0)</f>
        <v>0</v>
      </c>
      <c r="BJ267" s="18" t="s">
        <v>86</v>
      </c>
      <c r="BK267" s="240">
        <f>ROUND(I267*H267,2)</f>
        <v>0</v>
      </c>
      <c r="BL267" s="18" t="s">
        <v>121</v>
      </c>
      <c r="BM267" s="239" t="s">
        <v>909</v>
      </c>
    </row>
    <row r="268" s="2" customFormat="1">
      <c r="A268" s="39"/>
      <c r="B268" s="40"/>
      <c r="C268" s="41"/>
      <c r="D268" s="243" t="s">
        <v>1639</v>
      </c>
      <c r="E268" s="41"/>
      <c r="F268" s="291" t="s">
        <v>8691</v>
      </c>
      <c r="G268" s="41"/>
      <c r="H268" s="41"/>
      <c r="I268" s="292"/>
      <c r="J268" s="41"/>
      <c r="K268" s="41"/>
      <c r="L268" s="45"/>
      <c r="M268" s="293"/>
      <c r="N268" s="294"/>
      <c r="O268" s="92"/>
      <c r="P268" s="92"/>
      <c r="Q268" s="92"/>
      <c r="R268" s="92"/>
      <c r="S268" s="92"/>
      <c r="T268" s="93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1639</v>
      </c>
      <c r="AU268" s="18" t="s">
        <v>86</v>
      </c>
    </row>
    <row r="269" s="13" customFormat="1">
      <c r="A269" s="13"/>
      <c r="B269" s="241"/>
      <c r="C269" s="242"/>
      <c r="D269" s="243" t="s">
        <v>230</v>
      </c>
      <c r="E269" s="244" t="s">
        <v>1</v>
      </c>
      <c r="F269" s="245" t="s">
        <v>8692</v>
      </c>
      <c r="G269" s="242"/>
      <c r="H269" s="246">
        <v>7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230</v>
      </c>
      <c r="AU269" s="252" t="s">
        <v>86</v>
      </c>
      <c r="AV269" s="13" t="s">
        <v>88</v>
      </c>
      <c r="AW269" s="13" t="s">
        <v>34</v>
      </c>
      <c r="AX269" s="13" t="s">
        <v>79</v>
      </c>
      <c r="AY269" s="252" t="s">
        <v>216</v>
      </c>
    </row>
    <row r="270" s="14" customFormat="1">
      <c r="A270" s="14"/>
      <c r="B270" s="253"/>
      <c r="C270" s="254"/>
      <c r="D270" s="243" t="s">
        <v>230</v>
      </c>
      <c r="E270" s="255" t="s">
        <v>1</v>
      </c>
      <c r="F270" s="256" t="s">
        <v>285</v>
      </c>
      <c r="G270" s="254"/>
      <c r="H270" s="257">
        <v>7</v>
      </c>
      <c r="I270" s="258"/>
      <c r="J270" s="254"/>
      <c r="K270" s="254"/>
      <c r="L270" s="259"/>
      <c r="M270" s="260"/>
      <c r="N270" s="261"/>
      <c r="O270" s="261"/>
      <c r="P270" s="261"/>
      <c r="Q270" s="261"/>
      <c r="R270" s="261"/>
      <c r="S270" s="261"/>
      <c r="T270" s="262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63" t="s">
        <v>230</v>
      </c>
      <c r="AU270" s="263" t="s">
        <v>86</v>
      </c>
      <c r="AV270" s="14" t="s">
        <v>121</v>
      </c>
      <c r="AW270" s="14" t="s">
        <v>34</v>
      </c>
      <c r="AX270" s="14" t="s">
        <v>86</v>
      </c>
      <c r="AY270" s="263" t="s">
        <v>216</v>
      </c>
    </row>
    <row r="271" s="12" customFormat="1" ht="25.92" customHeight="1">
      <c r="A271" s="12"/>
      <c r="B271" s="212"/>
      <c r="C271" s="213"/>
      <c r="D271" s="214" t="s">
        <v>78</v>
      </c>
      <c r="E271" s="215" t="s">
        <v>250</v>
      </c>
      <c r="F271" s="215" t="s">
        <v>4456</v>
      </c>
      <c r="G271" s="213"/>
      <c r="H271" s="213"/>
      <c r="I271" s="216"/>
      <c r="J271" s="217">
        <f>BK271</f>
        <v>0</v>
      </c>
      <c r="K271" s="213"/>
      <c r="L271" s="218"/>
      <c r="M271" s="219"/>
      <c r="N271" s="220"/>
      <c r="O271" s="220"/>
      <c r="P271" s="221">
        <f>SUM(P272:P279)</f>
        <v>0</v>
      </c>
      <c r="Q271" s="220"/>
      <c r="R271" s="221">
        <f>SUM(R272:R279)</f>
        <v>0</v>
      </c>
      <c r="S271" s="220"/>
      <c r="T271" s="222">
        <f>SUM(T272:T279)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23" t="s">
        <v>86</v>
      </c>
      <c r="AT271" s="224" t="s">
        <v>78</v>
      </c>
      <c r="AU271" s="224" t="s">
        <v>79</v>
      </c>
      <c r="AY271" s="223" t="s">
        <v>216</v>
      </c>
      <c r="BK271" s="225">
        <f>SUM(BK272:BK279)</f>
        <v>0</v>
      </c>
    </row>
    <row r="272" s="2" customFormat="1" ht="16.5" customHeight="1">
      <c r="A272" s="39"/>
      <c r="B272" s="40"/>
      <c r="C272" s="228" t="s">
        <v>389</v>
      </c>
      <c r="D272" s="228" t="s">
        <v>218</v>
      </c>
      <c r="E272" s="229" t="s">
        <v>8693</v>
      </c>
      <c r="F272" s="230" t="s">
        <v>8694</v>
      </c>
      <c r="G272" s="231" t="s">
        <v>8695</v>
      </c>
      <c r="H272" s="232">
        <v>1</v>
      </c>
      <c r="I272" s="233"/>
      <c r="J272" s="234">
        <f>ROUND(I272*H272,2)</f>
        <v>0</v>
      </c>
      <c r="K272" s="230" t="s">
        <v>1</v>
      </c>
      <c r="L272" s="45"/>
      <c r="M272" s="235" t="s">
        <v>1</v>
      </c>
      <c r="N272" s="236" t="s">
        <v>44</v>
      </c>
      <c r="O272" s="92"/>
      <c r="P272" s="237">
        <f>O272*H272</f>
        <v>0</v>
      </c>
      <c r="Q272" s="237">
        <v>0</v>
      </c>
      <c r="R272" s="237">
        <f>Q272*H272</f>
        <v>0</v>
      </c>
      <c r="S272" s="237">
        <v>0</v>
      </c>
      <c r="T272" s="238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39" t="s">
        <v>121</v>
      </c>
      <c r="AT272" s="239" t="s">
        <v>218</v>
      </c>
      <c r="AU272" s="239" t="s">
        <v>86</v>
      </c>
      <c r="AY272" s="18" t="s">
        <v>216</v>
      </c>
      <c r="BE272" s="240">
        <f>IF(N272="základní",J272,0)</f>
        <v>0</v>
      </c>
      <c r="BF272" s="240">
        <f>IF(N272="snížená",J272,0)</f>
        <v>0</v>
      </c>
      <c r="BG272" s="240">
        <f>IF(N272="zákl. přenesená",J272,0)</f>
        <v>0</v>
      </c>
      <c r="BH272" s="240">
        <f>IF(N272="sníž. přenesená",J272,0)</f>
        <v>0</v>
      </c>
      <c r="BI272" s="240">
        <f>IF(N272="nulová",J272,0)</f>
        <v>0</v>
      </c>
      <c r="BJ272" s="18" t="s">
        <v>86</v>
      </c>
      <c r="BK272" s="240">
        <f>ROUND(I272*H272,2)</f>
        <v>0</v>
      </c>
      <c r="BL272" s="18" t="s">
        <v>121</v>
      </c>
      <c r="BM272" s="239" t="s">
        <v>920</v>
      </c>
    </row>
    <row r="273" s="2" customFormat="1">
      <c r="A273" s="39"/>
      <c r="B273" s="40"/>
      <c r="C273" s="41"/>
      <c r="D273" s="243" t="s">
        <v>1639</v>
      </c>
      <c r="E273" s="41"/>
      <c r="F273" s="291" t="s">
        <v>8696</v>
      </c>
      <c r="G273" s="41"/>
      <c r="H273" s="41"/>
      <c r="I273" s="292"/>
      <c r="J273" s="41"/>
      <c r="K273" s="41"/>
      <c r="L273" s="45"/>
      <c r="M273" s="293"/>
      <c r="N273" s="294"/>
      <c r="O273" s="92"/>
      <c r="P273" s="92"/>
      <c r="Q273" s="92"/>
      <c r="R273" s="92"/>
      <c r="S273" s="92"/>
      <c r="T273" s="93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1639</v>
      </c>
      <c r="AU273" s="18" t="s">
        <v>86</v>
      </c>
    </row>
    <row r="274" s="13" customFormat="1">
      <c r="A274" s="13"/>
      <c r="B274" s="241"/>
      <c r="C274" s="242"/>
      <c r="D274" s="243" t="s">
        <v>230</v>
      </c>
      <c r="E274" s="244" t="s">
        <v>1</v>
      </c>
      <c r="F274" s="245" t="s">
        <v>8697</v>
      </c>
      <c r="G274" s="242"/>
      <c r="H274" s="246">
        <v>1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230</v>
      </c>
      <c r="AU274" s="252" t="s">
        <v>86</v>
      </c>
      <c r="AV274" s="13" t="s">
        <v>88</v>
      </c>
      <c r="AW274" s="13" t="s">
        <v>34</v>
      </c>
      <c r="AX274" s="13" t="s">
        <v>79</v>
      </c>
      <c r="AY274" s="252" t="s">
        <v>216</v>
      </c>
    </row>
    <row r="275" s="14" customFormat="1">
      <c r="A275" s="14"/>
      <c r="B275" s="253"/>
      <c r="C275" s="254"/>
      <c r="D275" s="243" t="s">
        <v>230</v>
      </c>
      <c r="E275" s="255" t="s">
        <v>1</v>
      </c>
      <c r="F275" s="256" t="s">
        <v>285</v>
      </c>
      <c r="G275" s="254"/>
      <c r="H275" s="257">
        <v>1</v>
      </c>
      <c r="I275" s="258"/>
      <c r="J275" s="254"/>
      <c r="K275" s="254"/>
      <c r="L275" s="259"/>
      <c r="M275" s="260"/>
      <c r="N275" s="261"/>
      <c r="O275" s="261"/>
      <c r="P275" s="261"/>
      <c r="Q275" s="261"/>
      <c r="R275" s="261"/>
      <c r="S275" s="261"/>
      <c r="T275" s="262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3" t="s">
        <v>230</v>
      </c>
      <c r="AU275" s="263" t="s">
        <v>86</v>
      </c>
      <c r="AV275" s="14" t="s">
        <v>121</v>
      </c>
      <c r="AW275" s="14" t="s">
        <v>34</v>
      </c>
      <c r="AX275" s="14" t="s">
        <v>86</v>
      </c>
      <c r="AY275" s="263" t="s">
        <v>216</v>
      </c>
    </row>
    <row r="276" s="2" customFormat="1" ht="16.5" customHeight="1">
      <c r="A276" s="39"/>
      <c r="B276" s="40"/>
      <c r="C276" s="228" t="s">
        <v>394</v>
      </c>
      <c r="D276" s="228" t="s">
        <v>218</v>
      </c>
      <c r="E276" s="229" t="s">
        <v>8698</v>
      </c>
      <c r="F276" s="230" t="s">
        <v>8699</v>
      </c>
      <c r="G276" s="231" t="s">
        <v>8695</v>
      </c>
      <c r="H276" s="232">
        <v>1</v>
      </c>
      <c r="I276" s="233"/>
      <c r="J276" s="234">
        <f>ROUND(I276*H276,2)</f>
        <v>0</v>
      </c>
      <c r="K276" s="230" t="s">
        <v>1</v>
      </c>
      <c r="L276" s="45"/>
      <c r="M276" s="235" t="s">
        <v>1</v>
      </c>
      <c r="N276" s="236" t="s">
        <v>44</v>
      </c>
      <c r="O276" s="92"/>
      <c r="P276" s="237">
        <f>O276*H276</f>
        <v>0</v>
      </c>
      <c r="Q276" s="237">
        <v>0</v>
      </c>
      <c r="R276" s="237">
        <f>Q276*H276</f>
        <v>0</v>
      </c>
      <c r="S276" s="237">
        <v>0</v>
      </c>
      <c r="T276" s="238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39" t="s">
        <v>121</v>
      </c>
      <c r="AT276" s="239" t="s">
        <v>218</v>
      </c>
      <c r="AU276" s="239" t="s">
        <v>86</v>
      </c>
      <c r="AY276" s="18" t="s">
        <v>216</v>
      </c>
      <c r="BE276" s="240">
        <f>IF(N276="základní",J276,0)</f>
        <v>0</v>
      </c>
      <c r="BF276" s="240">
        <f>IF(N276="snížená",J276,0)</f>
        <v>0</v>
      </c>
      <c r="BG276" s="240">
        <f>IF(N276="zákl. přenesená",J276,0)</f>
        <v>0</v>
      </c>
      <c r="BH276" s="240">
        <f>IF(N276="sníž. přenesená",J276,0)</f>
        <v>0</v>
      </c>
      <c r="BI276" s="240">
        <f>IF(N276="nulová",J276,0)</f>
        <v>0</v>
      </c>
      <c r="BJ276" s="18" t="s">
        <v>86</v>
      </c>
      <c r="BK276" s="240">
        <f>ROUND(I276*H276,2)</f>
        <v>0</v>
      </c>
      <c r="BL276" s="18" t="s">
        <v>121</v>
      </c>
      <c r="BM276" s="239" t="s">
        <v>930</v>
      </c>
    </row>
    <row r="277" s="2" customFormat="1">
      <c r="A277" s="39"/>
      <c r="B277" s="40"/>
      <c r="C277" s="41"/>
      <c r="D277" s="243" t="s">
        <v>1639</v>
      </c>
      <c r="E277" s="41"/>
      <c r="F277" s="291" t="s">
        <v>8700</v>
      </c>
      <c r="G277" s="41"/>
      <c r="H277" s="41"/>
      <c r="I277" s="292"/>
      <c r="J277" s="41"/>
      <c r="K277" s="41"/>
      <c r="L277" s="45"/>
      <c r="M277" s="293"/>
      <c r="N277" s="294"/>
      <c r="O277" s="92"/>
      <c r="P277" s="92"/>
      <c r="Q277" s="92"/>
      <c r="R277" s="92"/>
      <c r="S277" s="92"/>
      <c r="T277" s="93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1639</v>
      </c>
      <c r="AU277" s="18" t="s">
        <v>86</v>
      </c>
    </row>
    <row r="278" s="13" customFormat="1">
      <c r="A278" s="13"/>
      <c r="B278" s="241"/>
      <c r="C278" s="242"/>
      <c r="D278" s="243" t="s">
        <v>230</v>
      </c>
      <c r="E278" s="244" t="s">
        <v>1</v>
      </c>
      <c r="F278" s="245" t="s">
        <v>8697</v>
      </c>
      <c r="G278" s="242"/>
      <c r="H278" s="246">
        <v>1</v>
      </c>
      <c r="I278" s="247"/>
      <c r="J278" s="242"/>
      <c r="K278" s="242"/>
      <c r="L278" s="248"/>
      <c r="M278" s="249"/>
      <c r="N278" s="250"/>
      <c r="O278" s="250"/>
      <c r="P278" s="250"/>
      <c r="Q278" s="250"/>
      <c r="R278" s="250"/>
      <c r="S278" s="250"/>
      <c r="T278" s="251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2" t="s">
        <v>230</v>
      </c>
      <c r="AU278" s="252" t="s">
        <v>86</v>
      </c>
      <c r="AV278" s="13" t="s">
        <v>88</v>
      </c>
      <c r="AW278" s="13" t="s">
        <v>34</v>
      </c>
      <c r="AX278" s="13" t="s">
        <v>79</v>
      </c>
      <c r="AY278" s="252" t="s">
        <v>216</v>
      </c>
    </row>
    <row r="279" s="14" customFormat="1">
      <c r="A279" s="14"/>
      <c r="B279" s="253"/>
      <c r="C279" s="254"/>
      <c r="D279" s="243" t="s">
        <v>230</v>
      </c>
      <c r="E279" s="255" t="s">
        <v>1</v>
      </c>
      <c r="F279" s="256" t="s">
        <v>285</v>
      </c>
      <c r="G279" s="254"/>
      <c r="H279" s="257">
        <v>1</v>
      </c>
      <c r="I279" s="258"/>
      <c r="J279" s="254"/>
      <c r="K279" s="254"/>
      <c r="L279" s="259"/>
      <c r="M279" s="260"/>
      <c r="N279" s="261"/>
      <c r="O279" s="261"/>
      <c r="P279" s="261"/>
      <c r="Q279" s="261"/>
      <c r="R279" s="261"/>
      <c r="S279" s="261"/>
      <c r="T279" s="262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3" t="s">
        <v>230</v>
      </c>
      <c r="AU279" s="263" t="s">
        <v>86</v>
      </c>
      <c r="AV279" s="14" t="s">
        <v>121</v>
      </c>
      <c r="AW279" s="14" t="s">
        <v>34</v>
      </c>
      <c r="AX279" s="14" t="s">
        <v>86</v>
      </c>
      <c r="AY279" s="263" t="s">
        <v>216</v>
      </c>
    </row>
    <row r="280" s="12" customFormat="1" ht="25.92" customHeight="1">
      <c r="A280" s="12"/>
      <c r="B280" s="212"/>
      <c r="C280" s="213"/>
      <c r="D280" s="214" t="s">
        <v>78</v>
      </c>
      <c r="E280" s="215" t="s">
        <v>255</v>
      </c>
      <c r="F280" s="215" t="s">
        <v>8701</v>
      </c>
      <c r="G280" s="213"/>
      <c r="H280" s="213"/>
      <c r="I280" s="216"/>
      <c r="J280" s="217">
        <f>BK280</f>
        <v>0</v>
      </c>
      <c r="K280" s="213"/>
      <c r="L280" s="218"/>
      <c r="M280" s="219"/>
      <c r="N280" s="220"/>
      <c r="O280" s="220"/>
      <c r="P280" s="221">
        <f>SUM(P281:P320)</f>
        <v>0</v>
      </c>
      <c r="Q280" s="220"/>
      <c r="R280" s="221">
        <f>SUM(R281:R320)</f>
        <v>0</v>
      </c>
      <c r="S280" s="220"/>
      <c r="T280" s="222">
        <f>SUM(T281:T320)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3" t="s">
        <v>86</v>
      </c>
      <c r="AT280" s="224" t="s">
        <v>78</v>
      </c>
      <c r="AU280" s="224" t="s">
        <v>79</v>
      </c>
      <c r="AY280" s="223" t="s">
        <v>216</v>
      </c>
      <c r="BK280" s="225">
        <f>SUM(BK281:BK320)</f>
        <v>0</v>
      </c>
    </row>
    <row r="281" s="2" customFormat="1" ht="16.5" customHeight="1">
      <c r="A281" s="39"/>
      <c r="B281" s="40"/>
      <c r="C281" s="228" t="s">
        <v>398</v>
      </c>
      <c r="D281" s="228" t="s">
        <v>218</v>
      </c>
      <c r="E281" s="229" t="s">
        <v>8702</v>
      </c>
      <c r="F281" s="230" t="s">
        <v>8703</v>
      </c>
      <c r="G281" s="231" t="s">
        <v>8695</v>
      </c>
      <c r="H281" s="232">
        <v>3</v>
      </c>
      <c r="I281" s="233"/>
      <c r="J281" s="234">
        <f>ROUND(I281*H281,2)</f>
        <v>0</v>
      </c>
      <c r="K281" s="230" t="s">
        <v>1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</v>
      </c>
      <c r="R281" s="237">
        <f>Q281*H281</f>
        <v>0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86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945</v>
      </c>
    </row>
    <row r="282" s="2" customFormat="1">
      <c r="A282" s="39"/>
      <c r="B282" s="40"/>
      <c r="C282" s="41"/>
      <c r="D282" s="243" t="s">
        <v>1639</v>
      </c>
      <c r="E282" s="41"/>
      <c r="F282" s="291" t="s">
        <v>8704</v>
      </c>
      <c r="G282" s="41"/>
      <c r="H282" s="41"/>
      <c r="I282" s="292"/>
      <c r="J282" s="41"/>
      <c r="K282" s="41"/>
      <c r="L282" s="45"/>
      <c r="M282" s="293"/>
      <c r="N282" s="294"/>
      <c r="O282" s="92"/>
      <c r="P282" s="92"/>
      <c r="Q282" s="92"/>
      <c r="R282" s="92"/>
      <c r="S282" s="92"/>
      <c r="T282" s="93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1639</v>
      </c>
      <c r="AU282" s="18" t="s">
        <v>86</v>
      </c>
    </row>
    <row r="283" s="13" customFormat="1">
      <c r="A283" s="13"/>
      <c r="B283" s="241"/>
      <c r="C283" s="242"/>
      <c r="D283" s="243" t="s">
        <v>230</v>
      </c>
      <c r="E283" s="244" t="s">
        <v>1</v>
      </c>
      <c r="F283" s="245" t="s">
        <v>8705</v>
      </c>
      <c r="G283" s="242"/>
      <c r="H283" s="246">
        <v>3</v>
      </c>
      <c r="I283" s="247"/>
      <c r="J283" s="242"/>
      <c r="K283" s="242"/>
      <c r="L283" s="248"/>
      <c r="M283" s="249"/>
      <c r="N283" s="250"/>
      <c r="O283" s="250"/>
      <c r="P283" s="250"/>
      <c r="Q283" s="250"/>
      <c r="R283" s="250"/>
      <c r="S283" s="250"/>
      <c r="T283" s="251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2" t="s">
        <v>230</v>
      </c>
      <c r="AU283" s="252" t="s">
        <v>86</v>
      </c>
      <c r="AV283" s="13" t="s">
        <v>88</v>
      </c>
      <c r="AW283" s="13" t="s">
        <v>34</v>
      </c>
      <c r="AX283" s="13" t="s">
        <v>79</v>
      </c>
      <c r="AY283" s="252" t="s">
        <v>216</v>
      </c>
    </row>
    <row r="284" s="14" customFormat="1">
      <c r="A284" s="14"/>
      <c r="B284" s="253"/>
      <c r="C284" s="254"/>
      <c r="D284" s="243" t="s">
        <v>230</v>
      </c>
      <c r="E284" s="255" t="s">
        <v>1</v>
      </c>
      <c r="F284" s="256" t="s">
        <v>285</v>
      </c>
      <c r="G284" s="254"/>
      <c r="H284" s="257">
        <v>3</v>
      </c>
      <c r="I284" s="258"/>
      <c r="J284" s="254"/>
      <c r="K284" s="254"/>
      <c r="L284" s="259"/>
      <c r="M284" s="260"/>
      <c r="N284" s="261"/>
      <c r="O284" s="261"/>
      <c r="P284" s="261"/>
      <c r="Q284" s="261"/>
      <c r="R284" s="261"/>
      <c r="S284" s="261"/>
      <c r="T284" s="262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63" t="s">
        <v>230</v>
      </c>
      <c r="AU284" s="263" t="s">
        <v>86</v>
      </c>
      <c r="AV284" s="14" t="s">
        <v>121</v>
      </c>
      <c r="AW284" s="14" t="s">
        <v>34</v>
      </c>
      <c r="AX284" s="14" t="s">
        <v>86</v>
      </c>
      <c r="AY284" s="263" t="s">
        <v>216</v>
      </c>
    </row>
    <row r="285" s="2" customFormat="1" ht="21.75" customHeight="1">
      <c r="A285" s="39"/>
      <c r="B285" s="40"/>
      <c r="C285" s="228" t="s">
        <v>403</v>
      </c>
      <c r="D285" s="228" t="s">
        <v>218</v>
      </c>
      <c r="E285" s="229" t="s">
        <v>8706</v>
      </c>
      <c r="F285" s="230" t="s">
        <v>8707</v>
      </c>
      <c r="G285" s="231" t="s">
        <v>8695</v>
      </c>
      <c r="H285" s="232">
        <v>2</v>
      </c>
      <c r="I285" s="233"/>
      <c r="J285" s="234">
        <f>ROUND(I285*H285,2)</f>
        <v>0</v>
      </c>
      <c r="K285" s="230" t="s">
        <v>1</v>
      </c>
      <c r="L285" s="45"/>
      <c r="M285" s="235" t="s">
        <v>1</v>
      </c>
      <c r="N285" s="236" t="s">
        <v>44</v>
      </c>
      <c r="O285" s="92"/>
      <c r="P285" s="237">
        <f>O285*H285</f>
        <v>0</v>
      </c>
      <c r="Q285" s="237">
        <v>0</v>
      </c>
      <c r="R285" s="237">
        <f>Q285*H285</f>
        <v>0</v>
      </c>
      <c r="S285" s="237">
        <v>0</v>
      </c>
      <c r="T285" s="238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39" t="s">
        <v>121</v>
      </c>
      <c r="AT285" s="239" t="s">
        <v>218</v>
      </c>
      <c r="AU285" s="239" t="s">
        <v>86</v>
      </c>
      <c r="AY285" s="18" t="s">
        <v>216</v>
      </c>
      <c r="BE285" s="240">
        <f>IF(N285="základní",J285,0)</f>
        <v>0</v>
      </c>
      <c r="BF285" s="240">
        <f>IF(N285="snížená",J285,0)</f>
        <v>0</v>
      </c>
      <c r="BG285" s="240">
        <f>IF(N285="zákl. přenesená",J285,0)</f>
        <v>0</v>
      </c>
      <c r="BH285" s="240">
        <f>IF(N285="sníž. přenesená",J285,0)</f>
        <v>0</v>
      </c>
      <c r="BI285" s="240">
        <f>IF(N285="nulová",J285,0)</f>
        <v>0</v>
      </c>
      <c r="BJ285" s="18" t="s">
        <v>86</v>
      </c>
      <c r="BK285" s="240">
        <f>ROUND(I285*H285,2)</f>
        <v>0</v>
      </c>
      <c r="BL285" s="18" t="s">
        <v>121</v>
      </c>
      <c r="BM285" s="239" t="s">
        <v>953</v>
      </c>
    </row>
    <row r="286" s="2" customFormat="1">
      <c r="A286" s="39"/>
      <c r="B286" s="40"/>
      <c r="C286" s="41"/>
      <c r="D286" s="243" t="s">
        <v>1639</v>
      </c>
      <c r="E286" s="41"/>
      <c r="F286" s="291" t="s">
        <v>8708</v>
      </c>
      <c r="G286" s="41"/>
      <c r="H286" s="41"/>
      <c r="I286" s="292"/>
      <c r="J286" s="41"/>
      <c r="K286" s="41"/>
      <c r="L286" s="45"/>
      <c r="M286" s="293"/>
      <c r="N286" s="294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1639</v>
      </c>
      <c r="AU286" s="18" t="s">
        <v>86</v>
      </c>
    </row>
    <row r="287" s="13" customFormat="1">
      <c r="A287" s="13"/>
      <c r="B287" s="241"/>
      <c r="C287" s="242"/>
      <c r="D287" s="243" t="s">
        <v>230</v>
      </c>
      <c r="E287" s="244" t="s">
        <v>1</v>
      </c>
      <c r="F287" s="245" t="s">
        <v>8709</v>
      </c>
      <c r="G287" s="242"/>
      <c r="H287" s="246">
        <v>2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230</v>
      </c>
      <c r="AU287" s="252" t="s">
        <v>86</v>
      </c>
      <c r="AV287" s="13" t="s">
        <v>88</v>
      </c>
      <c r="AW287" s="13" t="s">
        <v>34</v>
      </c>
      <c r="AX287" s="13" t="s">
        <v>79</v>
      </c>
      <c r="AY287" s="252" t="s">
        <v>216</v>
      </c>
    </row>
    <row r="288" s="14" customFormat="1">
      <c r="A288" s="14"/>
      <c r="B288" s="253"/>
      <c r="C288" s="254"/>
      <c r="D288" s="243" t="s">
        <v>230</v>
      </c>
      <c r="E288" s="255" t="s">
        <v>1</v>
      </c>
      <c r="F288" s="256" t="s">
        <v>285</v>
      </c>
      <c r="G288" s="254"/>
      <c r="H288" s="257">
        <v>2</v>
      </c>
      <c r="I288" s="258"/>
      <c r="J288" s="254"/>
      <c r="K288" s="254"/>
      <c r="L288" s="259"/>
      <c r="M288" s="260"/>
      <c r="N288" s="261"/>
      <c r="O288" s="261"/>
      <c r="P288" s="261"/>
      <c r="Q288" s="261"/>
      <c r="R288" s="261"/>
      <c r="S288" s="261"/>
      <c r="T288" s="262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3" t="s">
        <v>230</v>
      </c>
      <c r="AU288" s="263" t="s">
        <v>86</v>
      </c>
      <c r="AV288" s="14" t="s">
        <v>121</v>
      </c>
      <c r="AW288" s="14" t="s">
        <v>34</v>
      </c>
      <c r="AX288" s="14" t="s">
        <v>86</v>
      </c>
      <c r="AY288" s="263" t="s">
        <v>216</v>
      </c>
    </row>
    <row r="289" s="2" customFormat="1" ht="16.5" customHeight="1">
      <c r="A289" s="39"/>
      <c r="B289" s="40"/>
      <c r="C289" s="228" t="s">
        <v>408</v>
      </c>
      <c r="D289" s="228" t="s">
        <v>218</v>
      </c>
      <c r="E289" s="229" t="s">
        <v>8710</v>
      </c>
      <c r="F289" s="230" t="s">
        <v>8711</v>
      </c>
      <c r="G289" s="231" t="s">
        <v>8645</v>
      </c>
      <c r="H289" s="232">
        <v>1.3999999999999999</v>
      </c>
      <c r="I289" s="233"/>
      <c r="J289" s="234">
        <f>ROUND(I289*H289,2)</f>
        <v>0</v>
      </c>
      <c r="K289" s="230" t="s">
        <v>1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</v>
      </c>
      <c r="R289" s="237">
        <f>Q289*H289</f>
        <v>0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121</v>
      </c>
      <c r="AT289" s="239" t="s">
        <v>218</v>
      </c>
      <c r="AU289" s="239" t="s">
        <v>86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121</v>
      </c>
      <c r="BM289" s="239" t="s">
        <v>963</v>
      </c>
    </row>
    <row r="290" s="2" customFormat="1">
      <c r="A290" s="39"/>
      <c r="B290" s="40"/>
      <c r="C290" s="41"/>
      <c r="D290" s="243" t="s">
        <v>1639</v>
      </c>
      <c r="E290" s="41"/>
      <c r="F290" s="291" t="s">
        <v>8712</v>
      </c>
      <c r="G290" s="41"/>
      <c r="H290" s="41"/>
      <c r="I290" s="292"/>
      <c r="J290" s="41"/>
      <c r="K290" s="41"/>
      <c r="L290" s="45"/>
      <c r="M290" s="293"/>
      <c r="N290" s="294"/>
      <c r="O290" s="92"/>
      <c r="P290" s="92"/>
      <c r="Q290" s="92"/>
      <c r="R290" s="92"/>
      <c r="S290" s="92"/>
      <c r="T290" s="93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1639</v>
      </c>
      <c r="AU290" s="18" t="s">
        <v>86</v>
      </c>
    </row>
    <row r="291" s="13" customFormat="1">
      <c r="A291" s="13"/>
      <c r="B291" s="241"/>
      <c r="C291" s="242"/>
      <c r="D291" s="243" t="s">
        <v>230</v>
      </c>
      <c r="E291" s="244" t="s">
        <v>1</v>
      </c>
      <c r="F291" s="245" t="s">
        <v>8713</v>
      </c>
      <c r="G291" s="242"/>
      <c r="H291" s="246">
        <v>1.3999999999999999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230</v>
      </c>
      <c r="AU291" s="252" t="s">
        <v>86</v>
      </c>
      <c r="AV291" s="13" t="s">
        <v>88</v>
      </c>
      <c r="AW291" s="13" t="s">
        <v>34</v>
      </c>
      <c r="AX291" s="13" t="s">
        <v>79</v>
      </c>
      <c r="AY291" s="252" t="s">
        <v>216</v>
      </c>
    </row>
    <row r="292" s="14" customFormat="1">
      <c r="A292" s="14"/>
      <c r="B292" s="253"/>
      <c r="C292" s="254"/>
      <c r="D292" s="243" t="s">
        <v>230</v>
      </c>
      <c r="E292" s="255" t="s">
        <v>1</v>
      </c>
      <c r="F292" s="256" t="s">
        <v>285</v>
      </c>
      <c r="G292" s="254"/>
      <c r="H292" s="257">
        <v>1.3999999999999999</v>
      </c>
      <c r="I292" s="258"/>
      <c r="J292" s="254"/>
      <c r="K292" s="254"/>
      <c r="L292" s="259"/>
      <c r="M292" s="260"/>
      <c r="N292" s="261"/>
      <c r="O292" s="261"/>
      <c r="P292" s="261"/>
      <c r="Q292" s="261"/>
      <c r="R292" s="261"/>
      <c r="S292" s="261"/>
      <c r="T292" s="262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63" t="s">
        <v>230</v>
      </c>
      <c r="AU292" s="263" t="s">
        <v>86</v>
      </c>
      <c r="AV292" s="14" t="s">
        <v>121</v>
      </c>
      <c r="AW292" s="14" t="s">
        <v>34</v>
      </c>
      <c r="AX292" s="14" t="s">
        <v>86</v>
      </c>
      <c r="AY292" s="263" t="s">
        <v>216</v>
      </c>
    </row>
    <row r="293" s="2" customFormat="1" ht="16.5" customHeight="1">
      <c r="A293" s="39"/>
      <c r="B293" s="40"/>
      <c r="C293" s="228" t="s">
        <v>415</v>
      </c>
      <c r="D293" s="228" t="s">
        <v>218</v>
      </c>
      <c r="E293" s="229" t="s">
        <v>8714</v>
      </c>
      <c r="F293" s="230" t="s">
        <v>8715</v>
      </c>
      <c r="G293" s="231" t="s">
        <v>8695</v>
      </c>
      <c r="H293" s="232">
        <v>1</v>
      </c>
      <c r="I293" s="233"/>
      <c r="J293" s="234">
        <f>ROUND(I293*H293,2)</f>
        <v>0</v>
      </c>
      <c r="K293" s="230" t="s">
        <v>1</v>
      </c>
      <c r="L293" s="45"/>
      <c r="M293" s="235" t="s">
        <v>1</v>
      </c>
      <c r="N293" s="236" t="s">
        <v>44</v>
      </c>
      <c r="O293" s="92"/>
      <c r="P293" s="237">
        <f>O293*H293</f>
        <v>0</v>
      </c>
      <c r="Q293" s="237">
        <v>0</v>
      </c>
      <c r="R293" s="237">
        <f>Q293*H293</f>
        <v>0</v>
      </c>
      <c r="S293" s="237">
        <v>0</v>
      </c>
      <c r="T293" s="238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39" t="s">
        <v>121</v>
      </c>
      <c r="AT293" s="239" t="s">
        <v>218</v>
      </c>
      <c r="AU293" s="239" t="s">
        <v>86</v>
      </c>
      <c r="AY293" s="18" t="s">
        <v>216</v>
      </c>
      <c r="BE293" s="240">
        <f>IF(N293="základní",J293,0)</f>
        <v>0</v>
      </c>
      <c r="BF293" s="240">
        <f>IF(N293="snížená",J293,0)</f>
        <v>0</v>
      </c>
      <c r="BG293" s="240">
        <f>IF(N293="zákl. přenesená",J293,0)</f>
        <v>0</v>
      </c>
      <c r="BH293" s="240">
        <f>IF(N293="sníž. přenesená",J293,0)</f>
        <v>0</v>
      </c>
      <c r="BI293" s="240">
        <f>IF(N293="nulová",J293,0)</f>
        <v>0</v>
      </c>
      <c r="BJ293" s="18" t="s">
        <v>86</v>
      </c>
      <c r="BK293" s="240">
        <f>ROUND(I293*H293,2)</f>
        <v>0</v>
      </c>
      <c r="BL293" s="18" t="s">
        <v>121</v>
      </c>
      <c r="BM293" s="239" t="s">
        <v>971</v>
      </c>
    </row>
    <row r="294" s="2" customFormat="1">
      <c r="A294" s="39"/>
      <c r="B294" s="40"/>
      <c r="C294" s="41"/>
      <c r="D294" s="243" t="s">
        <v>1639</v>
      </c>
      <c r="E294" s="41"/>
      <c r="F294" s="291" t="s">
        <v>8716</v>
      </c>
      <c r="G294" s="41"/>
      <c r="H294" s="41"/>
      <c r="I294" s="292"/>
      <c r="J294" s="41"/>
      <c r="K294" s="41"/>
      <c r="L294" s="45"/>
      <c r="M294" s="293"/>
      <c r="N294" s="294"/>
      <c r="O294" s="92"/>
      <c r="P294" s="92"/>
      <c r="Q294" s="92"/>
      <c r="R294" s="92"/>
      <c r="S294" s="92"/>
      <c r="T294" s="93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1639</v>
      </c>
      <c r="AU294" s="18" t="s">
        <v>86</v>
      </c>
    </row>
    <row r="295" s="13" customFormat="1">
      <c r="A295" s="13"/>
      <c r="B295" s="241"/>
      <c r="C295" s="242"/>
      <c r="D295" s="243" t="s">
        <v>230</v>
      </c>
      <c r="E295" s="244" t="s">
        <v>1</v>
      </c>
      <c r="F295" s="245" t="s">
        <v>8697</v>
      </c>
      <c r="G295" s="242"/>
      <c r="H295" s="246">
        <v>1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230</v>
      </c>
      <c r="AU295" s="252" t="s">
        <v>86</v>
      </c>
      <c r="AV295" s="13" t="s">
        <v>88</v>
      </c>
      <c r="AW295" s="13" t="s">
        <v>34</v>
      </c>
      <c r="AX295" s="13" t="s">
        <v>79</v>
      </c>
      <c r="AY295" s="252" t="s">
        <v>216</v>
      </c>
    </row>
    <row r="296" s="14" customFormat="1">
      <c r="A296" s="14"/>
      <c r="B296" s="253"/>
      <c r="C296" s="254"/>
      <c r="D296" s="243" t="s">
        <v>230</v>
      </c>
      <c r="E296" s="255" t="s">
        <v>1</v>
      </c>
      <c r="F296" s="256" t="s">
        <v>285</v>
      </c>
      <c r="G296" s="254"/>
      <c r="H296" s="257">
        <v>1</v>
      </c>
      <c r="I296" s="258"/>
      <c r="J296" s="254"/>
      <c r="K296" s="254"/>
      <c r="L296" s="259"/>
      <c r="M296" s="260"/>
      <c r="N296" s="261"/>
      <c r="O296" s="261"/>
      <c r="P296" s="261"/>
      <c r="Q296" s="261"/>
      <c r="R296" s="261"/>
      <c r="S296" s="261"/>
      <c r="T296" s="262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3" t="s">
        <v>230</v>
      </c>
      <c r="AU296" s="263" t="s">
        <v>86</v>
      </c>
      <c r="AV296" s="14" t="s">
        <v>121</v>
      </c>
      <c r="AW296" s="14" t="s">
        <v>34</v>
      </c>
      <c r="AX296" s="14" t="s">
        <v>86</v>
      </c>
      <c r="AY296" s="263" t="s">
        <v>216</v>
      </c>
    </row>
    <row r="297" s="2" customFormat="1" ht="16.5" customHeight="1">
      <c r="A297" s="39"/>
      <c r="B297" s="40"/>
      <c r="C297" s="228" t="s">
        <v>420</v>
      </c>
      <c r="D297" s="228" t="s">
        <v>218</v>
      </c>
      <c r="E297" s="229" t="s">
        <v>8717</v>
      </c>
      <c r="F297" s="230" t="s">
        <v>8718</v>
      </c>
      <c r="G297" s="231" t="s">
        <v>372</v>
      </c>
      <c r="H297" s="232">
        <v>9.5999999999999996</v>
      </c>
      <c r="I297" s="233"/>
      <c r="J297" s="234">
        <f>ROUND(I297*H297,2)</f>
        <v>0</v>
      </c>
      <c r="K297" s="230" t="s">
        <v>1</v>
      </c>
      <c r="L297" s="45"/>
      <c r="M297" s="235" t="s">
        <v>1</v>
      </c>
      <c r="N297" s="236" t="s">
        <v>44</v>
      </c>
      <c r="O297" s="92"/>
      <c r="P297" s="237">
        <f>O297*H297</f>
        <v>0</v>
      </c>
      <c r="Q297" s="237">
        <v>0</v>
      </c>
      <c r="R297" s="237">
        <f>Q297*H297</f>
        <v>0</v>
      </c>
      <c r="S297" s="237">
        <v>0</v>
      </c>
      <c r="T297" s="238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39" t="s">
        <v>121</v>
      </c>
      <c r="AT297" s="239" t="s">
        <v>218</v>
      </c>
      <c r="AU297" s="239" t="s">
        <v>86</v>
      </c>
      <c r="AY297" s="18" t="s">
        <v>216</v>
      </c>
      <c r="BE297" s="240">
        <f>IF(N297="základní",J297,0)</f>
        <v>0</v>
      </c>
      <c r="BF297" s="240">
        <f>IF(N297="snížená",J297,0)</f>
        <v>0</v>
      </c>
      <c r="BG297" s="240">
        <f>IF(N297="zákl. přenesená",J297,0)</f>
        <v>0</v>
      </c>
      <c r="BH297" s="240">
        <f>IF(N297="sníž. přenesená",J297,0)</f>
        <v>0</v>
      </c>
      <c r="BI297" s="240">
        <f>IF(N297="nulová",J297,0)</f>
        <v>0</v>
      </c>
      <c r="BJ297" s="18" t="s">
        <v>86</v>
      </c>
      <c r="BK297" s="240">
        <f>ROUND(I297*H297,2)</f>
        <v>0</v>
      </c>
      <c r="BL297" s="18" t="s">
        <v>121</v>
      </c>
      <c r="BM297" s="239" t="s">
        <v>991</v>
      </c>
    </row>
    <row r="298" s="2" customFormat="1">
      <c r="A298" s="39"/>
      <c r="B298" s="40"/>
      <c r="C298" s="41"/>
      <c r="D298" s="243" t="s">
        <v>1639</v>
      </c>
      <c r="E298" s="41"/>
      <c r="F298" s="291" t="s">
        <v>8719</v>
      </c>
      <c r="G298" s="41"/>
      <c r="H298" s="41"/>
      <c r="I298" s="292"/>
      <c r="J298" s="41"/>
      <c r="K298" s="41"/>
      <c r="L298" s="45"/>
      <c r="M298" s="293"/>
      <c r="N298" s="294"/>
      <c r="O298" s="92"/>
      <c r="P298" s="92"/>
      <c r="Q298" s="92"/>
      <c r="R298" s="92"/>
      <c r="S298" s="92"/>
      <c r="T298" s="93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1639</v>
      </c>
      <c r="AU298" s="18" t="s">
        <v>86</v>
      </c>
    </row>
    <row r="299" s="13" customFormat="1">
      <c r="A299" s="13"/>
      <c r="B299" s="241"/>
      <c r="C299" s="242"/>
      <c r="D299" s="243" t="s">
        <v>230</v>
      </c>
      <c r="E299" s="244" t="s">
        <v>1</v>
      </c>
      <c r="F299" s="245" t="s">
        <v>8720</v>
      </c>
      <c r="G299" s="242"/>
      <c r="H299" s="246">
        <v>9.5999999999999996</v>
      </c>
      <c r="I299" s="247"/>
      <c r="J299" s="242"/>
      <c r="K299" s="242"/>
      <c r="L299" s="248"/>
      <c r="M299" s="249"/>
      <c r="N299" s="250"/>
      <c r="O299" s="250"/>
      <c r="P299" s="250"/>
      <c r="Q299" s="250"/>
      <c r="R299" s="250"/>
      <c r="S299" s="250"/>
      <c r="T299" s="25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2" t="s">
        <v>230</v>
      </c>
      <c r="AU299" s="252" t="s">
        <v>86</v>
      </c>
      <c r="AV299" s="13" t="s">
        <v>88</v>
      </c>
      <c r="AW299" s="13" t="s">
        <v>34</v>
      </c>
      <c r="AX299" s="13" t="s">
        <v>79</v>
      </c>
      <c r="AY299" s="252" t="s">
        <v>216</v>
      </c>
    </row>
    <row r="300" s="14" customFormat="1">
      <c r="A300" s="14"/>
      <c r="B300" s="253"/>
      <c r="C300" s="254"/>
      <c r="D300" s="243" t="s">
        <v>230</v>
      </c>
      <c r="E300" s="255" t="s">
        <v>1</v>
      </c>
      <c r="F300" s="256" t="s">
        <v>285</v>
      </c>
      <c r="G300" s="254"/>
      <c r="H300" s="257">
        <v>9.5999999999999996</v>
      </c>
      <c r="I300" s="258"/>
      <c r="J300" s="254"/>
      <c r="K300" s="254"/>
      <c r="L300" s="259"/>
      <c r="M300" s="260"/>
      <c r="N300" s="261"/>
      <c r="O300" s="261"/>
      <c r="P300" s="261"/>
      <c r="Q300" s="261"/>
      <c r="R300" s="261"/>
      <c r="S300" s="261"/>
      <c r="T300" s="262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3" t="s">
        <v>230</v>
      </c>
      <c r="AU300" s="263" t="s">
        <v>86</v>
      </c>
      <c r="AV300" s="14" t="s">
        <v>121</v>
      </c>
      <c r="AW300" s="14" t="s">
        <v>34</v>
      </c>
      <c r="AX300" s="14" t="s">
        <v>86</v>
      </c>
      <c r="AY300" s="263" t="s">
        <v>216</v>
      </c>
    </row>
    <row r="301" s="2" customFormat="1" ht="16.5" customHeight="1">
      <c r="A301" s="39"/>
      <c r="B301" s="40"/>
      <c r="C301" s="228" t="s">
        <v>424</v>
      </c>
      <c r="D301" s="228" t="s">
        <v>218</v>
      </c>
      <c r="E301" s="229" t="s">
        <v>8721</v>
      </c>
      <c r="F301" s="230" t="s">
        <v>8722</v>
      </c>
      <c r="G301" s="231" t="s">
        <v>372</v>
      </c>
      <c r="H301" s="232">
        <v>58.200000000000003</v>
      </c>
      <c r="I301" s="233"/>
      <c r="J301" s="234">
        <f>ROUND(I301*H301,2)</f>
        <v>0</v>
      </c>
      <c r="K301" s="230" t="s">
        <v>1</v>
      </c>
      <c r="L301" s="45"/>
      <c r="M301" s="235" t="s">
        <v>1</v>
      </c>
      <c r="N301" s="236" t="s">
        <v>44</v>
      </c>
      <c r="O301" s="92"/>
      <c r="P301" s="237">
        <f>O301*H301</f>
        <v>0</v>
      </c>
      <c r="Q301" s="237">
        <v>0</v>
      </c>
      <c r="R301" s="237">
        <f>Q301*H301</f>
        <v>0</v>
      </c>
      <c r="S301" s="237">
        <v>0</v>
      </c>
      <c r="T301" s="238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39" t="s">
        <v>121</v>
      </c>
      <c r="AT301" s="239" t="s">
        <v>218</v>
      </c>
      <c r="AU301" s="239" t="s">
        <v>86</v>
      </c>
      <c r="AY301" s="18" t="s">
        <v>216</v>
      </c>
      <c r="BE301" s="240">
        <f>IF(N301="základní",J301,0)</f>
        <v>0</v>
      </c>
      <c r="BF301" s="240">
        <f>IF(N301="snížená",J301,0)</f>
        <v>0</v>
      </c>
      <c r="BG301" s="240">
        <f>IF(N301="zákl. přenesená",J301,0)</f>
        <v>0</v>
      </c>
      <c r="BH301" s="240">
        <f>IF(N301="sníž. přenesená",J301,0)</f>
        <v>0</v>
      </c>
      <c r="BI301" s="240">
        <f>IF(N301="nulová",J301,0)</f>
        <v>0</v>
      </c>
      <c r="BJ301" s="18" t="s">
        <v>86</v>
      </c>
      <c r="BK301" s="240">
        <f>ROUND(I301*H301,2)</f>
        <v>0</v>
      </c>
      <c r="BL301" s="18" t="s">
        <v>121</v>
      </c>
      <c r="BM301" s="239" t="s">
        <v>1010</v>
      </c>
    </row>
    <row r="302" s="2" customFormat="1">
      <c r="A302" s="39"/>
      <c r="B302" s="40"/>
      <c r="C302" s="41"/>
      <c r="D302" s="243" t="s">
        <v>1639</v>
      </c>
      <c r="E302" s="41"/>
      <c r="F302" s="291" t="s">
        <v>8723</v>
      </c>
      <c r="G302" s="41"/>
      <c r="H302" s="41"/>
      <c r="I302" s="292"/>
      <c r="J302" s="41"/>
      <c r="K302" s="41"/>
      <c r="L302" s="45"/>
      <c r="M302" s="293"/>
      <c r="N302" s="294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1639</v>
      </c>
      <c r="AU302" s="18" t="s">
        <v>86</v>
      </c>
    </row>
    <row r="303" s="13" customFormat="1">
      <c r="A303" s="13"/>
      <c r="B303" s="241"/>
      <c r="C303" s="242"/>
      <c r="D303" s="243" t="s">
        <v>230</v>
      </c>
      <c r="E303" s="244" t="s">
        <v>1</v>
      </c>
      <c r="F303" s="245" t="s">
        <v>8724</v>
      </c>
      <c r="G303" s="242"/>
      <c r="H303" s="246">
        <v>58.200000000000003</v>
      </c>
      <c r="I303" s="247"/>
      <c r="J303" s="242"/>
      <c r="K303" s="242"/>
      <c r="L303" s="248"/>
      <c r="M303" s="249"/>
      <c r="N303" s="250"/>
      <c r="O303" s="250"/>
      <c r="P303" s="250"/>
      <c r="Q303" s="250"/>
      <c r="R303" s="250"/>
      <c r="S303" s="250"/>
      <c r="T303" s="251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2" t="s">
        <v>230</v>
      </c>
      <c r="AU303" s="252" t="s">
        <v>86</v>
      </c>
      <c r="AV303" s="13" t="s">
        <v>88</v>
      </c>
      <c r="AW303" s="13" t="s">
        <v>34</v>
      </c>
      <c r="AX303" s="13" t="s">
        <v>79</v>
      </c>
      <c r="AY303" s="252" t="s">
        <v>216</v>
      </c>
    </row>
    <row r="304" s="14" customFormat="1">
      <c r="A304" s="14"/>
      <c r="B304" s="253"/>
      <c r="C304" s="254"/>
      <c r="D304" s="243" t="s">
        <v>230</v>
      </c>
      <c r="E304" s="255" t="s">
        <v>1</v>
      </c>
      <c r="F304" s="256" t="s">
        <v>285</v>
      </c>
      <c r="G304" s="254"/>
      <c r="H304" s="257">
        <v>58.200000000000003</v>
      </c>
      <c r="I304" s="258"/>
      <c r="J304" s="254"/>
      <c r="K304" s="254"/>
      <c r="L304" s="259"/>
      <c r="M304" s="260"/>
      <c r="N304" s="261"/>
      <c r="O304" s="261"/>
      <c r="P304" s="261"/>
      <c r="Q304" s="261"/>
      <c r="R304" s="261"/>
      <c r="S304" s="261"/>
      <c r="T304" s="262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63" t="s">
        <v>230</v>
      </c>
      <c r="AU304" s="263" t="s">
        <v>86</v>
      </c>
      <c r="AV304" s="14" t="s">
        <v>121</v>
      </c>
      <c r="AW304" s="14" t="s">
        <v>34</v>
      </c>
      <c r="AX304" s="14" t="s">
        <v>86</v>
      </c>
      <c r="AY304" s="263" t="s">
        <v>216</v>
      </c>
    </row>
    <row r="305" s="2" customFormat="1" ht="16.5" customHeight="1">
      <c r="A305" s="39"/>
      <c r="B305" s="40"/>
      <c r="C305" s="228" t="s">
        <v>428</v>
      </c>
      <c r="D305" s="228" t="s">
        <v>218</v>
      </c>
      <c r="E305" s="229" t="s">
        <v>8725</v>
      </c>
      <c r="F305" s="230" t="s">
        <v>8726</v>
      </c>
      <c r="G305" s="231" t="s">
        <v>372</v>
      </c>
      <c r="H305" s="232">
        <v>17.399999999999999</v>
      </c>
      <c r="I305" s="233"/>
      <c r="J305" s="234">
        <f>ROUND(I305*H305,2)</f>
        <v>0</v>
      </c>
      <c r="K305" s="230" t="s">
        <v>1</v>
      </c>
      <c r="L305" s="45"/>
      <c r="M305" s="235" t="s">
        <v>1</v>
      </c>
      <c r="N305" s="236" t="s">
        <v>44</v>
      </c>
      <c r="O305" s="92"/>
      <c r="P305" s="237">
        <f>O305*H305</f>
        <v>0</v>
      </c>
      <c r="Q305" s="237">
        <v>0</v>
      </c>
      <c r="R305" s="237">
        <f>Q305*H305</f>
        <v>0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121</v>
      </c>
      <c r="AT305" s="239" t="s">
        <v>218</v>
      </c>
      <c r="AU305" s="239" t="s">
        <v>86</v>
      </c>
      <c r="AY305" s="18" t="s">
        <v>216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86</v>
      </c>
      <c r="BK305" s="240">
        <f>ROUND(I305*H305,2)</f>
        <v>0</v>
      </c>
      <c r="BL305" s="18" t="s">
        <v>121</v>
      </c>
      <c r="BM305" s="239" t="s">
        <v>1020</v>
      </c>
    </row>
    <row r="306" s="2" customFormat="1">
      <c r="A306" s="39"/>
      <c r="B306" s="40"/>
      <c r="C306" s="41"/>
      <c r="D306" s="243" t="s">
        <v>1639</v>
      </c>
      <c r="E306" s="41"/>
      <c r="F306" s="291" t="s">
        <v>8727</v>
      </c>
      <c r="G306" s="41"/>
      <c r="H306" s="41"/>
      <c r="I306" s="292"/>
      <c r="J306" s="41"/>
      <c r="K306" s="41"/>
      <c r="L306" s="45"/>
      <c r="M306" s="293"/>
      <c r="N306" s="294"/>
      <c r="O306" s="92"/>
      <c r="P306" s="92"/>
      <c r="Q306" s="92"/>
      <c r="R306" s="92"/>
      <c r="S306" s="92"/>
      <c r="T306" s="93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1639</v>
      </c>
      <c r="AU306" s="18" t="s">
        <v>86</v>
      </c>
    </row>
    <row r="307" s="13" customFormat="1">
      <c r="A307" s="13"/>
      <c r="B307" s="241"/>
      <c r="C307" s="242"/>
      <c r="D307" s="243" t="s">
        <v>230</v>
      </c>
      <c r="E307" s="244" t="s">
        <v>1</v>
      </c>
      <c r="F307" s="245" t="s">
        <v>8728</v>
      </c>
      <c r="G307" s="242"/>
      <c r="H307" s="246">
        <v>17.399999999999999</v>
      </c>
      <c r="I307" s="247"/>
      <c r="J307" s="242"/>
      <c r="K307" s="242"/>
      <c r="L307" s="248"/>
      <c r="M307" s="249"/>
      <c r="N307" s="250"/>
      <c r="O307" s="250"/>
      <c r="P307" s="250"/>
      <c r="Q307" s="250"/>
      <c r="R307" s="250"/>
      <c r="S307" s="250"/>
      <c r="T307" s="251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52" t="s">
        <v>230</v>
      </c>
      <c r="AU307" s="252" t="s">
        <v>86</v>
      </c>
      <c r="AV307" s="13" t="s">
        <v>88</v>
      </c>
      <c r="AW307" s="13" t="s">
        <v>34</v>
      </c>
      <c r="AX307" s="13" t="s">
        <v>79</v>
      </c>
      <c r="AY307" s="252" t="s">
        <v>216</v>
      </c>
    </row>
    <row r="308" s="14" customFormat="1">
      <c r="A308" s="14"/>
      <c r="B308" s="253"/>
      <c r="C308" s="254"/>
      <c r="D308" s="243" t="s">
        <v>230</v>
      </c>
      <c r="E308" s="255" t="s">
        <v>1</v>
      </c>
      <c r="F308" s="256" t="s">
        <v>285</v>
      </c>
      <c r="G308" s="254"/>
      <c r="H308" s="257">
        <v>17.399999999999999</v>
      </c>
      <c r="I308" s="258"/>
      <c r="J308" s="254"/>
      <c r="K308" s="254"/>
      <c r="L308" s="259"/>
      <c r="M308" s="260"/>
      <c r="N308" s="261"/>
      <c r="O308" s="261"/>
      <c r="P308" s="261"/>
      <c r="Q308" s="261"/>
      <c r="R308" s="261"/>
      <c r="S308" s="261"/>
      <c r="T308" s="262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3" t="s">
        <v>230</v>
      </c>
      <c r="AU308" s="263" t="s">
        <v>86</v>
      </c>
      <c r="AV308" s="14" t="s">
        <v>121</v>
      </c>
      <c r="AW308" s="14" t="s">
        <v>34</v>
      </c>
      <c r="AX308" s="14" t="s">
        <v>86</v>
      </c>
      <c r="AY308" s="263" t="s">
        <v>216</v>
      </c>
    </row>
    <row r="309" s="2" customFormat="1" ht="16.5" customHeight="1">
      <c r="A309" s="39"/>
      <c r="B309" s="40"/>
      <c r="C309" s="228" t="s">
        <v>432</v>
      </c>
      <c r="D309" s="228" t="s">
        <v>218</v>
      </c>
      <c r="E309" s="229" t="s">
        <v>8729</v>
      </c>
      <c r="F309" s="230" t="s">
        <v>8730</v>
      </c>
      <c r="G309" s="231" t="s">
        <v>372</v>
      </c>
      <c r="H309" s="232">
        <v>17.5</v>
      </c>
      <c r="I309" s="233"/>
      <c r="J309" s="234">
        <f>ROUND(I309*H309,2)</f>
        <v>0</v>
      </c>
      <c r="K309" s="230" t="s">
        <v>1</v>
      </c>
      <c r="L309" s="45"/>
      <c r="M309" s="235" t="s">
        <v>1</v>
      </c>
      <c r="N309" s="236" t="s">
        <v>44</v>
      </c>
      <c r="O309" s="92"/>
      <c r="P309" s="237">
        <f>O309*H309</f>
        <v>0</v>
      </c>
      <c r="Q309" s="237">
        <v>0</v>
      </c>
      <c r="R309" s="237">
        <f>Q309*H309</f>
        <v>0</v>
      </c>
      <c r="S309" s="237">
        <v>0</v>
      </c>
      <c r="T309" s="238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39" t="s">
        <v>121</v>
      </c>
      <c r="AT309" s="239" t="s">
        <v>218</v>
      </c>
      <c r="AU309" s="239" t="s">
        <v>86</v>
      </c>
      <c r="AY309" s="18" t="s">
        <v>216</v>
      </c>
      <c r="BE309" s="240">
        <f>IF(N309="základní",J309,0)</f>
        <v>0</v>
      </c>
      <c r="BF309" s="240">
        <f>IF(N309="snížená",J309,0)</f>
        <v>0</v>
      </c>
      <c r="BG309" s="240">
        <f>IF(N309="zákl. přenesená",J309,0)</f>
        <v>0</v>
      </c>
      <c r="BH309" s="240">
        <f>IF(N309="sníž. přenesená",J309,0)</f>
        <v>0</v>
      </c>
      <c r="BI309" s="240">
        <f>IF(N309="nulová",J309,0)</f>
        <v>0</v>
      </c>
      <c r="BJ309" s="18" t="s">
        <v>86</v>
      </c>
      <c r="BK309" s="240">
        <f>ROUND(I309*H309,2)</f>
        <v>0</v>
      </c>
      <c r="BL309" s="18" t="s">
        <v>121</v>
      </c>
      <c r="BM309" s="239" t="s">
        <v>1030</v>
      </c>
    </row>
    <row r="310" s="2" customFormat="1">
      <c r="A310" s="39"/>
      <c r="B310" s="40"/>
      <c r="C310" s="41"/>
      <c r="D310" s="243" t="s">
        <v>1639</v>
      </c>
      <c r="E310" s="41"/>
      <c r="F310" s="291" t="s">
        <v>8731</v>
      </c>
      <c r="G310" s="41"/>
      <c r="H310" s="41"/>
      <c r="I310" s="292"/>
      <c r="J310" s="41"/>
      <c r="K310" s="41"/>
      <c r="L310" s="45"/>
      <c r="M310" s="293"/>
      <c r="N310" s="294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1639</v>
      </c>
      <c r="AU310" s="18" t="s">
        <v>86</v>
      </c>
    </row>
    <row r="311" s="13" customFormat="1">
      <c r="A311" s="13"/>
      <c r="B311" s="241"/>
      <c r="C311" s="242"/>
      <c r="D311" s="243" t="s">
        <v>230</v>
      </c>
      <c r="E311" s="244" t="s">
        <v>1</v>
      </c>
      <c r="F311" s="245" t="s">
        <v>8732</v>
      </c>
      <c r="G311" s="242"/>
      <c r="H311" s="246">
        <v>17.5</v>
      </c>
      <c r="I311" s="247"/>
      <c r="J311" s="242"/>
      <c r="K311" s="242"/>
      <c r="L311" s="248"/>
      <c r="M311" s="249"/>
      <c r="N311" s="250"/>
      <c r="O311" s="250"/>
      <c r="P311" s="250"/>
      <c r="Q311" s="250"/>
      <c r="R311" s="250"/>
      <c r="S311" s="250"/>
      <c r="T311" s="251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2" t="s">
        <v>230</v>
      </c>
      <c r="AU311" s="252" t="s">
        <v>86</v>
      </c>
      <c r="AV311" s="13" t="s">
        <v>88</v>
      </c>
      <c r="AW311" s="13" t="s">
        <v>34</v>
      </c>
      <c r="AX311" s="13" t="s">
        <v>79</v>
      </c>
      <c r="AY311" s="252" t="s">
        <v>216</v>
      </c>
    </row>
    <row r="312" s="14" customFormat="1">
      <c r="A312" s="14"/>
      <c r="B312" s="253"/>
      <c r="C312" s="254"/>
      <c r="D312" s="243" t="s">
        <v>230</v>
      </c>
      <c r="E312" s="255" t="s">
        <v>1</v>
      </c>
      <c r="F312" s="256" t="s">
        <v>285</v>
      </c>
      <c r="G312" s="254"/>
      <c r="H312" s="257">
        <v>17.5</v>
      </c>
      <c r="I312" s="258"/>
      <c r="J312" s="254"/>
      <c r="K312" s="254"/>
      <c r="L312" s="259"/>
      <c r="M312" s="260"/>
      <c r="N312" s="261"/>
      <c r="O312" s="261"/>
      <c r="P312" s="261"/>
      <c r="Q312" s="261"/>
      <c r="R312" s="261"/>
      <c r="S312" s="261"/>
      <c r="T312" s="262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63" t="s">
        <v>230</v>
      </c>
      <c r="AU312" s="263" t="s">
        <v>86</v>
      </c>
      <c r="AV312" s="14" t="s">
        <v>121</v>
      </c>
      <c r="AW312" s="14" t="s">
        <v>34</v>
      </c>
      <c r="AX312" s="14" t="s">
        <v>86</v>
      </c>
      <c r="AY312" s="263" t="s">
        <v>216</v>
      </c>
    </row>
    <row r="313" s="2" customFormat="1" ht="16.5" customHeight="1">
      <c r="A313" s="39"/>
      <c r="B313" s="40"/>
      <c r="C313" s="228" t="s">
        <v>436</v>
      </c>
      <c r="D313" s="228" t="s">
        <v>218</v>
      </c>
      <c r="E313" s="229" t="s">
        <v>8733</v>
      </c>
      <c r="F313" s="230" t="s">
        <v>8734</v>
      </c>
      <c r="G313" s="231" t="s">
        <v>372</v>
      </c>
      <c r="H313" s="232">
        <v>17.5</v>
      </c>
      <c r="I313" s="233"/>
      <c r="J313" s="234">
        <f>ROUND(I313*H313,2)</f>
        <v>0</v>
      </c>
      <c r="K313" s="230" t="s">
        <v>1</v>
      </c>
      <c r="L313" s="45"/>
      <c r="M313" s="235" t="s">
        <v>1</v>
      </c>
      <c r="N313" s="236" t="s">
        <v>44</v>
      </c>
      <c r="O313" s="92"/>
      <c r="P313" s="237">
        <f>O313*H313</f>
        <v>0</v>
      </c>
      <c r="Q313" s="237">
        <v>0</v>
      </c>
      <c r="R313" s="237">
        <f>Q313*H313</f>
        <v>0</v>
      </c>
      <c r="S313" s="237">
        <v>0</v>
      </c>
      <c r="T313" s="238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39" t="s">
        <v>121</v>
      </c>
      <c r="AT313" s="239" t="s">
        <v>218</v>
      </c>
      <c r="AU313" s="239" t="s">
        <v>86</v>
      </c>
      <c r="AY313" s="18" t="s">
        <v>216</v>
      </c>
      <c r="BE313" s="240">
        <f>IF(N313="základní",J313,0)</f>
        <v>0</v>
      </c>
      <c r="BF313" s="240">
        <f>IF(N313="snížená",J313,0)</f>
        <v>0</v>
      </c>
      <c r="BG313" s="240">
        <f>IF(N313="zákl. přenesená",J313,0)</f>
        <v>0</v>
      </c>
      <c r="BH313" s="240">
        <f>IF(N313="sníž. přenesená",J313,0)</f>
        <v>0</v>
      </c>
      <c r="BI313" s="240">
        <f>IF(N313="nulová",J313,0)</f>
        <v>0</v>
      </c>
      <c r="BJ313" s="18" t="s">
        <v>86</v>
      </c>
      <c r="BK313" s="240">
        <f>ROUND(I313*H313,2)</f>
        <v>0</v>
      </c>
      <c r="BL313" s="18" t="s">
        <v>121</v>
      </c>
      <c r="BM313" s="239" t="s">
        <v>1078</v>
      </c>
    </row>
    <row r="314" s="2" customFormat="1">
      <c r="A314" s="39"/>
      <c r="B314" s="40"/>
      <c r="C314" s="41"/>
      <c r="D314" s="243" t="s">
        <v>1639</v>
      </c>
      <c r="E314" s="41"/>
      <c r="F314" s="291" t="s">
        <v>8735</v>
      </c>
      <c r="G314" s="41"/>
      <c r="H314" s="41"/>
      <c r="I314" s="292"/>
      <c r="J314" s="41"/>
      <c r="K314" s="41"/>
      <c r="L314" s="45"/>
      <c r="M314" s="293"/>
      <c r="N314" s="294"/>
      <c r="O314" s="92"/>
      <c r="P314" s="92"/>
      <c r="Q314" s="92"/>
      <c r="R314" s="92"/>
      <c r="S314" s="92"/>
      <c r="T314" s="93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1639</v>
      </c>
      <c r="AU314" s="18" t="s">
        <v>86</v>
      </c>
    </row>
    <row r="315" s="13" customFormat="1">
      <c r="A315" s="13"/>
      <c r="B315" s="241"/>
      <c r="C315" s="242"/>
      <c r="D315" s="243" t="s">
        <v>230</v>
      </c>
      <c r="E315" s="244" t="s">
        <v>1</v>
      </c>
      <c r="F315" s="245" t="s">
        <v>8732</v>
      </c>
      <c r="G315" s="242"/>
      <c r="H315" s="246">
        <v>17.5</v>
      </c>
      <c r="I315" s="247"/>
      <c r="J315" s="242"/>
      <c r="K315" s="242"/>
      <c r="L315" s="248"/>
      <c r="M315" s="249"/>
      <c r="N315" s="250"/>
      <c r="O315" s="250"/>
      <c r="P315" s="250"/>
      <c r="Q315" s="250"/>
      <c r="R315" s="250"/>
      <c r="S315" s="250"/>
      <c r="T315" s="251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2" t="s">
        <v>230</v>
      </c>
      <c r="AU315" s="252" t="s">
        <v>86</v>
      </c>
      <c r="AV315" s="13" t="s">
        <v>88</v>
      </c>
      <c r="AW315" s="13" t="s">
        <v>34</v>
      </c>
      <c r="AX315" s="13" t="s">
        <v>79</v>
      </c>
      <c r="AY315" s="252" t="s">
        <v>216</v>
      </c>
    </row>
    <row r="316" s="14" customFormat="1">
      <c r="A316" s="14"/>
      <c r="B316" s="253"/>
      <c r="C316" s="254"/>
      <c r="D316" s="243" t="s">
        <v>230</v>
      </c>
      <c r="E316" s="255" t="s">
        <v>1</v>
      </c>
      <c r="F316" s="256" t="s">
        <v>285</v>
      </c>
      <c r="G316" s="254"/>
      <c r="H316" s="257">
        <v>17.5</v>
      </c>
      <c r="I316" s="258"/>
      <c r="J316" s="254"/>
      <c r="K316" s="254"/>
      <c r="L316" s="259"/>
      <c r="M316" s="260"/>
      <c r="N316" s="261"/>
      <c r="O316" s="261"/>
      <c r="P316" s="261"/>
      <c r="Q316" s="261"/>
      <c r="R316" s="261"/>
      <c r="S316" s="261"/>
      <c r="T316" s="262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3" t="s">
        <v>230</v>
      </c>
      <c r="AU316" s="263" t="s">
        <v>86</v>
      </c>
      <c r="AV316" s="14" t="s">
        <v>121</v>
      </c>
      <c r="AW316" s="14" t="s">
        <v>34</v>
      </c>
      <c r="AX316" s="14" t="s">
        <v>86</v>
      </c>
      <c r="AY316" s="263" t="s">
        <v>216</v>
      </c>
    </row>
    <row r="317" s="2" customFormat="1" ht="16.5" customHeight="1">
      <c r="A317" s="39"/>
      <c r="B317" s="40"/>
      <c r="C317" s="228" t="s">
        <v>441</v>
      </c>
      <c r="D317" s="228" t="s">
        <v>218</v>
      </c>
      <c r="E317" s="229" t="s">
        <v>8736</v>
      </c>
      <c r="F317" s="230" t="s">
        <v>8737</v>
      </c>
      <c r="G317" s="231" t="s">
        <v>8645</v>
      </c>
      <c r="H317" s="232">
        <v>174.09999999999999</v>
      </c>
      <c r="I317" s="233"/>
      <c r="J317" s="234">
        <f>ROUND(I317*H317,2)</f>
        <v>0</v>
      </c>
      <c r="K317" s="230" t="s">
        <v>1</v>
      </c>
      <c r="L317" s="45"/>
      <c r="M317" s="235" t="s">
        <v>1</v>
      </c>
      <c r="N317" s="236" t="s">
        <v>44</v>
      </c>
      <c r="O317" s="92"/>
      <c r="P317" s="237">
        <f>O317*H317</f>
        <v>0</v>
      </c>
      <c r="Q317" s="237">
        <v>0</v>
      </c>
      <c r="R317" s="237">
        <f>Q317*H317</f>
        <v>0</v>
      </c>
      <c r="S317" s="237">
        <v>0</v>
      </c>
      <c r="T317" s="238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39" t="s">
        <v>121</v>
      </c>
      <c r="AT317" s="239" t="s">
        <v>218</v>
      </c>
      <c r="AU317" s="239" t="s">
        <v>86</v>
      </c>
      <c r="AY317" s="18" t="s">
        <v>216</v>
      </c>
      <c r="BE317" s="240">
        <f>IF(N317="základní",J317,0)</f>
        <v>0</v>
      </c>
      <c r="BF317" s="240">
        <f>IF(N317="snížená",J317,0)</f>
        <v>0</v>
      </c>
      <c r="BG317" s="240">
        <f>IF(N317="zákl. přenesená",J317,0)</f>
        <v>0</v>
      </c>
      <c r="BH317" s="240">
        <f>IF(N317="sníž. přenesená",J317,0)</f>
        <v>0</v>
      </c>
      <c r="BI317" s="240">
        <f>IF(N317="nulová",J317,0)</f>
        <v>0</v>
      </c>
      <c r="BJ317" s="18" t="s">
        <v>86</v>
      </c>
      <c r="BK317" s="240">
        <f>ROUND(I317*H317,2)</f>
        <v>0</v>
      </c>
      <c r="BL317" s="18" t="s">
        <v>121</v>
      </c>
      <c r="BM317" s="239" t="s">
        <v>1091</v>
      </c>
    </row>
    <row r="318" s="2" customFormat="1">
      <c r="A318" s="39"/>
      <c r="B318" s="40"/>
      <c r="C318" s="41"/>
      <c r="D318" s="243" t="s">
        <v>1639</v>
      </c>
      <c r="E318" s="41"/>
      <c r="F318" s="291" t="s">
        <v>8738</v>
      </c>
      <c r="G318" s="41"/>
      <c r="H318" s="41"/>
      <c r="I318" s="292"/>
      <c r="J318" s="41"/>
      <c r="K318" s="41"/>
      <c r="L318" s="45"/>
      <c r="M318" s="293"/>
      <c r="N318" s="294"/>
      <c r="O318" s="92"/>
      <c r="P318" s="92"/>
      <c r="Q318" s="92"/>
      <c r="R318" s="92"/>
      <c r="S318" s="92"/>
      <c r="T318" s="93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1639</v>
      </c>
      <c r="AU318" s="18" t="s">
        <v>86</v>
      </c>
    </row>
    <row r="319" s="13" customFormat="1">
      <c r="A319" s="13"/>
      <c r="B319" s="241"/>
      <c r="C319" s="242"/>
      <c r="D319" s="243" t="s">
        <v>230</v>
      </c>
      <c r="E319" s="244" t="s">
        <v>1</v>
      </c>
      <c r="F319" s="245" t="s">
        <v>8739</v>
      </c>
      <c r="G319" s="242"/>
      <c r="H319" s="246">
        <v>174.09999999999999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230</v>
      </c>
      <c r="AU319" s="252" t="s">
        <v>86</v>
      </c>
      <c r="AV319" s="13" t="s">
        <v>88</v>
      </c>
      <c r="AW319" s="13" t="s">
        <v>34</v>
      </c>
      <c r="AX319" s="13" t="s">
        <v>79</v>
      </c>
      <c r="AY319" s="252" t="s">
        <v>216</v>
      </c>
    </row>
    <row r="320" s="14" customFormat="1">
      <c r="A320" s="14"/>
      <c r="B320" s="253"/>
      <c r="C320" s="254"/>
      <c r="D320" s="243" t="s">
        <v>230</v>
      </c>
      <c r="E320" s="255" t="s">
        <v>1</v>
      </c>
      <c r="F320" s="256" t="s">
        <v>285</v>
      </c>
      <c r="G320" s="254"/>
      <c r="H320" s="257">
        <v>174.09999999999999</v>
      </c>
      <c r="I320" s="258"/>
      <c r="J320" s="254"/>
      <c r="K320" s="254"/>
      <c r="L320" s="259"/>
      <c r="M320" s="312"/>
      <c r="N320" s="313"/>
      <c r="O320" s="313"/>
      <c r="P320" s="313"/>
      <c r="Q320" s="313"/>
      <c r="R320" s="313"/>
      <c r="S320" s="313"/>
      <c r="T320" s="3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63" t="s">
        <v>230</v>
      </c>
      <c r="AU320" s="263" t="s">
        <v>86</v>
      </c>
      <c r="AV320" s="14" t="s">
        <v>121</v>
      </c>
      <c r="AW320" s="14" t="s">
        <v>34</v>
      </c>
      <c r="AX320" s="14" t="s">
        <v>86</v>
      </c>
      <c r="AY320" s="263" t="s">
        <v>216</v>
      </c>
    </row>
    <row r="321" s="2" customFormat="1" ht="6.96" customHeight="1">
      <c r="A321" s="39"/>
      <c r="B321" s="67"/>
      <c r="C321" s="68"/>
      <c r="D321" s="68"/>
      <c r="E321" s="68"/>
      <c r="F321" s="68"/>
      <c r="G321" s="68"/>
      <c r="H321" s="68"/>
      <c r="I321" s="68"/>
      <c r="J321" s="68"/>
      <c r="K321" s="68"/>
      <c r="L321" s="45"/>
      <c r="M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</sheetData>
  <sheetProtection sheet="1" autoFilter="0" formatColumns="0" formatRows="0" objects="1" scenarios="1" spinCount="100000" saltValue="XqGCP9cDyr5D5DAO+0hImP52Itn0Iz2a2BQMPc22LKVJh6sGZoKxVoF2i8wG4/lRmdNCBwEzsTaMxpBb+wvR7Q==" hashValue="/MiqjE/TYV1Ai9kPIhvt5XLUpyCSz/I4u3apjPEvaKYxLNFXI59Tv7ewNOXiB6SDpxRVlT+FTjuXjlBypSyQkw==" algorithmName="SHA-512" password="EA0A"/>
  <autoFilter ref="C125:K320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8514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8740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8741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ROUND(J126,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ROUND((SUM(BE126:BE189)),  2)</f>
        <v>0</v>
      </c>
      <c r="G35" s="39"/>
      <c r="H35" s="39"/>
      <c r="I35" s="166">
        <v>0.20999999999999999</v>
      </c>
      <c r="J35" s="165">
        <f>ROUND(((SUM(BE126:BE189))*I35),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ROUND((SUM(BF126:BF189)),  2)</f>
        <v>0</v>
      </c>
      <c r="G36" s="39"/>
      <c r="H36" s="39"/>
      <c r="I36" s="166">
        <v>0.14999999999999999</v>
      </c>
      <c r="J36" s="165">
        <f>ROUND(((SUM(BF126:BF189))*I36),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ROUND((SUM(BG126:BG189)),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ROUND((SUM(BH126:BH189)),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ROUND((SUM(BI126:BI189)),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8514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51 - Oplocení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386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J126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J127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J128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536</v>
      </c>
      <c r="E101" s="198"/>
      <c r="F101" s="198"/>
      <c r="G101" s="198"/>
      <c r="H101" s="198"/>
      <c r="I101" s="198"/>
      <c r="J101" s="199">
        <f>J151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200</v>
      </c>
      <c r="E102" s="198"/>
      <c r="F102" s="198"/>
      <c r="G102" s="198"/>
      <c r="H102" s="198"/>
      <c r="I102" s="198"/>
      <c r="J102" s="199">
        <f>J185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9" customFormat="1" ht="24.96" customHeight="1">
      <c r="A103" s="9"/>
      <c r="B103" s="190"/>
      <c r="C103" s="191"/>
      <c r="D103" s="192" t="s">
        <v>540</v>
      </c>
      <c r="E103" s="193"/>
      <c r="F103" s="193"/>
      <c r="G103" s="193"/>
      <c r="H103" s="193"/>
      <c r="I103" s="193"/>
      <c r="J103" s="194">
        <f>J187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10" customFormat="1" ht="19.92" customHeight="1">
      <c r="A104" s="10"/>
      <c r="B104" s="196"/>
      <c r="C104" s="134"/>
      <c r="D104" s="197" t="s">
        <v>551</v>
      </c>
      <c r="E104" s="198"/>
      <c r="F104" s="198"/>
      <c r="G104" s="198"/>
      <c r="H104" s="198"/>
      <c r="I104" s="198"/>
      <c r="J104" s="199">
        <f>J188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2" customFormat="1" ht="16.5" customHeight="1">
      <c r="A116" s="39"/>
      <c r="B116" s="40"/>
      <c r="C116" s="41"/>
      <c r="D116" s="41"/>
      <c r="E116" s="185" t="s">
        <v>8514</v>
      </c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189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77" t="str">
        <f>E11</f>
        <v>SO 51 - Oplocení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22</v>
      </c>
      <c r="D120" s="41"/>
      <c r="E120" s="41"/>
      <c r="F120" s="28" t="str">
        <f>F14</f>
        <v>Kaplického 386</v>
      </c>
      <c r="G120" s="41"/>
      <c r="H120" s="41"/>
      <c r="I120" s="33" t="s">
        <v>24</v>
      </c>
      <c r="J120" s="80" t="str">
        <f>IF(J14="","",J14)</f>
        <v>15.9.2021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40.05" customHeight="1">
      <c r="A122" s="39"/>
      <c r="B122" s="40"/>
      <c r="C122" s="33" t="s">
        <v>26</v>
      </c>
      <c r="D122" s="41"/>
      <c r="E122" s="41"/>
      <c r="F122" s="28" t="str">
        <f>E17</f>
        <v>SM Liberec, Nám.Dr.E.Beneše 1, Liberec, 460 59</v>
      </c>
      <c r="G122" s="41"/>
      <c r="H122" s="41"/>
      <c r="I122" s="33" t="s">
        <v>32</v>
      </c>
      <c r="J122" s="37" t="str">
        <f>E23</f>
        <v>FS Vision, s.r.o., B.Němcové 54/9, Liberec 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30</v>
      </c>
      <c r="D123" s="41"/>
      <c r="E123" s="41"/>
      <c r="F123" s="28" t="str">
        <f>IF(E20="","",E20)</f>
        <v>Vyplň údaj</v>
      </c>
      <c r="G123" s="41"/>
      <c r="H123" s="41"/>
      <c r="I123" s="33" t="s">
        <v>35</v>
      </c>
      <c r="J123" s="37" t="str">
        <f>E26</f>
        <v>Ing. Jaroslav Šíma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0.32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11" customFormat="1" ht="29.28" customHeight="1">
      <c r="A125" s="201"/>
      <c r="B125" s="202"/>
      <c r="C125" s="203" t="s">
        <v>202</v>
      </c>
      <c r="D125" s="204" t="s">
        <v>64</v>
      </c>
      <c r="E125" s="204" t="s">
        <v>60</v>
      </c>
      <c r="F125" s="204" t="s">
        <v>61</v>
      </c>
      <c r="G125" s="204" t="s">
        <v>203</v>
      </c>
      <c r="H125" s="204" t="s">
        <v>204</v>
      </c>
      <c r="I125" s="204" t="s">
        <v>205</v>
      </c>
      <c r="J125" s="204" t="s">
        <v>193</v>
      </c>
      <c r="K125" s="205" t="s">
        <v>206</v>
      </c>
      <c r="L125" s="206"/>
      <c r="M125" s="101" t="s">
        <v>1</v>
      </c>
      <c r="N125" s="102" t="s">
        <v>43</v>
      </c>
      <c r="O125" s="102" t="s">
        <v>207</v>
      </c>
      <c r="P125" s="102" t="s">
        <v>208</v>
      </c>
      <c r="Q125" s="102" t="s">
        <v>209</v>
      </c>
      <c r="R125" s="102" t="s">
        <v>210</v>
      </c>
      <c r="S125" s="102" t="s">
        <v>211</v>
      </c>
      <c r="T125" s="103" t="s">
        <v>212</v>
      </c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</row>
    <row r="126" s="2" customFormat="1" ht="22.8" customHeight="1">
      <c r="A126" s="39"/>
      <c r="B126" s="40"/>
      <c r="C126" s="108" t="s">
        <v>213</v>
      </c>
      <c r="D126" s="41"/>
      <c r="E126" s="41"/>
      <c r="F126" s="41"/>
      <c r="G126" s="41"/>
      <c r="H126" s="41"/>
      <c r="I126" s="41"/>
      <c r="J126" s="207">
        <f>BK126</f>
        <v>0</v>
      </c>
      <c r="K126" s="41"/>
      <c r="L126" s="45"/>
      <c r="M126" s="104"/>
      <c r="N126" s="208"/>
      <c r="O126" s="105"/>
      <c r="P126" s="209">
        <f>P127+P187</f>
        <v>0</v>
      </c>
      <c r="Q126" s="105"/>
      <c r="R126" s="209">
        <f>R127+R187</f>
        <v>15.0264662</v>
      </c>
      <c r="S126" s="105"/>
      <c r="T126" s="210">
        <f>T127+T187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78</v>
      </c>
      <c r="AU126" s="18" t="s">
        <v>195</v>
      </c>
      <c r="BK126" s="211">
        <f>BK127+BK187</f>
        <v>0</v>
      </c>
    </row>
    <row r="127" s="12" customFormat="1" ht="25.92" customHeight="1">
      <c r="A127" s="12"/>
      <c r="B127" s="212"/>
      <c r="C127" s="213"/>
      <c r="D127" s="214" t="s">
        <v>78</v>
      </c>
      <c r="E127" s="215" t="s">
        <v>214</v>
      </c>
      <c r="F127" s="215" t="s">
        <v>215</v>
      </c>
      <c r="G127" s="213"/>
      <c r="H127" s="213"/>
      <c r="I127" s="216"/>
      <c r="J127" s="217">
        <f>BK127</f>
        <v>0</v>
      </c>
      <c r="K127" s="213"/>
      <c r="L127" s="218"/>
      <c r="M127" s="219"/>
      <c r="N127" s="220"/>
      <c r="O127" s="220"/>
      <c r="P127" s="221">
        <f>P128+P151+P185</f>
        <v>0</v>
      </c>
      <c r="Q127" s="220"/>
      <c r="R127" s="221">
        <f>R128+R151+R185</f>
        <v>15.0264062</v>
      </c>
      <c r="S127" s="220"/>
      <c r="T127" s="222">
        <f>T128+T151+T185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3" t="s">
        <v>86</v>
      </c>
      <c r="AT127" s="224" t="s">
        <v>78</v>
      </c>
      <c r="AU127" s="224" t="s">
        <v>79</v>
      </c>
      <c r="AY127" s="223" t="s">
        <v>216</v>
      </c>
      <c r="BK127" s="225">
        <f>BK128+BK151+BK185</f>
        <v>0</v>
      </c>
    </row>
    <row r="128" s="12" customFormat="1" ht="22.8" customHeight="1">
      <c r="A128" s="12"/>
      <c r="B128" s="212"/>
      <c r="C128" s="213"/>
      <c r="D128" s="214" t="s">
        <v>78</v>
      </c>
      <c r="E128" s="226" t="s">
        <v>86</v>
      </c>
      <c r="F128" s="226" t="s">
        <v>217</v>
      </c>
      <c r="G128" s="213"/>
      <c r="H128" s="213"/>
      <c r="I128" s="216"/>
      <c r="J128" s="227">
        <f>BK128</f>
        <v>0</v>
      </c>
      <c r="K128" s="213"/>
      <c r="L128" s="218"/>
      <c r="M128" s="219"/>
      <c r="N128" s="220"/>
      <c r="O128" s="220"/>
      <c r="P128" s="221">
        <f>SUM(P129:P150)</f>
        <v>0</v>
      </c>
      <c r="Q128" s="220"/>
      <c r="R128" s="221">
        <f>SUM(R129:R150)</f>
        <v>0</v>
      </c>
      <c r="S128" s="220"/>
      <c r="T128" s="222">
        <f>SUM(T129:T150)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86</v>
      </c>
      <c r="AY128" s="223" t="s">
        <v>216</v>
      </c>
      <c r="BK128" s="225">
        <f>SUM(BK129:BK150)</f>
        <v>0</v>
      </c>
    </row>
    <row r="129" s="2" customFormat="1" ht="16.5" customHeight="1">
      <c r="A129" s="39"/>
      <c r="B129" s="40"/>
      <c r="C129" s="228" t="s">
        <v>86</v>
      </c>
      <c r="D129" s="228" t="s">
        <v>218</v>
      </c>
      <c r="E129" s="229" t="s">
        <v>8742</v>
      </c>
      <c r="F129" s="230" t="s">
        <v>8743</v>
      </c>
      <c r="G129" s="231" t="s">
        <v>293</v>
      </c>
      <c r="H129" s="232">
        <v>57.200000000000003</v>
      </c>
      <c r="I129" s="233"/>
      <c r="J129" s="234">
        <f>ROUND(I129*H129,2)</f>
        <v>0</v>
      </c>
      <c r="K129" s="230" t="s">
        <v>222</v>
      </c>
      <c r="L129" s="45"/>
      <c r="M129" s="235" t="s">
        <v>1</v>
      </c>
      <c r="N129" s="236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121</v>
      </c>
      <c r="AT129" s="239" t="s">
        <v>218</v>
      </c>
      <c r="AU129" s="239" t="s">
        <v>88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8744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8745</v>
      </c>
      <c r="F130" s="230" t="s">
        <v>8746</v>
      </c>
      <c r="G130" s="231" t="s">
        <v>293</v>
      </c>
      <c r="H130" s="232">
        <v>57.200000000000003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8747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8748</v>
      </c>
      <c r="G131" s="242"/>
      <c r="H131" s="246">
        <v>42.399999999999999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79</v>
      </c>
      <c r="AY131" s="252" t="s">
        <v>216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8749</v>
      </c>
      <c r="G132" s="242"/>
      <c r="H132" s="246">
        <v>12.800000000000001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79</v>
      </c>
      <c r="AY132" s="252" t="s">
        <v>216</v>
      </c>
    </row>
    <row r="133" s="13" customFormat="1">
      <c r="A133" s="13"/>
      <c r="B133" s="241"/>
      <c r="C133" s="242"/>
      <c r="D133" s="243" t="s">
        <v>230</v>
      </c>
      <c r="E133" s="244" t="s">
        <v>1</v>
      </c>
      <c r="F133" s="245" t="s">
        <v>8750</v>
      </c>
      <c r="G133" s="242"/>
      <c r="H133" s="246">
        <v>2</v>
      </c>
      <c r="I133" s="247"/>
      <c r="J133" s="242"/>
      <c r="K133" s="242"/>
      <c r="L133" s="248"/>
      <c r="M133" s="249"/>
      <c r="N133" s="250"/>
      <c r="O133" s="250"/>
      <c r="P133" s="250"/>
      <c r="Q133" s="250"/>
      <c r="R133" s="250"/>
      <c r="S133" s="250"/>
      <c r="T133" s="251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52" t="s">
        <v>230</v>
      </c>
      <c r="AU133" s="252" t="s">
        <v>88</v>
      </c>
      <c r="AV133" s="13" t="s">
        <v>88</v>
      </c>
      <c r="AW133" s="13" t="s">
        <v>34</v>
      </c>
      <c r="AX133" s="13" t="s">
        <v>79</v>
      </c>
      <c r="AY133" s="252" t="s">
        <v>216</v>
      </c>
    </row>
    <row r="134" s="14" customFormat="1">
      <c r="A134" s="14"/>
      <c r="B134" s="253"/>
      <c r="C134" s="254"/>
      <c r="D134" s="243" t="s">
        <v>230</v>
      </c>
      <c r="E134" s="255" t="s">
        <v>1</v>
      </c>
      <c r="F134" s="256" t="s">
        <v>285</v>
      </c>
      <c r="G134" s="254"/>
      <c r="H134" s="257">
        <v>57.200000000000003</v>
      </c>
      <c r="I134" s="258"/>
      <c r="J134" s="254"/>
      <c r="K134" s="254"/>
      <c r="L134" s="259"/>
      <c r="M134" s="260"/>
      <c r="N134" s="261"/>
      <c r="O134" s="261"/>
      <c r="P134" s="261"/>
      <c r="Q134" s="261"/>
      <c r="R134" s="261"/>
      <c r="S134" s="261"/>
      <c r="T134" s="262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3" t="s">
        <v>230</v>
      </c>
      <c r="AU134" s="263" t="s">
        <v>88</v>
      </c>
      <c r="AV134" s="14" t="s">
        <v>121</v>
      </c>
      <c r="AW134" s="14" t="s">
        <v>34</v>
      </c>
      <c r="AX134" s="14" t="s">
        <v>86</v>
      </c>
      <c r="AY134" s="263" t="s">
        <v>216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8751</v>
      </c>
      <c r="G135" s="242"/>
      <c r="H135" s="246">
        <v>16.800000000000001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79</v>
      </c>
      <c r="AY135" s="252" t="s">
        <v>216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8752</v>
      </c>
      <c r="G136" s="242"/>
      <c r="H136" s="246">
        <v>33.920000000000002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79</v>
      </c>
      <c r="AY136" s="252" t="s">
        <v>216</v>
      </c>
    </row>
    <row r="137" s="13" customFormat="1">
      <c r="A137" s="13"/>
      <c r="B137" s="241"/>
      <c r="C137" s="242"/>
      <c r="D137" s="243" t="s">
        <v>230</v>
      </c>
      <c r="E137" s="244" t="s">
        <v>1</v>
      </c>
      <c r="F137" s="245" t="s">
        <v>420</v>
      </c>
      <c r="G137" s="242"/>
      <c r="H137" s="246">
        <v>42</v>
      </c>
      <c r="I137" s="247"/>
      <c r="J137" s="242"/>
      <c r="K137" s="242"/>
      <c r="L137" s="248"/>
      <c r="M137" s="249"/>
      <c r="N137" s="250"/>
      <c r="O137" s="250"/>
      <c r="P137" s="250"/>
      <c r="Q137" s="250"/>
      <c r="R137" s="250"/>
      <c r="S137" s="250"/>
      <c r="T137" s="251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52" t="s">
        <v>230</v>
      </c>
      <c r="AU137" s="252" t="s">
        <v>88</v>
      </c>
      <c r="AV137" s="13" t="s">
        <v>88</v>
      </c>
      <c r="AW137" s="13" t="s">
        <v>34</v>
      </c>
      <c r="AX137" s="13" t="s">
        <v>79</v>
      </c>
      <c r="AY137" s="252" t="s">
        <v>216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8753</v>
      </c>
      <c r="G138" s="242"/>
      <c r="H138" s="246">
        <v>84.799999999999997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79</v>
      </c>
      <c r="AY138" s="252" t="s">
        <v>216</v>
      </c>
    </row>
    <row r="139" s="2" customFormat="1" ht="16.5" customHeight="1">
      <c r="A139" s="39"/>
      <c r="B139" s="40"/>
      <c r="C139" s="228" t="s">
        <v>99</v>
      </c>
      <c r="D139" s="228" t="s">
        <v>218</v>
      </c>
      <c r="E139" s="229" t="s">
        <v>565</v>
      </c>
      <c r="F139" s="230" t="s">
        <v>4859</v>
      </c>
      <c r="G139" s="231" t="s">
        <v>328</v>
      </c>
      <c r="H139" s="232">
        <v>3.8039999999999998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8754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8755</v>
      </c>
      <c r="G140" s="242"/>
      <c r="H140" s="246">
        <v>1.26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79</v>
      </c>
      <c r="AY140" s="252" t="s">
        <v>216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8756</v>
      </c>
      <c r="G141" s="242"/>
      <c r="H141" s="246">
        <v>2.544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79</v>
      </c>
      <c r="AY141" s="252" t="s">
        <v>216</v>
      </c>
    </row>
    <row r="142" s="14" customFormat="1">
      <c r="A142" s="14"/>
      <c r="B142" s="253"/>
      <c r="C142" s="254"/>
      <c r="D142" s="243" t="s">
        <v>230</v>
      </c>
      <c r="E142" s="255" t="s">
        <v>1</v>
      </c>
      <c r="F142" s="256" t="s">
        <v>8757</v>
      </c>
      <c r="G142" s="254"/>
      <c r="H142" s="257">
        <v>3.8040000000000003</v>
      </c>
      <c r="I142" s="258"/>
      <c r="J142" s="254"/>
      <c r="K142" s="254"/>
      <c r="L142" s="259"/>
      <c r="M142" s="260"/>
      <c r="N142" s="261"/>
      <c r="O142" s="261"/>
      <c r="P142" s="261"/>
      <c r="Q142" s="261"/>
      <c r="R142" s="261"/>
      <c r="S142" s="261"/>
      <c r="T142" s="262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63" t="s">
        <v>230</v>
      </c>
      <c r="AU142" s="263" t="s">
        <v>88</v>
      </c>
      <c r="AV142" s="14" t="s">
        <v>121</v>
      </c>
      <c r="AW142" s="14" t="s">
        <v>34</v>
      </c>
      <c r="AX142" s="14" t="s">
        <v>86</v>
      </c>
      <c r="AY142" s="263" t="s">
        <v>216</v>
      </c>
    </row>
    <row r="143" s="2" customFormat="1" ht="21.75" customHeight="1">
      <c r="A143" s="39"/>
      <c r="B143" s="40"/>
      <c r="C143" s="228" t="s">
        <v>121</v>
      </c>
      <c r="D143" s="228" t="s">
        <v>218</v>
      </c>
      <c r="E143" s="229" t="s">
        <v>602</v>
      </c>
      <c r="F143" s="230" t="s">
        <v>4877</v>
      </c>
      <c r="G143" s="231" t="s">
        <v>328</v>
      </c>
      <c r="H143" s="232">
        <v>4.0410000000000004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8758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8759</v>
      </c>
      <c r="G144" s="242"/>
      <c r="H144" s="246">
        <v>4.0410000000000004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236</v>
      </c>
      <c r="D145" s="228" t="s">
        <v>218</v>
      </c>
      <c r="E145" s="229" t="s">
        <v>621</v>
      </c>
      <c r="F145" s="230" t="s">
        <v>622</v>
      </c>
      <c r="G145" s="231" t="s">
        <v>359</v>
      </c>
      <c r="H145" s="232">
        <v>6.4660000000000002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8760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8761</v>
      </c>
      <c r="G146" s="242"/>
      <c r="H146" s="246">
        <v>6.4660000000000002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241</v>
      </c>
      <c r="D147" s="228" t="s">
        <v>218</v>
      </c>
      <c r="E147" s="229" t="s">
        <v>4049</v>
      </c>
      <c r="F147" s="230" t="s">
        <v>4050</v>
      </c>
      <c r="G147" s="231" t="s">
        <v>328</v>
      </c>
      <c r="H147" s="232">
        <v>3.8039999999999998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8762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8755</v>
      </c>
      <c r="G148" s="242"/>
      <c r="H148" s="246">
        <v>1.26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79</v>
      </c>
      <c r="AY148" s="252" t="s">
        <v>216</v>
      </c>
    </row>
    <row r="149" s="13" customFormat="1">
      <c r="A149" s="13"/>
      <c r="B149" s="241"/>
      <c r="C149" s="242"/>
      <c r="D149" s="243" t="s">
        <v>230</v>
      </c>
      <c r="E149" s="244" t="s">
        <v>1</v>
      </c>
      <c r="F149" s="245" t="s">
        <v>8756</v>
      </c>
      <c r="G149" s="242"/>
      <c r="H149" s="246">
        <v>2.544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34</v>
      </c>
      <c r="AX149" s="13" t="s">
        <v>79</v>
      </c>
      <c r="AY149" s="252" t="s">
        <v>216</v>
      </c>
    </row>
    <row r="150" s="14" customFormat="1">
      <c r="A150" s="14"/>
      <c r="B150" s="253"/>
      <c r="C150" s="254"/>
      <c r="D150" s="243" t="s">
        <v>230</v>
      </c>
      <c r="E150" s="255" t="s">
        <v>1</v>
      </c>
      <c r="F150" s="256" t="s">
        <v>8763</v>
      </c>
      <c r="G150" s="254"/>
      <c r="H150" s="257">
        <v>3.8040000000000003</v>
      </c>
      <c r="I150" s="258"/>
      <c r="J150" s="254"/>
      <c r="K150" s="254"/>
      <c r="L150" s="259"/>
      <c r="M150" s="260"/>
      <c r="N150" s="261"/>
      <c r="O150" s="261"/>
      <c r="P150" s="261"/>
      <c r="Q150" s="261"/>
      <c r="R150" s="261"/>
      <c r="S150" s="261"/>
      <c r="T150" s="262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3" t="s">
        <v>230</v>
      </c>
      <c r="AU150" s="263" t="s">
        <v>88</v>
      </c>
      <c r="AV150" s="14" t="s">
        <v>121</v>
      </c>
      <c r="AW150" s="14" t="s">
        <v>34</v>
      </c>
      <c r="AX150" s="14" t="s">
        <v>86</v>
      </c>
      <c r="AY150" s="263" t="s">
        <v>216</v>
      </c>
    </row>
    <row r="151" s="12" customFormat="1" ht="22.8" customHeight="1">
      <c r="A151" s="12"/>
      <c r="B151" s="212"/>
      <c r="C151" s="213"/>
      <c r="D151" s="214" t="s">
        <v>78</v>
      </c>
      <c r="E151" s="226" t="s">
        <v>99</v>
      </c>
      <c r="F151" s="226" t="s">
        <v>752</v>
      </c>
      <c r="G151" s="213"/>
      <c r="H151" s="213"/>
      <c r="I151" s="216"/>
      <c r="J151" s="227">
        <f>BK151</f>
        <v>0</v>
      </c>
      <c r="K151" s="213"/>
      <c r="L151" s="218"/>
      <c r="M151" s="219"/>
      <c r="N151" s="220"/>
      <c r="O151" s="220"/>
      <c r="P151" s="221">
        <f>SUM(P152:P184)</f>
        <v>0</v>
      </c>
      <c r="Q151" s="220"/>
      <c r="R151" s="221">
        <f>SUM(R152:R184)</f>
        <v>15.0264062</v>
      </c>
      <c r="S151" s="220"/>
      <c r="T151" s="222">
        <f>SUM(T152:T184)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3" t="s">
        <v>86</v>
      </c>
      <c r="AT151" s="224" t="s">
        <v>78</v>
      </c>
      <c r="AU151" s="224" t="s">
        <v>86</v>
      </c>
      <c r="AY151" s="223" t="s">
        <v>216</v>
      </c>
      <c r="BK151" s="225">
        <f>SUM(BK152:BK184)</f>
        <v>0</v>
      </c>
    </row>
    <row r="152" s="2" customFormat="1" ht="16.5" customHeight="1">
      <c r="A152" s="39"/>
      <c r="B152" s="40"/>
      <c r="C152" s="228" t="s">
        <v>245</v>
      </c>
      <c r="D152" s="228" t="s">
        <v>218</v>
      </c>
      <c r="E152" s="229" t="s">
        <v>8764</v>
      </c>
      <c r="F152" s="230" t="s">
        <v>8765</v>
      </c>
      <c r="G152" s="231" t="s">
        <v>221</v>
      </c>
      <c r="H152" s="232">
        <v>69</v>
      </c>
      <c r="I152" s="233"/>
      <c r="J152" s="234">
        <f>ROUND(I152*H152,2)</f>
        <v>0</v>
      </c>
      <c r="K152" s="230" t="s">
        <v>222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0.17488999999999999</v>
      </c>
      <c r="R152" s="237">
        <f>Q152*H152</f>
        <v>12.067409999999999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8766</v>
      </c>
    </row>
    <row r="153" s="13" customFormat="1">
      <c r="A153" s="13"/>
      <c r="B153" s="241"/>
      <c r="C153" s="242"/>
      <c r="D153" s="243" t="s">
        <v>230</v>
      </c>
      <c r="E153" s="244" t="s">
        <v>1</v>
      </c>
      <c r="F153" s="245" t="s">
        <v>8767</v>
      </c>
      <c r="G153" s="242"/>
      <c r="H153" s="246">
        <v>53</v>
      </c>
      <c r="I153" s="247"/>
      <c r="J153" s="242"/>
      <c r="K153" s="242"/>
      <c r="L153" s="248"/>
      <c r="M153" s="249"/>
      <c r="N153" s="250"/>
      <c r="O153" s="250"/>
      <c r="P153" s="250"/>
      <c r="Q153" s="250"/>
      <c r="R153" s="250"/>
      <c r="S153" s="250"/>
      <c r="T153" s="251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2" t="s">
        <v>230</v>
      </c>
      <c r="AU153" s="252" t="s">
        <v>88</v>
      </c>
      <c r="AV153" s="13" t="s">
        <v>88</v>
      </c>
      <c r="AW153" s="13" t="s">
        <v>34</v>
      </c>
      <c r="AX153" s="13" t="s">
        <v>79</v>
      </c>
      <c r="AY153" s="252" t="s">
        <v>216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8768</v>
      </c>
      <c r="G154" s="242"/>
      <c r="H154" s="246">
        <v>16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79</v>
      </c>
      <c r="AY154" s="252" t="s">
        <v>216</v>
      </c>
    </row>
    <row r="155" s="14" customFormat="1">
      <c r="A155" s="14"/>
      <c r="B155" s="253"/>
      <c r="C155" s="254"/>
      <c r="D155" s="243" t="s">
        <v>230</v>
      </c>
      <c r="E155" s="255" t="s">
        <v>1</v>
      </c>
      <c r="F155" s="256" t="s">
        <v>285</v>
      </c>
      <c r="G155" s="254"/>
      <c r="H155" s="257">
        <v>69</v>
      </c>
      <c r="I155" s="258"/>
      <c r="J155" s="254"/>
      <c r="K155" s="254"/>
      <c r="L155" s="259"/>
      <c r="M155" s="260"/>
      <c r="N155" s="261"/>
      <c r="O155" s="261"/>
      <c r="P155" s="261"/>
      <c r="Q155" s="261"/>
      <c r="R155" s="261"/>
      <c r="S155" s="261"/>
      <c r="T155" s="262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3" t="s">
        <v>230</v>
      </c>
      <c r="AU155" s="263" t="s">
        <v>88</v>
      </c>
      <c r="AV155" s="14" t="s">
        <v>121</v>
      </c>
      <c r="AW155" s="14" t="s">
        <v>34</v>
      </c>
      <c r="AX155" s="14" t="s">
        <v>86</v>
      </c>
      <c r="AY155" s="263" t="s">
        <v>216</v>
      </c>
    </row>
    <row r="156" s="2" customFormat="1" ht="16.5" customHeight="1">
      <c r="A156" s="39"/>
      <c r="B156" s="40"/>
      <c r="C156" s="264" t="s">
        <v>250</v>
      </c>
      <c r="D156" s="264" t="s">
        <v>372</v>
      </c>
      <c r="E156" s="265" t="s">
        <v>8769</v>
      </c>
      <c r="F156" s="266" t="s">
        <v>8770</v>
      </c>
      <c r="G156" s="267" t="s">
        <v>221</v>
      </c>
      <c r="H156" s="268">
        <v>49.490000000000002</v>
      </c>
      <c r="I156" s="269"/>
      <c r="J156" s="270">
        <f>ROUND(I156*H156,2)</f>
        <v>0</v>
      </c>
      <c r="K156" s="266" t="s">
        <v>1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0.0035000000000000001</v>
      </c>
      <c r="R156" s="237">
        <f>Q156*H156</f>
        <v>0.17321500000000001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8771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8772</v>
      </c>
      <c r="G157" s="242"/>
      <c r="H157" s="246">
        <v>49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13" customFormat="1">
      <c r="A158" s="13"/>
      <c r="B158" s="241"/>
      <c r="C158" s="242"/>
      <c r="D158" s="243" t="s">
        <v>230</v>
      </c>
      <c r="E158" s="242"/>
      <c r="F158" s="245" t="s">
        <v>8773</v>
      </c>
      <c r="G158" s="242"/>
      <c r="H158" s="246">
        <v>49.490000000000002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4</v>
      </c>
      <c r="AX158" s="13" t="s">
        <v>86</v>
      </c>
      <c r="AY158" s="252" t="s">
        <v>216</v>
      </c>
    </row>
    <row r="159" s="2" customFormat="1" ht="16.5" customHeight="1">
      <c r="A159" s="39"/>
      <c r="B159" s="40"/>
      <c r="C159" s="264" t="s">
        <v>255</v>
      </c>
      <c r="D159" s="264" t="s">
        <v>372</v>
      </c>
      <c r="E159" s="265" t="s">
        <v>8774</v>
      </c>
      <c r="F159" s="266" t="s">
        <v>8775</v>
      </c>
      <c r="G159" s="267" t="s">
        <v>221</v>
      </c>
      <c r="H159" s="268">
        <v>16.16</v>
      </c>
      <c r="I159" s="269"/>
      <c r="J159" s="270">
        <f>ROUND(I159*H159,2)</f>
        <v>0</v>
      </c>
      <c r="K159" s="266" t="s">
        <v>222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0.0040000000000000001</v>
      </c>
      <c r="R159" s="237">
        <f>Q159*H159</f>
        <v>0.064640000000000003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8776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8768</v>
      </c>
      <c r="G160" s="242"/>
      <c r="H160" s="246">
        <v>16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13" customFormat="1">
      <c r="A161" s="13"/>
      <c r="B161" s="241"/>
      <c r="C161" s="242"/>
      <c r="D161" s="243" t="s">
        <v>230</v>
      </c>
      <c r="E161" s="242"/>
      <c r="F161" s="245" t="s">
        <v>8777</v>
      </c>
      <c r="G161" s="242"/>
      <c r="H161" s="246">
        <v>16.16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4</v>
      </c>
      <c r="AX161" s="13" t="s">
        <v>86</v>
      </c>
      <c r="AY161" s="252" t="s">
        <v>216</v>
      </c>
    </row>
    <row r="162" s="2" customFormat="1" ht="16.5" customHeight="1">
      <c r="A162" s="39"/>
      <c r="B162" s="40"/>
      <c r="C162" s="264" t="s">
        <v>260</v>
      </c>
      <c r="D162" s="264" t="s">
        <v>372</v>
      </c>
      <c r="E162" s="265" t="s">
        <v>8778</v>
      </c>
      <c r="F162" s="266" t="s">
        <v>8779</v>
      </c>
      <c r="G162" s="267" t="s">
        <v>221</v>
      </c>
      <c r="H162" s="268">
        <v>4.04</v>
      </c>
      <c r="I162" s="269"/>
      <c r="J162" s="270">
        <f>ROUND(I162*H162,2)</f>
        <v>0</v>
      </c>
      <c r="K162" s="266" t="s">
        <v>222</v>
      </c>
      <c r="L162" s="271"/>
      <c r="M162" s="272" t="s">
        <v>1</v>
      </c>
      <c r="N162" s="273" t="s">
        <v>44</v>
      </c>
      <c r="O162" s="92"/>
      <c r="P162" s="237">
        <f>O162*H162</f>
        <v>0</v>
      </c>
      <c r="Q162" s="237">
        <v>0.0043</v>
      </c>
      <c r="R162" s="237">
        <f>Q162*H162</f>
        <v>0.017371999999999999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250</v>
      </c>
      <c r="AT162" s="239" t="s">
        <v>372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8780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121</v>
      </c>
      <c r="G163" s="242"/>
      <c r="H163" s="246">
        <v>4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13" customFormat="1">
      <c r="A164" s="13"/>
      <c r="B164" s="241"/>
      <c r="C164" s="242"/>
      <c r="D164" s="243" t="s">
        <v>230</v>
      </c>
      <c r="E164" s="242"/>
      <c r="F164" s="245" t="s">
        <v>8781</v>
      </c>
      <c r="G164" s="242"/>
      <c r="H164" s="246">
        <v>4.04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4</v>
      </c>
      <c r="AX164" s="13" t="s">
        <v>86</v>
      </c>
      <c r="AY164" s="252" t="s">
        <v>216</v>
      </c>
    </row>
    <row r="165" s="2" customFormat="1" ht="16.5" customHeight="1">
      <c r="A165" s="39"/>
      <c r="B165" s="40"/>
      <c r="C165" s="228" t="s">
        <v>265</v>
      </c>
      <c r="D165" s="228" t="s">
        <v>218</v>
      </c>
      <c r="E165" s="229" t="s">
        <v>8782</v>
      </c>
      <c r="F165" s="230" t="s">
        <v>8783</v>
      </c>
      <c r="G165" s="231" t="s">
        <v>221</v>
      </c>
      <c r="H165" s="232">
        <v>51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0.00040000000000000002</v>
      </c>
      <c r="R165" s="237">
        <f>Q165*H165</f>
        <v>0.020400000000000001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8784</v>
      </c>
    </row>
    <row r="166" s="2" customFormat="1" ht="16.5" customHeight="1">
      <c r="A166" s="39"/>
      <c r="B166" s="40"/>
      <c r="C166" s="264" t="s">
        <v>269</v>
      </c>
      <c r="D166" s="264" t="s">
        <v>372</v>
      </c>
      <c r="E166" s="265" t="s">
        <v>8785</v>
      </c>
      <c r="F166" s="266" t="s">
        <v>8786</v>
      </c>
      <c r="G166" s="267" t="s">
        <v>221</v>
      </c>
      <c r="H166" s="268">
        <v>52.020000000000003</v>
      </c>
      <c r="I166" s="269"/>
      <c r="J166" s="270">
        <f>ROUND(I166*H166,2)</f>
        <v>0</v>
      </c>
      <c r="K166" s="266" t="s">
        <v>222</v>
      </c>
      <c r="L166" s="271"/>
      <c r="M166" s="272" t="s">
        <v>1</v>
      </c>
      <c r="N166" s="273" t="s">
        <v>44</v>
      </c>
      <c r="O166" s="92"/>
      <c r="P166" s="237">
        <f>O166*H166</f>
        <v>0</v>
      </c>
      <c r="Q166" s="237">
        <v>0.045999999999999999</v>
      </c>
      <c r="R166" s="237">
        <f>Q166*H166</f>
        <v>2.3929200000000002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250</v>
      </c>
      <c r="AT166" s="239" t="s">
        <v>372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8787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8788</v>
      </c>
      <c r="G167" s="242"/>
      <c r="H167" s="246">
        <v>51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86</v>
      </c>
      <c r="AY167" s="252" t="s">
        <v>216</v>
      </c>
    </row>
    <row r="168" s="13" customFormat="1">
      <c r="A168" s="13"/>
      <c r="B168" s="241"/>
      <c r="C168" s="242"/>
      <c r="D168" s="243" t="s">
        <v>230</v>
      </c>
      <c r="E168" s="242"/>
      <c r="F168" s="245" t="s">
        <v>8789</v>
      </c>
      <c r="G168" s="242"/>
      <c r="H168" s="246">
        <v>52.020000000000003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4</v>
      </c>
      <c r="AX168" s="13" t="s">
        <v>86</v>
      </c>
      <c r="AY168" s="252" t="s">
        <v>216</v>
      </c>
    </row>
    <row r="169" s="2" customFormat="1" ht="21.75" customHeight="1">
      <c r="A169" s="39"/>
      <c r="B169" s="40"/>
      <c r="C169" s="264" t="s">
        <v>274</v>
      </c>
      <c r="D169" s="264" t="s">
        <v>372</v>
      </c>
      <c r="E169" s="265" t="s">
        <v>8790</v>
      </c>
      <c r="F169" s="266" t="s">
        <v>8791</v>
      </c>
      <c r="G169" s="267" t="s">
        <v>221</v>
      </c>
      <c r="H169" s="268">
        <v>49.490000000000002</v>
      </c>
      <c r="I169" s="269"/>
      <c r="J169" s="270">
        <f>ROUND(I169*H169,2)</f>
        <v>0</v>
      </c>
      <c r="K169" s="266" t="s">
        <v>222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0.0011000000000000001</v>
      </c>
      <c r="R169" s="237">
        <f>Q169*H169</f>
        <v>0.054439000000000008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8792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8772</v>
      </c>
      <c r="G170" s="242"/>
      <c r="H170" s="246">
        <v>49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86</v>
      </c>
      <c r="AY170" s="252" t="s">
        <v>216</v>
      </c>
    </row>
    <row r="171" s="13" customFormat="1">
      <c r="A171" s="13"/>
      <c r="B171" s="241"/>
      <c r="C171" s="242"/>
      <c r="D171" s="243" t="s">
        <v>230</v>
      </c>
      <c r="E171" s="242"/>
      <c r="F171" s="245" t="s">
        <v>8773</v>
      </c>
      <c r="G171" s="242"/>
      <c r="H171" s="246">
        <v>49.490000000000002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88</v>
      </c>
      <c r="AV171" s="13" t="s">
        <v>88</v>
      </c>
      <c r="AW171" s="13" t="s">
        <v>4</v>
      </c>
      <c r="AX171" s="13" t="s">
        <v>86</v>
      </c>
      <c r="AY171" s="252" t="s">
        <v>216</v>
      </c>
    </row>
    <row r="172" s="2" customFormat="1" ht="16.5" customHeight="1">
      <c r="A172" s="39"/>
      <c r="B172" s="40"/>
      <c r="C172" s="264" t="s">
        <v>280</v>
      </c>
      <c r="D172" s="264" t="s">
        <v>372</v>
      </c>
      <c r="E172" s="265" t="s">
        <v>8793</v>
      </c>
      <c r="F172" s="266" t="s">
        <v>8794</v>
      </c>
      <c r="G172" s="267" t="s">
        <v>221</v>
      </c>
      <c r="H172" s="268">
        <v>4.04</v>
      </c>
      <c r="I172" s="269"/>
      <c r="J172" s="270">
        <f>ROUND(I172*H172,2)</f>
        <v>0</v>
      </c>
      <c r="K172" s="266" t="s">
        <v>222</v>
      </c>
      <c r="L172" s="271"/>
      <c r="M172" s="272" t="s">
        <v>1</v>
      </c>
      <c r="N172" s="273" t="s">
        <v>44</v>
      </c>
      <c r="O172" s="92"/>
      <c r="P172" s="237">
        <f>O172*H172</f>
        <v>0</v>
      </c>
      <c r="Q172" s="237">
        <v>0.0060000000000000001</v>
      </c>
      <c r="R172" s="237">
        <f>Q172*H172</f>
        <v>0.024240000000000001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250</v>
      </c>
      <c r="AT172" s="239" t="s">
        <v>372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8795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8796</v>
      </c>
      <c r="G173" s="242"/>
      <c r="H173" s="246">
        <v>4.04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86</v>
      </c>
      <c r="AY173" s="252" t="s">
        <v>216</v>
      </c>
    </row>
    <row r="174" s="2" customFormat="1" ht="16.5" customHeight="1">
      <c r="A174" s="39"/>
      <c r="B174" s="40"/>
      <c r="C174" s="228" t="s">
        <v>8</v>
      </c>
      <c r="D174" s="228" t="s">
        <v>218</v>
      </c>
      <c r="E174" s="229" t="s">
        <v>8797</v>
      </c>
      <c r="F174" s="230" t="s">
        <v>8798</v>
      </c>
      <c r="G174" s="231" t="s">
        <v>221</v>
      </c>
      <c r="H174" s="232">
        <v>1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8799</v>
      </c>
    </row>
    <row r="175" s="2" customFormat="1" ht="24.15" customHeight="1">
      <c r="A175" s="39"/>
      <c r="B175" s="40"/>
      <c r="C175" s="264" t="s">
        <v>290</v>
      </c>
      <c r="D175" s="264" t="s">
        <v>372</v>
      </c>
      <c r="E175" s="265" t="s">
        <v>8800</v>
      </c>
      <c r="F175" s="266" t="s">
        <v>8801</v>
      </c>
      <c r="G175" s="267" t="s">
        <v>221</v>
      </c>
      <c r="H175" s="268">
        <v>1</v>
      </c>
      <c r="I175" s="269"/>
      <c r="J175" s="270">
        <f>ROUND(I175*H175,2)</f>
        <v>0</v>
      </c>
      <c r="K175" s="266" t="s">
        <v>222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8802</v>
      </c>
    </row>
    <row r="176" s="2" customFormat="1" ht="16.5" customHeight="1">
      <c r="A176" s="39"/>
      <c r="B176" s="40"/>
      <c r="C176" s="228" t="s">
        <v>297</v>
      </c>
      <c r="D176" s="228" t="s">
        <v>218</v>
      </c>
      <c r="E176" s="229" t="s">
        <v>8803</v>
      </c>
      <c r="F176" s="230" t="s">
        <v>8804</v>
      </c>
      <c r="G176" s="231" t="s">
        <v>293</v>
      </c>
      <c r="H176" s="232">
        <v>127.09999999999999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8805</v>
      </c>
    </row>
    <row r="177" s="13" customFormat="1">
      <c r="A177" s="13"/>
      <c r="B177" s="241"/>
      <c r="C177" s="242"/>
      <c r="D177" s="243" t="s">
        <v>230</v>
      </c>
      <c r="E177" s="244" t="s">
        <v>1</v>
      </c>
      <c r="F177" s="245" t="s">
        <v>8806</v>
      </c>
      <c r="G177" s="242"/>
      <c r="H177" s="246">
        <v>127.09999999999999</v>
      </c>
      <c r="I177" s="247"/>
      <c r="J177" s="242"/>
      <c r="K177" s="242"/>
      <c r="L177" s="248"/>
      <c r="M177" s="249"/>
      <c r="N177" s="250"/>
      <c r="O177" s="250"/>
      <c r="P177" s="250"/>
      <c r="Q177" s="250"/>
      <c r="R177" s="250"/>
      <c r="S177" s="250"/>
      <c r="T177" s="251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2" t="s">
        <v>230</v>
      </c>
      <c r="AU177" s="252" t="s">
        <v>88</v>
      </c>
      <c r="AV177" s="13" t="s">
        <v>88</v>
      </c>
      <c r="AW177" s="13" t="s">
        <v>34</v>
      </c>
      <c r="AX177" s="13" t="s">
        <v>86</v>
      </c>
      <c r="AY177" s="252" t="s">
        <v>216</v>
      </c>
    </row>
    <row r="178" s="2" customFormat="1" ht="16.5" customHeight="1">
      <c r="A178" s="39"/>
      <c r="B178" s="40"/>
      <c r="C178" s="264" t="s">
        <v>302</v>
      </c>
      <c r="D178" s="264" t="s">
        <v>372</v>
      </c>
      <c r="E178" s="265" t="s">
        <v>8807</v>
      </c>
      <c r="F178" s="266" t="s">
        <v>8808</v>
      </c>
      <c r="G178" s="267" t="s">
        <v>293</v>
      </c>
      <c r="H178" s="268">
        <v>139.81</v>
      </c>
      <c r="I178" s="269"/>
      <c r="J178" s="270">
        <f>ROUND(I178*H178,2)</f>
        <v>0</v>
      </c>
      <c r="K178" s="266" t="s">
        <v>222</v>
      </c>
      <c r="L178" s="271"/>
      <c r="M178" s="272" t="s">
        <v>1</v>
      </c>
      <c r="N178" s="273" t="s">
        <v>44</v>
      </c>
      <c r="O178" s="92"/>
      <c r="P178" s="237">
        <f>O178*H178</f>
        <v>0</v>
      </c>
      <c r="Q178" s="237">
        <v>0.0012999999999999999</v>
      </c>
      <c r="R178" s="237">
        <f>Q178*H178</f>
        <v>0.181753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250</v>
      </c>
      <c r="AT178" s="239" t="s">
        <v>372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8809</v>
      </c>
    </row>
    <row r="179" s="13" customFormat="1">
      <c r="A179" s="13"/>
      <c r="B179" s="241"/>
      <c r="C179" s="242"/>
      <c r="D179" s="243" t="s">
        <v>230</v>
      </c>
      <c r="E179" s="244" t="s">
        <v>1</v>
      </c>
      <c r="F179" s="245" t="s">
        <v>8810</v>
      </c>
      <c r="G179" s="242"/>
      <c r="H179" s="246">
        <v>139.81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230</v>
      </c>
      <c r="AU179" s="252" t="s">
        <v>88</v>
      </c>
      <c r="AV179" s="13" t="s">
        <v>88</v>
      </c>
      <c r="AW179" s="13" t="s">
        <v>34</v>
      </c>
      <c r="AX179" s="13" t="s">
        <v>86</v>
      </c>
      <c r="AY179" s="252" t="s">
        <v>216</v>
      </c>
    </row>
    <row r="180" s="2" customFormat="1" ht="16.5" customHeight="1">
      <c r="A180" s="39"/>
      <c r="B180" s="40"/>
      <c r="C180" s="264" t="s">
        <v>309</v>
      </c>
      <c r="D180" s="264" t="s">
        <v>372</v>
      </c>
      <c r="E180" s="265" t="s">
        <v>8811</v>
      </c>
      <c r="F180" s="266" t="s">
        <v>8812</v>
      </c>
      <c r="G180" s="267" t="s">
        <v>293</v>
      </c>
      <c r="H180" s="268">
        <v>419.43000000000001</v>
      </c>
      <c r="I180" s="269"/>
      <c r="J180" s="270">
        <f>ROUND(I180*H180,2)</f>
        <v>0</v>
      </c>
      <c r="K180" s="266" t="s">
        <v>222</v>
      </c>
      <c r="L180" s="271"/>
      <c r="M180" s="272" t="s">
        <v>1</v>
      </c>
      <c r="N180" s="273" t="s">
        <v>44</v>
      </c>
      <c r="O180" s="92"/>
      <c r="P180" s="237">
        <f>O180*H180</f>
        <v>0</v>
      </c>
      <c r="Q180" s="237">
        <v>4.0000000000000003E-05</v>
      </c>
      <c r="R180" s="237">
        <f>Q180*H180</f>
        <v>0.016777200000000003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250</v>
      </c>
      <c r="AT180" s="239" t="s">
        <v>372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8813</v>
      </c>
    </row>
    <row r="181" s="13" customFormat="1">
      <c r="A181" s="13"/>
      <c r="B181" s="241"/>
      <c r="C181" s="242"/>
      <c r="D181" s="243" t="s">
        <v>230</v>
      </c>
      <c r="E181" s="244" t="s">
        <v>1</v>
      </c>
      <c r="F181" s="245" t="s">
        <v>8814</v>
      </c>
      <c r="G181" s="242"/>
      <c r="H181" s="246">
        <v>419.43000000000001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34</v>
      </c>
      <c r="AX181" s="13" t="s">
        <v>86</v>
      </c>
      <c r="AY181" s="252" t="s">
        <v>216</v>
      </c>
    </row>
    <row r="182" s="2" customFormat="1" ht="16.5" customHeight="1">
      <c r="A182" s="39"/>
      <c r="B182" s="40"/>
      <c r="C182" s="264" t="s">
        <v>313</v>
      </c>
      <c r="D182" s="264" t="s">
        <v>372</v>
      </c>
      <c r="E182" s="265" t="s">
        <v>8815</v>
      </c>
      <c r="F182" s="266" t="s">
        <v>8816</v>
      </c>
      <c r="G182" s="267" t="s">
        <v>293</v>
      </c>
      <c r="H182" s="268">
        <v>635.5</v>
      </c>
      <c r="I182" s="269"/>
      <c r="J182" s="270">
        <f>ROUND(I182*H182,2)</f>
        <v>0</v>
      </c>
      <c r="K182" s="266" t="s">
        <v>222</v>
      </c>
      <c r="L182" s="271"/>
      <c r="M182" s="272" t="s">
        <v>1</v>
      </c>
      <c r="N182" s="273" t="s">
        <v>44</v>
      </c>
      <c r="O182" s="92"/>
      <c r="P182" s="237">
        <f>O182*H182</f>
        <v>0</v>
      </c>
      <c r="Q182" s="237">
        <v>2.0000000000000002E-05</v>
      </c>
      <c r="R182" s="237">
        <f>Q182*H182</f>
        <v>0.012710000000000001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250</v>
      </c>
      <c r="AT182" s="239" t="s">
        <v>372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8817</v>
      </c>
    </row>
    <row r="183" s="13" customFormat="1">
      <c r="A183" s="13"/>
      <c r="B183" s="241"/>
      <c r="C183" s="242"/>
      <c r="D183" s="243" t="s">
        <v>230</v>
      </c>
      <c r="E183" s="244" t="s">
        <v>1</v>
      </c>
      <c r="F183" s="245" t="s">
        <v>8818</v>
      </c>
      <c r="G183" s="242"/>
      <c r="H183" s="246">
        <v>635.5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88</v>
      </c>
      <c r="AV183" s="13" t="s">
        <v>88</v>
      </c>
      <c r="AW183" s="13" t="s">
        <v>34</v>
      </c>
      <c r="AX183" s="13" t="s">
        <v>86</v>
      </c>
      <c r="AY183" s="252" t="s">
        <v>216</v>
      </c>
    </row>
    <row r="184" s="2" customFormat="1" ht="16.5" customHeight="1">
      <c r="A184" s="39"/>
      <c r="B184" s="40"/>
      <c r="C184" s="264" t="s">
        <v>7</v>
      </c>
      <c r="D184" s="264" t="s">
        <v>372</v>
      </c>
      <c r="E184" s="265" t="s">
        <v>8819</v>
      </c>
      <c r="F184" s="266" t="s">
        <v>8820</v>
      </c>
      <c r="G184" s="267" t="s">
        <v>221</v>
      </c>
      <c r="H184" s="268">
        <v>53</v>
      </c>
      <c r="I184" s="269"/>
      <c r="J184" s="270">
        <f>ROUND(I184*H184,2)</f>
        <v>0</v>
      </c>
      <c r="K184" s="266" t="s">
        <v>222</v>
      </c>
      <c r="L184" s="271"/>
      <c r="M184" s="272" t="s">
        <v>1</v>
      </c>
      <c r="N184" s="273" t="s">
        <v>44</v>
      </c>
      <c r="O184" s="92"/>
      <c r="P184" s="237">
        <f>O184*H184</f>
        <v>0</v>
      </c>
      <c r="Q184" s="237">
        <v>1.0000000000000001E-05</v>
      </c>
      <c r="R184" s="237">
        <f>Q184*H184</f>
        <v>0.00053000000000000009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250</v>
      </c>
      <c r="AT184" s="239" t="s">
        <v>372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8821</v>
      </c>
    </row>
    <row r="185" s="12" customFormat="1" ht="22.8" customHeight="1">
      <c r="A185" s="12"/>
      <c r="B185" s="212"/>
      <c r="C185" s="213"/>
      <c r="D185" s="214" t="s">
        <v>78</v>
      </c>
      <c r="E185" s="226" t="s">
        <v>526</v>
      </c>
      <c r="F185" s="226" t="s">
        <v>527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P186</f>
        <v>0</v>
      </c>
      <c r="Q185" s="220"/>
      <c r="R185" s="221">
        <f>R186</f>
        <v>0</v>
      </c>
      <c r="S185" s="220"/>
      <c r="T185" s="222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86</v>
      </c>
      <c r="AT185" s="224" t="s">
        <v>78</v>
      </c>
      <c r="AU185" s="224" t="s">
        <v>86</v>
      </c>
      <c r="AY185" s="223" t="s">
        <v>216</v>
      </c>
      <c r="BK185" s="225">
        <f>BK186</f>
        <v>0</v>
      </c>
    </row>
    <row r="186" s="2" customFormat="1" ht="16.5" customHeight="1">
      <c r="A186" s="39"/>
      <c r="B186" s="40"/>
      <c r="C186" s="228" t="s">
        <v>320</v>
      </c>
      <c r="D186" s="228" t="s">
        <v>218</v>
      </c>
      <c r="E186" s="229" t="s">
        <v>8822</v>
      </c>
      <c r="F186" s="230" t="s">
        <v>8823</v>
      </c>
      <c r="G186" s="231" t="s">
        <v>359</v>
      </c>
      <c r="H186" s="232">
        <v>15.026</v>
      </c>
      <c r="I186" s="233"/>
      <c r="J186" s="234">
        <f>ROUND(I186*H186,2)</f>
        <v>0</v>
      </c>
      <c r="K186" s="230" t="s">
        <v>222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8824</v>
      </c>
    </row>
    <row r="187" s="12" customFormat="1" ht="25.92" customHeight="1">
      <c r="A187" s="12"/>
      <c r="B187" s="212"/>
      <c r="C187" s="213"/>
      <c r="D187" s="214" t="s">
        <v>78</v>
      </c>
      <c r="E187" s="215" t="s">
        <v>1842</v>
      </c>
      <c r="F187" s="215" t="s">
        <v>1843</v>
      </c>
      <c r="G187" s="213"/>
      <c r="H187" s="213"/>
      <c r="I187" s="216"/>
      <c r="J187" s="217">
        <f>BK187</f>
        <v>0</v>
      </c>
      <c r="K187" s="213"/>
      <c r="L187" s="218"/>
      <c r="M187" s="219"/>
      <c r="N187" s="220"/>
      <c r="O187" s="220"/>
      <c r="P187" s="221">
        <f>P188</f>
        <v>0</v>
      </c>
      <c r="Q187" s="220"/>
      <c r="R187" s="221">
        <f>R188</f>
        <v>6.0000000000000002E-05</v>
      </c>
      <c r="S187" s="220"/>
      <c r="T187" s="222">
        <f>T188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23" t="s">
        <v>88</v>
      </c>
      <c r="AT187" s="224" t="s">
        <v>78</v>
      </c>
      <c r="AU187" s="224" t="s">
        <v>79</v>
      </c>
      <c r="AY187" s="223" t="s">
        <v>216</v>
      </c>
      <c r="BK187" s="225">
        <f>BK188</f>
        <v>0</v>
      </c>
    </row>
    <row r="188" s="12" customFormat="1" ht="22.8" customHeight="1">
      <c r="A188" s="12"/>
      <c r="B188" s="212"/>
      <c r="C188" s="213"/>
      <c r="D188" s="214" t="s">
        <v>78</v>
      </c>
      <c r="E188" s="226" t="s">
        <v>2800</v>
      </c>
      <c r="F188" s="226" t="s">
        <v>2801</v>
      </c>
      <c r="G188" s="213"/>
      <c r="H188" s="213"/>
      <c r="I188" s="216"/>
      <c r="J188" s="227">
        <f>BK188</f>
        <v>0</v>
      </c>
      <c r="K188" s="213"/>
      <c r="L188" s="218"/>
      <c r="M188" s="219"/>
      <c r="N188" s="220"/>
      <c r="O188" s="220"/>
      <c r="P188" s="221">
        <f>P189</f>
        <v>0</v>
      </c>
      <c r="Q188" s="220"/>
      <c r="R188" s="221">
        <f>R189</f>
        <v>6.0000000000000002E-05</v>
      </c>
      <c r="S188" s="220"/>
      <c r="T188" s="222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3" t="s">
        <v>88</v>
      </c>
      <c r="AT188" s="224" t="s">
        <v>78</v>
      </c>
      <c r="AU188" s="224" t="s">
        <v>86</v>
      </c>
      <c r="AY188" s="223" t="s">
        <v>216</v>
      </c>
      <c r="BK188" s="225">
        <f>BK189</f>
        <v>0</v>
      </c>
    </row>
    <row r="189" s="2" customFormat="1" ht="21.75" customHeight="1">
      <c r="A189" s="39"/>
      <c r="B189" s="40"/>
      <c r="C189" s="228" t="s">
        <v>325</v>
      </c>
      <c r="D189" s="228" t="s">
        <v>218</v>
      </c>
      <c r="E189" s="229" t="s">
        <v>8825</v>
      </c>
      <c r="F189" s="230" t="s">
        <v>8826</v>
      </c>
      <c r="G189" s="231" t="s">
        <v>2043</v>
      </c>
      <c r="H189" s="232">
        <v>1</v>
      </c>
      <c r="I189" s="233"/>
      <c r="J189" s="234">
        <f>ROUND(I189*H189,2)</f>
        <v>0</v>
      </c>
      <c r="K189" s="230" t="s">
        <v>1</v>
      </c>
      <c r="L189" s="45"/>
      <c r="M189" s="274" t="s">
        <v>1</v>
      </c>
      <c r="N189" s="275" t="s">
        <v>44</v>
      </c>
      <c r="O189" s="276"/>
      <c r="P189" s="277">
        <f>O189*H189</f>
        <v>0</v>
      </c>
      <c r="Q189" s="277">
        <v>6.0000000000000002E-05</v>
      </c>
      <c r="R189" s="277">
        <f>Q189*H189</f>
        <v>6.0000000000000002E-05</v>
      </c>
      <c r="S189" s="277">
        <v>0</v>
      </c>
      <c r="T189" s="27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8827</v>
      </c>
    </row>
    <row r="190" s="2" customFormat="1" ht="6.96" customHeight="1">
      <c r="A190" s="39"/>
      <c r="B190" s="67"/>
      <c r="C190" s="68"/>
      <c r="D190" s="68"/>
      <c r="E190" s="68"/>
      <c r="F190" s="68"/>
      <c r="G190" s="68"/>
      <c r="H190" s="68"/>
      <c r="I190" s="68"/>
      <c r="J190" s="68"/>
      <c r="K190" s="68"/>
      <c r="L190" s="45"/>
      <c r="M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</sheetData>
  <sheetProtection sheet="1" autoFilter="0" formatColumns="0" formatRows="0" objects="1" scenarios="1" spinCount="100000" saltValue="zNMsAvqRbJQ2s40ijppl2te91+MhBh9tKBaNibHsZm2e8o8jRLbL5ViuGOCq4a212tXZ4oWT3Sui3NNmyWi2EQ==" hashValue="Jyt0WnRETEfXUl1TebLSd/ol/PSZkHdLDv/ak4TwM2bxChfGztrCV0Sq7w9bWd2eMYi75tl6fPBRUYRG1z59Vg==" algorithmName="SHA-512" password="EA0A"/>
  <autoFilter ref="C125:K18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4:H114"/>
    <mergeCell ref="E116:H116"/>
    <mergeCell ref="E118:H11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 s="1" customFormat="1" ht="12" customHeight="1">
      <c r="B8" s="21"/>
      <c r="D8" s="152" t="s">
        <v>187</v>
      </c>
      <c r="L8" s="21"/>
    </row>
    <row r="9" s="2" customFormat="1" ht="16.5" customHeight="1">
      <c r="A9" s="39"/>
      <c r="B9" s="45"/>
      <c r="C9" s="39"/>
      <c r="D9" s="39"/>
      <c r="E9" s="153" t="s">
        <v>8514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189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8828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20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22</v>
      </c>
      <c r="E14" s="39"/>
      <c r="F14" s="142" t="s">
        <v>8741</v>
      </c>
      <c r="G14" s="39"/>
      <c r="H14" s="39"/>
      <c r="I14" s="152" t="s">
        <v>24</v>
      </c>
      <c r="J14" s="155" t="str">
        <f>'Rekapitulace stavby'!AN8</f>
        <v>15.9.2021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26</v>
      </c>
      <c r="E16" s="39"/>
      <c r="F16" s="39"/>
      <c r="G16" s="39"/>
      <c r="H16" s="39"/>
      <c r="I16" s="152" t="s">
        <v>27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28</v>
      </c>
      <c r="F17" s="39"/>
      <c r="G17" s="39"/>
      <c r="H17" s="39"/>
      <c r="I17" s="152" t="s">
        <v>29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30</v>
      </c>
      <c r="E19" s="39"/>
      <c r="F19" s="39"/>
      <c r="G19" s="39"/>
      <c r="H19" s="39"/>
      <c r="I19" s="152" t="s">
        <v>27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29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32</v>
      </c>
      <c r="E22" s="39"/>
      <c r="F22" s="39"/>
      <c r="G22" s="39"/>
      <c r="H22" s="39"/>
      <c r="I22" s="152" t="s">
        <v>27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33</v>
      </c>
      <c r="F23" s="39"/>
      <c r="G23" s="39"/>
      <c r="H23" s="39"/>
      <c r="I23" s="152" t="s">
        <v>29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35</v>
      </c>
      <c r="E25" s="39"/>
      <c r="F25" s="39"/>
      <c r="G25" s="39"/>
      <c r="H25" s="39"/>
      <c r="I25" s="152" t="s">
        <v>27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36</v>
      </c>
      <c r="F26" s="39"/>
      <c r="G26" s="39"/>
      <c r="H26" s="39"/>
      <c r="I26" s="152" t="s">
        <v>29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37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39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41</v>
      </c>
      <c r="G34" s="39"/>
      <c r="H34" s="39"/>
      <c r="I34" s="163" t="s">
        <v>40</v>
      </c>
      <c r="J34" s="163" t="s">
        <v>42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43</v>
      </c>
      <c r="E35" s="152" t="s">
        <v>44</v>
      </c>
      <c r="F35" s="165">
        <f>ROUND((SUM(BE127:BE186)),  2)</f>
        <v>0</v>
      </c>
      <c r="G35" s="39"/>
      <c r="H35" s="39"/>
      <c r="I35" s="166">
        <v>0.20999999999999999</v>
      </c>
      <c r="J35" s="165">
        <f>ROUND(((SUM(BE127:BE186))*I35),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45</v>
      </c>
      <c r="F36" s="165">
        <f>ROUND((SUM(BF127:BF186)),  2)</f>
        <v>0</v>
      </c>
      <c r="G36" s="39"/>
      <c r="H36" s="39"/>
      <c r="I36" s="166">
        <v>0.14999999999999999</v>
      </c>
      <c r="J36" s="165">
        <f>ROUND(((SUM(BF127:BF186))*I36),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46</v>
      </c>
      <c r="F37" s="165">
        <f>ROUND((SUM(BG127:BG186)),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47</v>
      </c>
      <c r="F38" s="165">
        <f>ROUND((SUM(BH127:BH186)),  2)</f>
        <v>0</v>
      </c>
      <c r="G38" s="39"/>
      <c r="H38" s="39"/>
      <c r="I38" s="166">
        <v>0.14999999999999999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48</v>
      </c>
      <c r="F39" s="165">
        <f>ROUND((SUM(BI127:BI186)),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49</v>
      </c>
      <c r="E41" s="169"/>
      <c r="F41" s="169"/>
      <c r="G41" s="170" t="s">
        <v>50</v>
      </c>
      <c r="H41" s="171" t="s">
        <v>51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8514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189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SO 51b - Oplocení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22</v>
      </c>
      <c r="D91" s="41"/>
      <c r="E91" s="41"/>
      <c r="F91" s="28" t="str">
        <f>F14</f>
        <v>Kaplického 386</v>
      </c>
      <c r="G91" s="41"/>
      <c r="H91" s="41"/>
      <c r="I91" s="33" t="s">
        <v>24</v>
      </c>
      <c r="J91" s="80" t="str">
        <f>IF(J14="","",J14)</f>
        <v>15.9.2021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40.05" customHeight="1">
      <c r="A93" s="39"/>
      <c r="B93" s="40"/>
      <c r="C93" s="33" t="s">
        <v>26</v>
      </c>
      <c r="D93" s="41"/>
      <c r="E93" s="41"/>
      <c r="F93" s="28" t="str">
        <f>E17</f>
        <v>SM Liberec, Nám.Dr.E.Beneše 1, Liberec, 460 59</v>
      </c>
      <c r="G93" s="41"/>
      <c r="H93" s="41"/>
      <c r="I93" s="33" t="s">
        <v>32</v>
      </c>
      <c r="J93" s="37" t="str">
        <f>E23</f>
        <v>FS Vision, s.r.o., B.Němcové 54/9, Liberec 5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30</v>
      </c>
      <c r="D94" s="41"/>
      <c r="E94" s="41"/>
      <c r="F94" s="28" t="str">
        <f>IF(E20="","",E20)</f>
        <v>Vyplň údaj</v>
      </c>
      <c r="G94" s="41"/>
      <c r="H94" s="41"/>
      <c r="I94" s="33" t="s">
        <v>35</v>
      </c>
      <c r="J94" s="37" t="str">
        <f>E26</f>
        <v>Ing. Jaroslav Šíma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535</v>
      </c>
      <c r="E101" s="198"/>
      <c r="F101" s="198"/>
      <c r="G101" s="198"/>
      <c r="H101" s="198"/>
      <c r="I101" s="198"/>
      <c r="J101" s="199">
        <f>J132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536</v>
      </c>
      <c r="E102" s="198"/>
      <c r="F102" s="198"/>
      <c r="G102" s="198"/>
      <c r="H102" s="198"/>
      <c r="I102" s="198"/>
      <c r="J102" s="199">
        <f>J139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198</v>
      </c>
      <c r="E103" s="198"/>
      <c r="F103" s="198"/>
      <c r="G103" s="198"/>
      <c r="H103" s="198"/>
      <c r="I103" s="198"/>
      <c r="J103" s="199">
        <f>J171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199</v>
      </c>
      <c r="E104" s="198"/>
      <c r="F104" s="198"/>
      <c r="G104" s="198"/>
      <c r="H104" s="198"/>
      <c r="I104" s="198"/>
      <c r="J104" s="199">
        <f>J179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200</v>
      </c>
      <c r="E105" s="198"/>
      <c r="F105" s="198"/>
      <c r="G105" s="198"/>
      <c r="H105" s="198"/>
      <c r="I105" s="198"/>
      <c r="J105" s="199">
        <f>J185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8514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189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SO 51b - Oplocení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F14</f>
        <v>Kaplického 386</v>
      </c>
      <c r="G121" s="41"/>
      <c r="H121" s="41"/>
      <c r="I121" s="33" t="s">
        <v>24</v>
      </c>
      <c r="J121" s="80" t="str">
        <f>IF(J14="","",J14)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E17</f>
        <v>SM Liberec, Nám.Dr.E.Beneše 1, Liberec, 460 59</v>
      </c>
      <c r="G123" s="41"/>
      <c r="H123" s="41"/>
      <c r="I123" s="33" t="s">
        <v>32</v>
      </c>
      <c r="J123" s="37" t="str">
        <f>E23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IF(E20="","",E20)</f>
        <v>Vyplň údaj</v>
      </c>
      <c r="G124" s="41"/>
      <c r="H124" s="41"/>
      <c r="I124" s="33" t="s">
        <v>35</v>
      </c>
      <c r="J124" s="37" t="str">
        <f>E26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</f>
        <v>0</v>
      </c>
      <c r="Q127" s="105"/>
      <c r="R127" s="209">
        <f>R128</f>
        <v>4.5480644000000003</v>
      </c>
      <c r="S127" s="105"/>
      <c r="T127" s="210">
        <f>T128</f>
        <v>26.617470000000004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214</v>
      </c>
      <c r="F128" s="215" t="s">
        <v>215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P129+P132+P139+P171+P179+P185</f>
        <v>0</v>
      </c>
      <c r="Q128" s="220"/>
      <c r="R128" s="221">
        <f>R129+R132+R139+R171+R179+R185</f>
        <v>4.5480644000000003</v>
      </c>
      <c r="S128" s="220"/>
      <c r="T128" s="222">
        <f>T129+T132+T139+T171+T179+T185</f>
        <v>26.617470000000004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BK129+BK132+BK139+BK171+BK179+BK185</f>
        <v>0</v>
      </c>
    </row>
    <row r="129" s="12" customFormat="1" ht="22.8" customHeight="1">
      <c r="A129" s="12"/>
      <c r="B129" s="212"/>
      <c r="C129" s="213"/>
      <c r="D129" s="214" t="s">
        <v>78</v>
      </c>
      <c r="E129" s="226" t="s">
        <v>86</v>
      </c>
      <c r="F129" s="226" t="s">
        <v>217</v>
      </c>
      <c r="G129" s="213"/>
      <c r="H129" s="213"/>
      <c r="I129" s="216"/>
      <c r="J129" s="227">
        <f>BK129</f>
        <v>0</v>
      </c>
      <c r="K129" s="213"/>
      <c r="L129" s="218"/>
      <c r="M129" s="219"/>
      <c r="N129" s="220"/>
      <c r="O129" s="220"/>
      <c r="P129" s="221">
        <f>SUM(P130:P131)</f>
        <v>0</v>
      </c>
      <c r="Q129" s="220"/>
      <c r="R129" s="221">
        <f>SUM(R130:R131)</f>
        <v>0</v>
      </c>
      <c r="S129" s="220"/>
      <c r="T129" s="222">
        <f>SUM(T130:T131)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86</v>
      </c>
      <c r="AY129" s="223" t="s">
        <v>216</v>
      </c>
      <c r="BK129" s="225">
        <f>SUM(BK130:BK131)</f>
        <v>0</v>
      </c>
    </row>
    <row r="130" s="2" customFormat="1" ht="16.5" customHeight="1">
      <c r="A130" s="39"/>
      <c r="B130" s="40"/>
      <c r="C130" s="228" t="s">
        <v>86</v>
      </c>
      <c r="D130" s="228" t="s">
        <v>218</v>
      </c>
      <c r="E130" s="229" t="s">
        <v>4049</v>
      </c>
      <c r="F130" s="230" t="s">
        <v>4050</v>
      </c>
      <c r="G130" s="231" t="s">
        <v>328</v>
      </c>
      <c r="H130" s="232">
        <v>7.9500000000000002</v>
      </c>
      <c r="I130" s="233"/>
      <c r="J130" s="234">
        <f>ROUND(I130*H130,2)</f>
        <v>0</v>
      </c>
      <c r="K130" s="230" t="s">
        <v>222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88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8762</v>
      </c>
    </row>
    <row r="131" s="13" customFormat="1">
      <c r="A131" s="13"/>
      <c r="B131" s="241"/>
      <c r="C131" s="242"/>
      <c r="D131" s="243" t="s">
        <v>230</v>
      </c>
      <c r="E131" s="244" t="s">
        <v>1</v>
      </c>
      <c r="F131" s="245" t="s">
        <v>8829</v>
      </c>
      <c r="G131" s="242"/>
      <c r="H131" s="246">
        <v>7.9500000000000002</v>
      </c>
      <c r="I131" s="247"/>
      <c r="J131" s="242"/>
      <c r="K131" s="242"/>
      <c r="L131" s="248"/>
      <c r="M131" s="249"/>
      <c r="N131" s="250"/>
      <c r="O131" s="250"/>
      <c r="P131" s="250"/>
      <c r="Q131" s="250"/>
      <c r="R131" s="250"/>
      <c r="S131" s="250"/>
      <c r="T131" s="251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52" t="s">
        <v>230</v>
      </c>
      <c r="AU131" s="252" t="s">
        <v>88</v>
      </c>
      <c r="AV131" s="13" t="s">
        <v>88</v>
      </c>
      <c r="AW131" s="13" t="s">
        <v>34</v>
      </c>
      <c r="AX131" s="13" t="s">
        <v>86</v>
      </c>
      <c r="AY131" s="252" t="s">
        <v>216</v>
      </c>
    </row>
    <row r="132" s="12" customFormat="1" ht="22.8" customHeight="1">
      <c r="A132" s="12"/>
      <c r="B132" s="212"/>
      <c r="C132" s="213"/>
      <c r="D132" s="214" t="s">
        <v>78</v>
      </c>
      <c r="E132" s="226" t="s">
        <v>88</v>
      </c>
      <c r="F132" s="226" t="s">
        <v>653</v>
      </c>
      <c r="G132" s="213"/>
      <c r="H132" s="213"/>
      <c r="I132" s="216"/>
      <c r="J132" s="227">
        <f>BK132</f>
        <v>0</v>
      </c>
      <c r="K132" s="213"/>
      <c r="L132" s="218"/>
      <c r="M132" s="219"/>
      <c r="N132" s="220"/>
      <c r="O132" s="220"/>
      <c r="P132" s="221">
        <f>SUM(P133:P138)</f>
        <v>0</v>
      </c>
      <c r="Q132" s="220"/>
      <c r="R132" s="221">
        <f>SUM(R133:R138)</f>
        <v>0.059558399999999997</v>
      </c>
      <c r="S132" s="220"/>
      <c r="T132" s="222">
        <f>SUM(T133:T138)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3" t="s">
        <v>86</v>
      </c>
      <c r="AT132" s="224" t="s">
        <v>78</v>
      </c>
      <c r="AU132" s="224" t="s">
        <v>86</v>
      </c>
      <c r="AY132" s="223" t="s">
        <v>216</v>
      </c>
      <c r="BK132" s="225">
        <f>SUM(BK133:BK138)</f>
        <v>0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735</v>
      </c>
      <c r="F133" s="230" t="s">
        <v>736</v>
      </c>
      <c r="G133" s="231" t="s">
        <v>277</v>
      </c>
      <c r="H133" s="232">
        <v>22.559999999999999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0.00264</v>
      </c>
      <c r="R133" s="237">
        <f>Q133*H133</f>
        <v>0.059558399999999997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8830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8831</v>
      </c>
      <c r="G134" s="242"/>
      <c r="H134" s="246">
        <v>12.48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79</v>
      </c>
      <c r="AY134" s="252" t="s">
        <v>216</v>
      </c>
    </row>
    <row r="135" s="13" customFormat="1">
      <c r="A135" s="13"/>
      <c r="B135" s="241"/>
      <c r="C135" s="242"/>
      <c r="D135" s="243" t="s">
        <v>230</v>
      </c>
      <c r="E135" s="244" t="s">
        <v>1</v>
      </c>
      <c r="F135" s="245" t="s">
        <v>8832</v>
      </c>
      <c r="G135" s="242"/>
      <c r="H135" s="246">
        <v>7.6799999999999997</v>
      </c>
      <c r="I135" s="247"/>
      <c r="J135" s="242"/>
      <c r="K135" s="242"/>
      <c r="L135" s="248"/>
      <c r="M135" s="249"/>
      <c r="N135" s="250"/>
      <c r="O135" s="250"/>
      <c r="P135" s="250"/>
      <c r="Q135" s="250"/>
      <c r="R135" s="250"/>
      <c r="S135" s="250"/>
      <c r="T135" s="251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2" t="s">
        <v>230</v>
      </c>
      <c r="AU135" s="252" t="s">
        <v>88</v>
      </c>
      <c r="AV135" s="13" t="s">
        <v>88</v>
      </c>
      <c r="AW135" s="13" t="s">
        <v>34</v>
      </c>
      <c r="AX135" s="13" t="s">
        <v>79</v>
      </c>
      <c r="AY135" s="252" t="s">
        <v>216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8833</v>
      </c>
      <c r="G136" s="242"/>
      <c r="H136" s="246">
        <v>2.3999999999999999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79</v>
      </c>
      <c r="AY136" s="252" t="s">
        <v>216</v>
      </c>
    </row>
    <row r="137" s="14" customFormat="1">
      <c r="A137" s="14"/>
      <c r="B137" s="253"/>
      <c r="C137" s="254"/>
      <c r="D137" s="243" t="s">
        <v>230</v>
      </c>
      <c r="E137" s="255" t="s">
        <v>1</v>
      </c>
      <c r="F137" s="256" t="s">
        <v>8834</v>
      </c>
      <c r="G137" s="254"/>
      <c r="H137" s="257">
        <v>22.559999999999999</v>
      </c>
      <c r="I137" s="258"/>
      <c r="J137" s="254"/>
      <c r="K137" s="254"/>
      <c r="L137" s="259"/>
      <c r="M137" s="260"/>
      <c r="N137" s="261"/>
      <c r="O137" s="261"/>
      <c r="P137" s="261"/>
      <c r="Q137" s="261"/>
      <c r="R137" s="261"/>
      <c r="S137" s="261"/>
      <c r="T137" s="262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3" t="s">
        <v>230</v>
      </c>
      <c r="AU137" s="263" t="s">
        <v>88</v>
      </c>
      <c r="AV137" s="14" t="s">
        <v>121</v>
      </c>
      <c r="AW137" s="14" t="s">
        <v>34</v>
      </c>
      <c r="AX137" s="14" t="s">
        <v>86</v>
      </c>
      <c r="AY137" s="263" t="s">
        <v>216</v>
      </c>
    </row>
    <row r="138" s="2" customFormat="1" ht="16.5" customHeight="1">
      <c r="A138" s="39"/>
      <c r="B138" s="40"/>
      <c r="C138" s="228" t="s">
        <v>99</v>
      </c>
      <c r="D138" s="228" t="s">
        <v>218</v>
      </c>
      <c r="E138" s="229" t="s">
        <v>739</v>
      </c>
      <c r="F138" s="230" t="s">
        <v>740</v>
      </c>
      <c r="G138" s="231" t="s">
        <v>277</v>
      </c>
      <c r="H138" s="232">
        <v>22.559999999999999</v>
      </c>
      <c r="I138" s="233"/>
      <c r="J138" s="234">
        <f>ROUND(I138*H138,2)</f>
        <v>0</v>
      </c>
      <c r="K138" s="230" t="s">
        <v>222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8835</v>
      </c>
    </row>
    <row r="139" s="12" customFormat="1" ht="22.8" customHeight="1">
      <c r="A139" s="12"/>
      <c r="B139" s="212"/>
      <c r="C139" s="213"/>
      <c r="D139" s="214" t="s">
        <v>78</v>
      </c>
      <c r="E139" s="226" t="s">
        <v>99</v>
      </c>
      <c r="F139" s="226" t="s">
        <v>752</v>
      </c>
      <c r="G139" s="213"/>
      <c r="H139" s="213"/>
      <c r="I139" s="216"/>
      <c r="J139" s="227">
        <f>BK139</f>
        <v>0</v>
      </c>
      <c r="K139" s="213"/>
      <c r="L139" s="218"/>
      <c r="M139" s="219"/>
      <c r="N139" s="220"/>
      <c r="O139" s="220"/>
      <c r="P139" s="221">
        <f>SUM(P140:P170)</f>
        <v>0</v>
      </c>
      <c r="Q139" s="220"/>
      <c r="R139" s="221">
        <f>SUM(R140:R170)</f>
        <v>4.4885060000000001</v>
      </c>
      <c r="S139" s="220"/>
      <c r="T139" s="222">
        <f>SUM(T140:T170)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23" t="s">
        <v>86</v>
      </c>
      <c r="AT139" s="224" t="s">
        <v>78</v>
      </c>
      <c r="AU139" s="224" t="s">
        <v>86</v>
      </c>
      <c r="AY139" s="223" t="s">
        <v>216</v>
      </c>
      <c r="BK139" s="225">
        <f>SUM(BK140:BK170)</f>
        <v>0</v>
      </c>
    </row>
    <row r="140" s="2" customFormat="1" ht="16.5" customHeight="1">
      <c r="A140" s="39"/>
      <c r="B140" s="40"/>
      <c r="C140" s="228" t="s">
        <v>121</v>
      </c>
      <c r="D140" s="228" t="s">
        <v>218</v>
      </c>
      <c r="E140" s="229" t="s">
        <v>8764</v>
      </c>
      <c r="F140" s="230" t="s">
        <v>8765</v>
      </c>
      <c r="G140" s="231" t="s">
        <v>221</v>
      </c>
      <c r="H140" s="232">
        <v>21</v>
      </c>
      <c r="I140" s="233"/>
      <c r="J140" s="234">
        <f>ROUND(I140*H140,2)</f>
        <v>0</v>
      </c>
      <c r="K140" s="230" t="s">
        <v>222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0.17488999999999999</v>
      </c>
      <c r="R140" s="237">
        <f>Q140*H140</f>
        <v>3.6726899999999998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8766</v>
      </c>
    </row>
    <row r="141" s="13" customFormat="1">
      <c r="A141" s="13"/>
      <c r="B141" s="241"/>
      <c r="C141" s="242"/>
      <c r="D141" s="243" t="s">
        <v>230</v>
      </c>
      <c r="E141" s="244" t="s">
        <v>1</v>
      </c>
      <c r="F141" s="245" t="s">
        <v>8836</v>
      </c>
      <c r="G141" s="242"/>
      <c r="H141" s="246">
        <v>13</v>
      </c>
      <c r="I141" s="247"/>
      <c r="J141" s="242"/>
      <c r="K141" s="242"/>
      <c r="L141" s="248"/>
      <c r="M141" s="249"/>
      <c r="N141" s="250"/>
      <c r="O141" s="250"/>
      <c r="P141" s="250"/>
      <c r="Q141" s="250"/>
      <c r="R141" s="250"/>
      <c r="S141" s="250"/>
      <c r="T141" s="251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52" t="s">
        <v>230</v>
      </c>
      <c r="AU141" s="252" t="s">
        <v>88</v>
      </c>
      <c r="AV141" s="13" t="s">
        <v>88</v>
      </c>
      <c r="AW141" s="13" t="s">
        <v>34</v>
      </c>
      <c r="AX141" s="13" t="s">
        <v>79</v>
      </c>
      <c r="AY141" s="252" t="s">
        <v>216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8837</v>
      </c>
      <c r="G142" s="242"/>
      <c r="H142" s="246">
        <v>8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79</v>
      </c>
      <c r="AY142" s="252" t="s">
        <v>216</v>
      </c>
    </row>
    <row r="143" s="14" customFormat="1">
      <c r="A143" s="14"/>
      <c r="B143" s="253"/>
      <c r="C143" s="254"/>
      <c r="D143" s="243" t="s">
        <v>230</v>
      </c>
      <c r="E143" s="255" t="s">
        <v>1</v>
      </c>
      <c r="F143" s="256" t="s">
        <v>285</v>
      </c>
      <c r="G143" s="254"/>
      <c r="H143" s="257">
        <v>21</v>
      </c>
      <c r="I143" s="258"/>
      <c r="J143" s="254"/>
      <c r="K143" s="254"/>
      <c r="L143" s="259"/>
      <c r="M143" s="260"/>
      <c r="N143" s="261"/>
      <c r="O143" s="261"/>
      <c r="P143" s="261"/>
      <c r="Q143" s="261"/>
      <c r="R143" s="261"/>
      <c r="S143" s="261"/>
      <c r="T143" s="262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3" t="s">
        <v>230</v>
      </c>
      <c r="AU143" s="263" t="s">
        <v>88</v>
      </c>
      <c r="AV143" s="14" t="s">
        <v>121</v>
      </c>
      <c r="AW143" s="14" t="s">
        <v>34</v>
      </c>
      <c r="AX143" s="14" t="s">
        <v>86</v>
      </c>
      <c r="AY143" s="263" t="s">
        <v>216</v>
      </c>
    </row>
    <row r="144" s="2" customFormat="1" ht="16.5" customHeight="1">
      <c r="A144" s="39"/>
      <c r="B144" s="40"/>
      <c r="C144" s="264" t="s">
        <v>236</v>
      </c>
      <c r="D144" s="264" t="s">
        <v>372</v>
      </c>
      <c r="E144" s="265" t="s">
        <v>8769</v>
      </c>
      <c r="F144" s="266" t="s">
        <v>8770</v>
      </c>
      <c r="G144" s="267" t="s">
        <v>221</v>
      </c>
      <c r="H144" s="268">
        <v>13.130000000000001</v>
      </c>
      <c r="I144" s="269"/>
      <c r="J144" s="270">
        <f>ROUND(I144*H144,2)</f>
        <v>0</v>
      </c>
      <c r="K144" s="266" t="s">
        <v>1</v>
      </c>
      <c r="L144" s="271"/>
      <c r="M144" s="272" t="s">
        <v>1</v>
      </c>
      <c r="N144" s="273" t="s">
        <v>44</v>
      </c>
      <c r="O144" s="92"/>
      <c r="P144" s="237">
        <f>O144*H144</f>
        <v>0</v>
      </c>
      <c r="Q144" s="237">
        <v>0.0035000000000000001</v>
      </c>
      <c r="R144" s="237">
        <f>Q144*H144</f>
        <v>0.045955000000000003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250</v>
      </c>
      <c r="AT144" s="239" t="s">
        <v>372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8771</v>
      </c>
    </row>
    <row r="145" s="13" customFormat="1">
      <c r="A145" s="13"/>
      <c r="B145" s="241"/>
      <c r="C145" s="242"/>
      <c r="D145" s="243" t="s">
        <v>230</v>
      </c>
      <c r="E145" s="244" t="s">
        <v>1</v>
      </c>
      <c r="F145" s="245" t="s">
        <v>8836</v>
      </c>
      <c r="G145" s="242"/>
      <c r="H145" s="246">
        <v>13</v>
      </c>
      <c r="I145" s="247"/>
      <c r="J145" s="242"/>
      <c r="K145" s="242"/>
      <c r="L145" s="248"/>
      <c r="M145" s="249"/>
      <c r="N145" s="250"/>
      <c r="O145" s="250"/>
      <c r="P145" s="250"/>
      <c r="Q145" s="250"/>
      <c r="R145" s="250"/>
      <c r="S145" s="250"/>
      <c r="T145" s="251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2" t="s">
        <v>230</v>
      </c>
      <c r="AU145" s="252" t="s">
        <v>88</v>
      </c>
      <c r="AV145" s="13" t="s">
        <v>88</v>
      </c>
      <c r="AW145" s="13" t="s">
        <v>34</v>
      </c>
      <c r="AX145" s="13" t="s">
        <v>86</v>
      </c>
      <c r="AY145" s="252" t="s">
        <v>216</v>
      </c>
    </row>
    <row r="146" s="13" customFormat="1">
      <c r="A146" s="13"/>
      <c r="B146" s="241"/>
      <c r="C146" s="242"/>
      <c r="D146" s="243" t="s">
        <v>230</v>
      </c>
      <c r="E146" s="242"/>
      <c r="F146" s="245" t="s">
        <v>8838</v>
      </c>
      <c r="G146" s="242"/>
      <c r="H146" s="246">
        <v>13.130000000000001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64" t="s">
        <v>241</v>
      </c>
      <c r="D147" s="264" t="s">
        <v>372</v>
      </c>
      <c r="E147" s="265" t="s">
        <v>8774</v>
      </c>
      <c r="F147" s="266" t="s">
        <v>8775</v>
      </c>
      <c r="G147" s="267" t="s">
        <v>221</v>
      </c>
      <c r="H147" s="268">
        <v>8.0800000000000001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0.0040000000000000001</v>
      </c>
      <c r="R147" s="237">
        <f>Q147*H147</f>
        <v>0.032320000000000002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8776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8839</v>
      </c>
      <c r="G148" s="242"/>
      <c r="H148" s="246">
        <v>8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13" customFormat="1">
      <c r="A149" s="13"/>
      <c r="B149" s="241"/>
      <c r="C149" s="242"/>
      <c r="D149" s="243" t="s">
        <v>230</v>
      </c>
      <c r="E149" s="242"/>
      <c r="F149" s="245" t="s">
        <v>8840</v>
      </c>
      <c r="G149" s="242"/>
      <c r="H149" s="246">
        <v>8.0800000000000001</v>
      </c>
      <c r="I149" s="247"/>
      <c r="J149" s="242"/>
      <c r="K149" s="242"/>
      <c r="L149" s="248"/>
      <c r="M149" s="249"/>
      <c r="N149" s="250"/>
      <c r="O149" s="250"/>
      <c r="P149" s="250"/>
      <c r="Q149" s="250"/>
      <c r="R149" s="250"/>
      <c r="S149" s="250"/>
      <c r="T149" s="251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2" t="s">
        <v>230</v>
      </c>
      <c r="AU149" s="252" t="s">
        <v>88</v>
      </c>
      <c r="AV149" s="13" t="s">
        <v>88</v>
      </c>
      <c r="AW149" s="13" t="s">
        <v>4</v>
      </c>
      <c r="AX149" s="13" t="s">
        <v>86</v>
      </c>
      <c r="AY149" s="252" t="s">
        <v>216</v>
      </c>
    </row>
    <row r="150" s="2" customFormat="1" ht="16.5" customHeight="1">
      <c r="A150" s="39"/>
      <c r="B150" s="40"/>
      <c r="C150" s="264" t="s">
        <v>245</v>
      </c>
      <c r="D150" s="264" t="s">
        <v>372</v>
      </c>
      <c r="E150" s="265" t="s">
        <v>8778</v>
      </c>
      <c r="F150" s="266" t="s">
        <v>8779</v>
      </c>
      <c r="G150" s="267" t="s">
        <v>221</v>
      </c>
      <c r="H150" s="268">
        <v>6.0599999999999996</v>
      </c>
      <c r="I150" s="269"/>
      <c r="J150" s="270">
        <f>ROUND(I150*H150,2)</f>
        <v>0</v>
      </c>
      <c r="K150" s="266" t="s">
        <v>222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0.0043</v>
      </c>
      <c r="R150" s="237">
        <f>Q150*H150</f>
        <v>0.026057999999999998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250</v>
      </c>
      <c r="AT150" s="239" t="s">
        <v>372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8780</v>
      </c>
    </row>
    <row r="151" s="13" customFormat="1">
      <c r="A151" s="13"/>
      <c r="B151" s="241"/>
      <c r="C151" s="242"/>
      <c r="D151" s="243" t="s">
        <v>230</v>
      </c>
      <c r="E151" s="244" t="s">
        <v>1</v>
      </c>
      <c r="F151" s="245" t="s">
        <v>241</v>
      </c>
      <c r="G151" s="242"/>
      <c r="H151" s="246">
        <v>6</v>
      </c>
      <c r="I151" s="247"/>
      <c r="J151" s="242"/>
      <c r="K151" s="242"/>
      <c r="L151" s="248"/>
      <c r="M151" s="249"/>
      <c r="N151" s="250"/>
      <c r="O151" s="250"/>
      <c r="P151" s="250"/>
      <c r="Q151" s="250"/>
      <c r="R151" s="250"/>
      <c r="S151" s="250"/>
      <c r="T151" s="251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2" t="s">
        <v>230</v>
      </c>
      <c r="AU151" s="252" t="s">
        <v>88</v>
      </c>
      <c r="AV151" s="13" t="s">
        <v>88</v>
      </c>
      <c r="AW151" s="13" t="s">
        <v>34</v>
      </c>
      <c r="AX151" s="13" t="s">
        <v>86</v>
      </c>
      <c r="AY151" s="252" t="s">
        <v>216</v>
      </c>
    </row>
    <row r="152" s="13" customFormat="1">
      <c r="A152" s="13"/>
      <c r="B152" s="241"/>
      <c r="C152" s="242"/>
      <c r="D152" s="243" t="s">
        <v>230</v>
      </c>
      <c r="E152" s="242"/>
      <c r="F152" s="245" t="s">
        <v>8841</v>
      </c>
      <c r="G152" s="242"/>
      <c r="H152" s="246">
        <v>6.0599999999999996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4</v>
      </c>
      <c r="AX152" s="13" t="s">
        <v>86</v>
      </c>
      <c r="AY152" s="252" t="s">
        <v>216</v>
      </c>
    </row>
    <row r="153" s="2" customFormat="1" ht="16.5" customHeight="1">
      <c r="A153" s="39"/>
      <c r="B153" s="40"/>
      <c r="C153" s="228" t="s">
        <v>250</v>
      </c>
      <c r="D153" s="228" t="s">
        <v>218</v>
      </c>
      <c r="E153" s="229" t="s">
        <v>8842</v>
      </c>
      <c r="F153" s="230" t="s">
        <v>8843</v>
      </c>
      <c r="G153" s="231" t="s">
        <v>221</v>
      </c>
      <c r="H153" s="232">
        <v>1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8844</v>
      </c>
    </row>
    <row r="154" s="2" customFormat="1" ht="16.5" customHeight="1">
      <c r="A154" s="39"/>
      <c r="B154" s="40"/>
      <c r="C154" s="264" t="s">
        <v>255</v>
      </c>
      <c r="D154" s="264" t="s">
        <v>372</v>
      </c>
      <c r="E154" s="265" t="s">
        <v>8845</v>
      </c>
      <c r="F154" s="266" t="s">
        <v>8846</v>
      </c>
      <c r="G154" s="267" t="s">
        <v>221</v>
      </c>
      <c r="H154" s="268">
        <v>1</v>
      </c>
      <c r="I154" s="269"/>
      <c r="J154" s="270">
        <f>ROUND(I154*H154,2)</f>
        <v>0</v>
      </c>
      <c r="K154" s="266" t="s">
        <v>222</v>
      </c>
      <c r="L154" s="271"/>
      <c r="M154" s="272" t="s">
        <v>1</v>
      </c>
      <c r="N154" s="273" t="s">
        <v>44</v>
      </c>
      <c r="O154" s="92"/>
      <c r="P154" s="237">
        <f>O154*H154</f>
        <v>0</v>
      </c>
      <c r="Q154" s="237">
        <v>0.098500000000000004</v>
      </c>
      <c r="R154" s="237">
        <f>Q154*H154</f>
        <v>0.098500000000000004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250</v>
      </c>
      <c r="AT154" s="239" t="s">
        <v>372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8847</v>
      </c>
    </row>
    <row r="155" s="2" customFormat="1" ht="16.5" customHeight="1">
      <c r="A155" s="39"/>
      <c r="B155" s="40"/>
      <c r="C155" s="228" t="s">
        <v>260</v>
      </c>
      <c r="D155" s="228" t="s">
        <v>218</v>
      </c>
      <c r="E155" s="229" t="s">
        <v>8782</v>
      </c>
      <c r="F155" s="230" t="s">
        <v>8783</v>
      </c>
      <c r="G155" s="231" t="s">
        <v>221</v>
      </c>
      <c r="H155" s="232">
        <v>11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0.00040000000000000002</v>
      </c>
      <c r="R155" s="237">
        <f>Q155*H155</f>
        <v>0.0044000000000000003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8784</v>
      </c>
    </row>
    <row r="156" s="2" customFormat="1" ht="16.5" customHeight="1">
      <c r="A156" s="39"/>
      <c r="B156" s="40"/>
      <c r="C156" s="264" t="s">
        <v>265</v>
      </c>
      <c r="D156" s="264" t="s">
        <v>372</v>
      </c>
      <c r="E156" s="265" t="s">
        <v>8785</v>
      </c>
      <c r="F156" s="266" t="s">
        <v>8786</v>
      </c>
      <c r="G156" s="267" t="s">
        <v>221</v>
      </c>
      <c r="H156" s="268">
        <v>11.220000000000001</v>
      </c>
      <c r="I156" s="269"/>
      <c r="J156" s="270">
        <f>ROUND(I156*H156,2)</f>
        <v>0</v>
      </c>
      <c r="K156" s="266" t="s">
        <v>222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0.045999999999999999</v>
      </c>
      <c r="R156" s="237">
        <f>Q156*H156</f>
        <v>0.51612000000000002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8787</v>
      </c>
    </row>
    <row r="157" s="13" customFormat="1">
      <c r="A157" s="13"/>
      <c r="B157" s="241"/>
      <c r="C157" s="242"/>
      <c r="D157" s="243" t="s">
        <v>230</v>
      </c>
      <c r="E157" s="244" t="s">
        <v>1</v>
      </c>
      <c r="F157" s="245" t="s">
        <v>265</v>
      </c>
      <c r="G157" s="242"/>
      <c r="H157" s="246">
        <v>11</v>
      </c>
      <c r="I157" s="247"/>
      <c r="J157" s="242"/>
      <c r="K157" s="242"/>
      <c r="L157" s="248"/>
      <c r="M157" s="249"/>
      <c r="N157" s="250"/>
      <c r="O157" s="250"/>
      <c r="P157" s="250"/>
      <c r="Q157" s="250"/>
      <c r="R157" s="250"/>
      <c r="S157" s="250"/>
      <c r="T157" s="251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2" t="s">
        <v>230</v>
      </c>
      <c r="AU157" s="252" t="s">
        <v>88</v>
      </c>
      <c r="AV157" s="13" t="s">
        <v>88</v>
      </c>
      <c r="AW157" s="13" t="s">
        <v>34</v>
      </c>
      <c r="AX157" s="13" t="s">
        <v>86</v>
      </c>
      <c r="AY157" s="252" t="s">
        <v>216</v>
      </c>
    </row>
    <row r="158" s="13" customFormat="1">
      <c r="A158" s="13"/>
      <c r="B158" s="241"/>
      <c r="C158" s="242"/>
      <c r="D158" s="243" t="s">
        <v>230</v>
      </c>
      <c r="E158" s="242"/>
      <c r="F158" s="245" t="s">
        <v>8848</v>
      </c>
      <c r="G158" s="242"/>
      <c r="H158" s="246">
        <v>11.220000000000001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4</v>
      </c>
      <c r="AX158" s="13" t="s">
        <v>86</v>
      </c>
      <c r="AY158" s="252" t="s">
        <v>216</v>
      </c>
    </row>
    <row r="159" s="2" customFormat="1" ht="21.75" customHeight="1">
      <c r="A159" s="39"/>
      <c r="B159" s="40"/>
      <c r="C159" s="264" t="s">
        <v>269</v>
      </c>
      <c r="D159" s="264" t="s">
        <v>372</v>
      </c>
      <c r="E159" s="265" t="s">
        <v>8790</v>
      </c>
      <c r="F159" s="266" t="s">
        <v>8791</v>
      </c>
      <c r="G159" s="267" t="s">
        <v>221</v>
      </c>
      <c r="H159" s="268">
        <v>11</v>
      </c>
      <c r="I159" s="269"/>
      <c r="J159" s="270">
        <f>ROUND(I159*H159,2)</f>
        <v>0</v>
      </c>
      <c r="K159" s="266" t="s">
        <v>222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0.0011000000000000001</v>
      </c>
      <c r="R159" s="237">
        <f>Q159*H159</f>
        <v>0.012100000000000001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8792</v>
      </c>
    </row>
    <row r="160" s="13" customFormat="1">
      <c r="A160" s="13"/>
      <c r="B160" s="241"/>
      <c r="C160" s="242"/>
      <c r="D160" s="243" t="s">
        <v>230</v>
      </c>
      <c r="E160" s="242"/>
      <c r="F160" s="245" t="s">
        <v>8849</v>
      </c>
      <c r="G160" s="242"/>
      <c r="H160" s="246">
        <v>11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64" t="s">
        <v>274</v>
      </c>
      <c r="D161" s="264" t="s">
        <v>372</v>
      </c>
      <c r="E161" s="265" t="s">
        <v>8793</v>
      </c>
      <c r="F161" s="266" t="s">
        <v>8794</v>
      </c>
      <c r="G161" s="267" t="s">
        <v>221</v>
      </c>
      <c r="H161" s="268">
        <v>6</v>
      </c>
      <c r="I161" s="269"/>
      <c r="J161" s="270">
        <f>ROUND(I161*H161,2)</f>
        <v>0</v>
      </c>
      <c r="K161" s="266" t="s">
        <v>222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0.0060000000000000001</v>
      </c>
      <c r="R161" s="237">
        <f>Q161*H161</f>
        <v>0.036000000000000004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8795</v>
      </c>
    </row>
    <row r="162" s="2" customFormat="1" ht="16.5" customHeight="1">
      <c r="A162" s="39"/>
      <c r="B162" s="40"/>
      <c r="C162" s="228" t="s">
        <v>280</v>
      </c>
      <c r="D162" s="228" t="s">
        <v>218</v>
      </c>
      <c r="E162" s="229" t="s">
        <v>8803</v>
      </c>
      <c r="F162" s="230" t="s">
        <v>8804</v>
      </c>
      <c r="G162" s="231" t="s">
        <v>293</v>
      </c>
      <c r="H162" s="232">
        <v>26.5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8805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8850</v>
      </c>
      <c r="G163" s="242"/>
      <c r="H163" s="246">
        <v>26.5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86</v>
      </c>
      <c r="AY163" s="252" t="s">
        <v>216</v>
      </c>
    </row>
    <row r="164" s="2" customFormat="1" ht="16.5" customHeight="1">
      <c r="A164" s="39"/>
      <c r="B164" s="40"/>
      <c r="C164" s="264" t="s">
        <v>8</v>
      </c>
      <c r="D164" s="264" t="s">
        <v>372</v>
      </c>
      <c r="E164" s="265" t="s">
        <v>8807</v>
      </c>
      <c r="F164" s="266" t="s">
        <v>8808</v>
      </c>
      <c r="G164" s="267" t="s">
        <v>293</v>
      </c>
      <c r="H164" s="268">
        <v>29.149999999999999</v>
      </c>
      <c r="I164" s="269"/>
      <c r="J164" s="270">
        <f>ROUND(I164*H164,2)</f>
        <v>0</v>
      </c>
      <c r="K164" s="266" t="s">
        <v>222</v>
      </c>
      <c r="L164" s="271"/>
      <c r="M164" s="272" t="s">
        <v>1</v>
      </c>
      <c r="N164" s="273" t="s">
        <v>44</v>
      </c>
      <c r="O164" s="92"/>
      <c r="P164" s="237">
        <f>O164*H164</f>
        <v>0</v>
      </c>
      <c r="Q164" s="237">
        <v>0.0012999999999999999</v>
      </c>
      <c r="R164" s="237">
        <f>Q164*H164</f>
        <v>0.037894999999999998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250</v>
      </c>
      <c r="AT164" s="239" t="s">
        <v>372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8809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8851</v>
      </c>
      <c r="G165" s="242"/>
      <c r="H165" s="246">
        <v>29.149999999999999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86</v>
      </c>
      <c r="AY165" s="252" t="s">
        <v>216</v>
      </c>
    </row>
    <row r="166" s="2" customFormat="1" ht="16.5" customHeight="1">
      <c r="A166" s="39"/>
      <c r="B166" s="40"/>
      <c r="C166" s="264" t="s">
        <v>290</v>
      </c>
      <c r="D166" s="264" t="s">
        <v>372</v>
      </c>
      <c r="E166" s="265" t="s">
        <v>8811</v>
      </c>
      <c r="F166" s="266" t="s">
        <v>8812</v>
      </c>
      <c r="G166" s="267" t="s">
        <v>293</v>
      </c>
      <c r="H166" s="268">
        <v>87.450000000000003</v>
      </c>
      <c r="I166" s="269"/>
      <c r="J166" s="270">
        <f>ROUND(I166*H166,2)</f>
        <v>0</v>
      </c>
      <c r="K166" s="266" t="s">
        <v>222</v>
      </c>
      <c r="L166" s="271"/>
      <c r="M166" s="272" t="s">
        <v>1</v>
      </c>
      <c r="N166" s="273" t="s">
        <v>44</v>
      </c>
      <c r="O166" s="92"/>
      <c r="P166" s="237">
        <f>O166*H166</f>
        <v>0</v>
      </c>
      <c r="Q166" s="237">
        <v>4.0000000000000003E-05</v>
      </c>
      <c r="R166" s="237">
        <f>Q166*H166</f>
        <v>0.0034980000000000002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250</v>
      </c>
      <c r="AT166" s="239" t="s">
        <v>372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8813</v>
      </c>
    </row>
    <row r="167" s="13" customFormat="1">
      <c r="A167" s="13"/>
      <c r="B167" s="241"/>
      <c r="C167" s="242"/>
      <c r="D167" s="243" t="s">
        <v>230</v>
      </c>
      <c r="E167" s="244" t="s">
        <v>1</v>
      </c>
      <c r="F167" s="245" t="s">
        <v>8852</v>
      </c>
      <c r="G167" s="242"/>
      <c r="H167" s="246">
        <v>87.450000000000003</v>
      </c>
      <c r="I167" s="247"/>
      <c r="J167" s="242"/>
      <c r="K167" s="242"/>
      <c r="L167" s="248"/>
      <c r="M167" s="249"/>
      <c r="N167" s="250"/>
      <c r="O167" s="250"/>
      <c r="P167" s="250"/>
      <c r="Q167" s="250"/>
      <c r="R167" s="250"/>
      <c r="S167" s="250"/>
      <c r="T167" s="251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2" t="s">
        <v>230</v>
      </c>
      <c r="AU167" s="252" t="s">
        <v>88</v>
      </c>
      <c r="AV167" s="13" t="s">
        <v>88</v>
      </c>
      <c r="AW167" s="13" t="s">
        <v>34</v>
      </c>
      <c r="AX167" s="13" t="s">
        <v>86</v>
      </c>
      <c r="AY167" s="252" t="s">
        <v>216</v>
      </c>
    </row>
    <row r="168" s="2" customFormat="1" ht="16.5" customHeight="1">
      <c r="A168" s="39"/>
      <c r="B168" s="40"/>
      <c r="C168" s="264" t="s">
        <v>297</v>
      </c>
      <c r="D168" s="264" t="s">
        <v>372</v>
      </c>
      <c r="E168" s="265" t="s">
        <v>8815</v>
      </c>
      <c r="F168" s="266" t="s">
        <v>8816</v>
      </c>
      <c r="G168" s="267" t="s">
        <v>293</v>
      </c>
      <c r="H168" s="268">
        <v>132.5</v>
      </c>
      <c r="I168" s="269"/>
      <c r="J168" s="270">
        <f>ROUND(I168*H168,2)</f>
        <v>0</v>
      </c>
      <c r="K168" s="266" t="s">
        <v>222</v>
      </c>
      <c r="L168" s="271"/>
      <c r="M168" s="272" t="s">
        <v>1</v>
      </c>
      <c r="N168" s="273" t="s">
        <v>44</v>
      </c>
      <c r="O168" s="92"/>
      <c r="P168" s="237">
        <f>O168*H168</f>
        <v>0</v>
      </c>
      <c r="Q168" s="237">
        <v>2.0000000000000002E-05</v>
      </c>
      <c r="R168" s="237">
        <f>Q168*H168</f>
        <v>0.00265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250</v>
      </c>
      <c r="AT168" s="239" t="s">
        <v>372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8817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8853</v>
      </c>
      <c r="G169" s="242"/>
      <c r="H169" s="246">
        <v>132.5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86</v>
      </c>
      <c r="AY169" s="252" t="s">
        <v>216</v>
      </c>
    </row>
    <row r="170" s="2" customFormat="1" ht="16.5" customHeight="1">
      <c r="A170" s="39"/>
      <c r="B170" s="40"/>
      <c r="C170" s="264" t="s">
        <v>302</v>
      </c>
      <c r="D170" s="264" t="s">
        <v>372</v>
      </c>
      <c r="E170" s="265" t="s">
        <v>8819</v>
      </c>
      <c r="F170" s="266" t="s">
        <v>8820</v>
      </c>
      <c r="G170" s="267" t="s">
        <v>221</v>
      </c>
      <c r="H170" s="268">
        <v>32</v>
      </c>
      <c r="I170" s="269"/>
      <c r="J170" s="270">
        <f>ROUND(I170*H170,2)</f>
        <v>0</v>
      </c>
      <c r="K170" s="266" t="s">
        <v>222</v>
      </c>
      <c r="L170" s="271"/>
      <c r="M170" s="272" t="s">
        <v>1</v>
      </c>
      <c r="N170" s="273" t="s">
        <v>44</v>
      </c>
      <c r="O170" s="92"/>
      <c r="P170" s="237">
        <f>O170*H170</f>
        <v>0</v>
      </c>
      <c r="Q170" s="237">
        <v>1.0000000000000001E-05</v>
      </c>
      <c r="R170" s="237">
        <f>Q170*H170</f>
        <v>0.00032000000000000003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250</v>
      </c>
      <c r="AT170" s="239" t="s">
        <v>372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8821</v>
      </c>
    </row>
    <row r="171" s="12" customFormat="1" ht="22.8" customHeight="1">
      <c r="A171" s="12"/>
      <c r="B171" s="212"/>
      <c r="C171" s="213"/>
      <c r="D171" s="214" t="s">
        <v>78</v>
      </c>
      <c r="E171" s="226" t="s">
        <v>255</v>
      </c>
      <c r="F171" s="226" t="s">
        <v>458</v>
      </c>
      <c r="G171" s="213"/>
      <c r="H171" s="213"/>
      <c r="I171" s="216"/>
      <c r="J171" s="227">
        <f>BK171</f>
        <v>0</v>
      </c>
      <c r="K171" s="213"/>
      <c r="L171" s="218"/>
      <c r="M171" s="219"/>
      <c r="N171" s="220"/>
      <c r="O171" s="220"/>
      <c r="P171" s="221">
        <f>SUM(P172:P178)</f>
        <v>0</v>
      </c>
      <c r="Q171" s="220"/>
      <c r="R171" s="221">
        <f>SUM(R172:R178)</f>
        <v>0</v>
      </c>
      <c r="S171" s="220"/>
      <c r="T171" s="222">
        <f>SUM(T172:T178)</f>
        <v>26.617470000000004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3" t="s">
        <v>86</v>
      </c>
      <c r="AT171" s="224" t="s">
        <v>78</v>
      </c>
      <c r="AU171" s="224" t="s">
        <v>86</v>
      </c>
      <c r="AY171" s="223" t="s">
        <v>216</v>
      </c>
      <c r="BK171" s="225">
        <f>SUM(BK172:BK178)</f>
        <v>0</v>
      </c>
    </row>
    <row r="172" s="2" customFormat="1" ht="16.5" customHeight="1">
      <c r="A172" s="39"/>
      <c r="B172" s="40"/>
      <c r="C172" s="228" t="s">
        <v>309</v>
      </c>
      <c r="D172" s="228" t="s">
        <v>218</v>
      </c>
      <c r="E172" s="229" t="s">
        <v>465</v>
      </c>
      <c r="F172" s="230" t="s">
        <v>466</v>
      </c>
      <c r="G172" s="231" t="s">
        <v>221</v>
      </c>
      <c r="H172" s="232">
        <v>15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0.0080000000000000002</v>
      </c>
      <c r="T172" s="238">
        <f>S172*H172</f>
        <v>0.12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8854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8</v>
      </c>
      <c r="G173" s="242"/>
      <c r="H173" s="246">
        <v>15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86</v>
      </c>
      <c r="AY173" s="252" t="s">
        <v>216</v>
      </c>
    </row>
    <row r="174" s="2" customFormat="1" ht="16.5" customHeight="1">
      <c r="A174" s="39"/>
      <c r="B174" s="40"/>
      <c r="C174" s="228" t="s">
        <v>313</v>
      </c>
      <c r="D174" s="228" t="s">
        <v>218</v>
      </c>
      <c r="E174" s="229" t="s">
        <v>470</v>
      </c>
      <c r="F174" s="230" t="s">
        <v>8855</v>
      </c>
      <c r="G174" s="231" t="s">
        <v>293</v>
      </c>
      <c r="H174" s="232">
        <v>26.5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0.00198</v>
      </c>
      <c r="T174" s="238">
        <f>S174*H174</f>
        <v>0.052470000000000003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8856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8850</v>
      </c>
      <c r="G175" s="242"/>
      <c r="H175" s="246">
        <v>26.5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86</v>
      </c>
      <c r="AY175" s="252" t="s">
        <v>216</v>
      </c>
    </row>
    <row r="176" s="2" customFormat="1" ht="16.5" customHeight="1">
      <c r="A176" s="39"/>
      <c r="B176" s="40"/>
      <c r="C176" s="228" t="s">
        <v>7</v>
      </c>
      <c r="D176" s="228" t="s">
        <v>218</v>
      </c>
      <c r="E176" s="229" t="s">
        <v>480</v>
      </c>
      <c r="F176" s="230" t="s">
        <v>8857</v>
      </c>
      <c r="G176" s="231" t="s">
        <v>221</v>
      </c>
      <c r="H176" s="232">
        <v>1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0.20999999999999999</v>
      </c>
      <c r="T176" s="238">
        <f>S176*H176</f>
        <v>0.20999999999999999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8858</v>
      </c>
    </row>
    <row r="177" s="2" customFormat="1" ht="16.5" customHeight="1">
      <c r="A177" s="39"/>
      <c r="B177" s="40"/>
      <c r="C177" s="228" t="s">
        <v>320</v>
      </c>
      <c r="D177" s="228" t="s">
        <v>218</v>
      </c>
      <c r="E177" s="229" t="s">
        <v>488</v>
      </c>
      <c r="F177" s="230" t="s">
        <v>489</v>
      </c>
      <c r="G177" s="231" t="s">
        <v>328</v>
      </c>
      <c r="H177" s="232">
        <v>11.925000000000001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2.2000000000000002</v>
      </c>
      <c r="T177" s="238">
        <f>S177*H177</f>
        <v>26.235000000000003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8859</v>
      </c>
    </row>
    <row r="178" s="13" customFormat="1">
      <c r="A178" s="13"/>
      <c r="B178" s="241"/>
      <c r="C178" s="242"/>
      <c r="D178" s="243" t="s">
        <v>230</v>
      </c>
      <c r="E178" s="244" t="s">
        <v>1</v>
      </c>
      <c r="F178" s="245" t="s">
        <v>8860</v>
      </c>
      <c r="G178" s="242"/>
      <c r="H178" s="246">
        <v>11.925000000000001</v>
      </c>
      <c r="I178" s="247"/>
      <c r="J178" s="242"/>
      <c r="K178" s="242"/>
      <c r="L178" s="248"/>
      <c r="M178" s="249"/>
      <c r="N178" s="250"/>
      <c r="O178" s="250"/>
      <c r="P178" s="250"/>
      <c r="Q178" s="250"/>
      <c r="R178" s="250"/>
      <c r="S178" s="250"/>
      <c r="T178" s="251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2" t="s">
        <v>230</v>
      </c>
      <c r="AU178" s="252" t="s">
        <v>88</v>
      </c>
      <c r="AV178" s="13" t="s">
        <v>88</v>
      </c>
      <c r="AW178" s="13" t="s">
        <v>34</v>
      </c>
      <c r="AX178" s="13" t="s">
        <v>86</v>
      </c>
      <c r="AY178" s="252" t="s">
        <v>216</v>
      </c>
    </row>
    <row r="179" s="12" customFormat="1" ht="22.8" customHeight="1">
      <c r="A179" s="12"/>
      <c r="B179" s="212"/>
      <c r="C179" s="213"/>
      <c r="D179" s="214" t="s">
        <v>78</v>
      </c>
      <c r="E179" s="226" t="s">
        <v>492</v>
      </c>
      <c r="F179" s="226" t="s">
        <v>493</v>
      </c>
      <c r="G179" s="213"/>
      <c r="H179" s="213"/>
      <c r="I179" s="216"/>
      <c r="J179" s="227">
        <f>BK179</f>
        <v>0</v>
      </c>
      <c r="K179" s="213"/>
      <c r="L179" s="218"/>
      <c r="M179" s="219"/>
      <c r="N179" s="220"/>
      <c r="O179" s="220"/>
      <c r="P179" s="221">
        <f>SUM(P180:P184)</f>
        <v>0</v>
      </c>
      <c r="Q179" s="220"/>
      <c r="R179" s="221">
        <f>SUM(R180:R184)</f>
        <v>0</v>
      </c>
      <c r="S179" s="220"/>
      <c r="T179" s="222">
        <f>SUM(T180:T184)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3" t="s">
        <v>86</v>
      </c>
      <c r="AT179" s="224" t="s">
        <v>78</v>
      </c>
      <c r="AU179" s="224" t="s">
        <v>86</v>
      </c>
      <c r="AY179" s="223" t="s">
        <v>216</v>
      </c>
      <c r="BK179" s="225">
        <f>SUM(BK180:BK184)</f>
        <v>0</v>
      </c>
    </row>
    <row r="180" s="2" customFormat="1" ht="16.5" customHeight="1">
      <c r="A180" s="39"/>
      <c r="B180" s="40"/>
      <c r="C180" s="228" t="s">
        <v>325</v>
      </c>
      <c r="D180" s="228" t="s">
        <v>218</v>
      </c>
      <c r="E180" s="229" t="s">
        <v>8861</v>
      </c>
      <c r="F180" s="230" t="s">
        <v>8862</v>
      </c>
      <c r="G180" s="231" t="s">
        <v>359</v>
      </c>
      <c r="H180" s="232">
        <v>26.617000000000001</v>
      </c>
      <c r="I180" s="233"/>
      <c r="J180" s="234">
        <f>ROUND(I180*H180,2)</f>
        <v>0</v>
      </c>
      <c r="K180" s="230" t="s">
        <v>222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8863</v>
      </c>
    </row>
    <row r="181" s="2" customFormat="1" ht="16.5" customHeight="1">
      <c r="A181" s="39"/>
      <c r="B181" s="40"/>
      <c r="C181" s="228" t="s">
        <v>331</v>
      </c>
      <c r="D181" s="228" t="s">
        <v>218</v>
      </c>
      <c r="E181" s="229" t="s">
        <v>495</v>
      </c>
      <c r="F181" s="230" t="s">
        <v>496</v>
      </c>
      <c r="G181" s="231" t="s">
        <v>359</v>
      </c>
      <c r="H181" s="232">
        <v>26.617000000000001</v>
      </c>
      <c r="I181" s="233"/>
      <c r="J181" s="234">
        <f>ROUND(I181*H181,2)</f>
        <v>0</v>
      </c>
      <c r="K181" s="230" t="s">
        <v>222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8864</v>
      </c>
    </row>
    <row r="182" s="2" customFormat="1" ht="16.5" customHeight="1">
      <c r="A182" s="39"/>
      <c r="B182" s="40"/>
      <c r="C182" s="228" t="s">
        <v>336</v>
      </c>
      <c r="D182" s="228" t="s">
        <v>218</v>
      </c>
      <c r="E182" s="229" t="s">
        <v>500</v>
      </c>
      <c r="F182" s="230" t="s">
        <v>501</v>
      </c>
      <c r="G182" s="231" t="s">
        <v>359</v>
      </c>
      <c r="H182" s="232">
        <v>239.553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8865</v>
      </c>
    </row>
    <row r="183" s="13" customFormat="1">
      <c r="A183" s="13"/>
      <c r="B183" s="241"/>
      <c r="C183" s="242"/>
      <c r="D183" s="243" t="s">
        <v>230</v>
      </c>
      <c r="E183" s="242"/>
      <c r="F183" s="245" t="s">
        <v>8866</v>
      </c>
      <c r="G183" s="242"/>
      <c r="H183" s="246">
        <v>239.553</v>
      </c>
      <c r="I183" s="247"/>
      <c r="J183" s="242"/>
      <c r="K183" s="242"/>
      <c r="L183" s="248"/>
      <c r="M183" s="249"/>
      <c r="N183" s="250"/>
      <c r="O183" s="250"/>
      <c r="P183" s="250"/>
      <c r="Q183" s="250"/>
      <c r="R183" s="250"/>
      <c r="S183" s="250"/>
      <c r="T183" s="251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2" t="s">
        <v>230</v>
      </c>
      <c r="AU183" s="252" t="s">
        <v>88</v>
      </c>
      <c r="AV183" s="13" t="s">
        <v>88</v>
      </c>
      <c r="AW183" s="13" t="s">
        <v>4</v>
      </c>
      <c r="AX183" s="13" t="s">
        <v>86</v>
      </c>
      <c r="AY183" s="252" t="s">
        <v>216</v>
      </c>
    </row>
    <row r="184" s="2" customFormat="1" ht="21.75" customHeight="1">
      <c r="A184" s="39"/>
      <c r="B184" s="40"/>
      <c r="C184" s="228" t="s">
        <v>341</v>
      </c>
      <c r="D184" s="228" t="s">
        <v>218</v>
      </c>
      <c r="E184" s="229" t="s">
        <v>511</v>
      </c>
      <c r="F184" s="230" t="s">
        <v>512</v>
      </c>
      <c r="G184" s="231" t="s">
        <v>359</v>
      </c>
      <c r="H184" s="232">
        <v>26.617000000000001</v>
      </c>
      <c r="I184" s="233"/>
      <c r="J184" s="234">
        <f>ROUND(I184*H184,2)</f>
        <v>0</v>
      </c>
      <c r="K184" s="230" t="s">
        <v>222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8867</v>
      </c>
    </row>
    <row r="185" s="12" customFormat="1" ht="22.8" customHeight="1">
      <c r="A185" s="12"/>
      <c r="B185" s="212"/>
      <c r="C185" s="213"/>
      <c r="D185" s="214" t="s">
        <v>78</v>
      </c>
      <c r="E185" s="226" t="s">
        <v>526</v>
      </c>
      <c r="F185" s="226" t="s">
        <v>527</v>
      </c>
      <c r="G185" s="213"/>
      <c r="H185" s="213"/>
      <c r="I185" s="216"/>
      <c r="J185" s="227">
        <f>BK185</f>
        <v>0</v>
      </c>
      <c r="K185" s="213"/>
      <c r="L185" s="218"/>
      <c r="M185" s="219"/>
      <c r="N185" s="220"/>
      <c r="O185" s="220"/>
      <c r="P185" s="221">
        <f>P186</f>
        <v>0</v>
      </c>
      <c r="Q185" s="220"/>
      <c r="R185" s="221">
        <f>R186</f>
        <v>0</v>
      </c>
      <c r="S185" s="220"/>
      <c r="T185" s="222">
        <f>T186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3" t="s">
        <v>86</v>
      </c>
      <c r="AT185" s="224" t="s">
        <v>78</v>
      </c>
      <c r="AU185" s="224" t="s">
        <v>86</v>
      </c>
      <c r="AY185" s="223" t="s">
        <v>216</v>
      </c>
      <c r="BK185" s="225">
        <f>BK186</f>
        <v>0</v>
      </c>
    </row>
    <row r="186" s="2" customFormat="1" ht="16.5" customHeight="1">
      <c r="A186" s="39"/>
      <c r="B186" s="40"/>
      <c r="C186" s="228" t="s">
        <v>346</v>
      </c>
      <c r="D186" s="228" t="s">
        <v>218</v>
      </c>
      <c r="E186" s="229" t="s">
        <v>8822</v>
      </c>
      <c r="F186" s="230" t="s">
        <v>8823</v>
      </c>
      <c r="G186" s="231" t="s">
        <v>359</v>
      </c>
      <c r="H186" s="232">
        <v>4.548</v>
      </c>
      <c r="I186" s="233"/>
      <c r="J186" s="234">
        <f>ROUND(I186*H186,2)</f>
        <v>0</v>
      </c>
      <c r="K186" s="230" t="s">
        <v>222</v>
      </c>
      <c r="L186" s="45"/>
      <c r="M186" s="274" t="s">
        <v>1</v>
      </c>
      <c r="N186" s="275" t="s">
        <v>44</v>
      </c>
      <c r="O186" s="276"/>
      <c r="P186" s="277">
        <f>O186*H186</f>
        <v>0</v>
      </c>
      <c r="Q186" s="277">
        <v>0</v>
      </c>
      <c r="R186" s="277">
        <f>Q186*H186</f>
        <v>0</v>
      </c>
      <c r="S186" s="277">
        <v>0</v>
      </c>
      <c r="T186" s="27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8824</v>
      </c>
    </row>
    <row r="187" s="2" customFormat="1" ht="6.96" customHeight="1">
      <c r="A187" s="39"/>
      <c r="B187" s="67"/>
      <c r="C187" s="68"/>
      <c r="D187" s="68"/>
      <c r="E187" s="68"/>
      <c r="F187" s="68"/>
      <c r="G187" s="68"/>
      <c r="H187" s="68"/>
      <c r="I187" s="68"/>
      <c r="J187" s="68"/>
      <c r="K187" s="68"/>
      <c r="L187" s="45"/>
      <c r="M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</sheetData>
  <sheetProtection sheet="1" autoFilter="0" formatColumns="0" formatRows="0" objects="1" scenarios="1" spinCount="100000" saltValue="xrpIhH1ArLzfT1QxT28rixSWkzDHtAqTRmoBXuGFW7CHuclR0/Wbd8mWi253U6pD8SMe/XiC7GPmIX13IgGVsg==" hashValue="/wbG14d8YdKL9hV5+iaklOp38ak2kXIoIqFy4VTmhxFDlO/sQ+Fs/swYBM1deD61r62y1ErjDI/FGl9uWyCd4w==" algorithmName="SHA-512" password="EA0A"/>
  <autoFilter ref="C126:K18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534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23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">
        <v>1</v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">
        <v>28</v>
      </c>
      <c r="F19" s="39"/>
      <c r="G19" s="39"/>
      <c r="H19" s="39"/>
      <c r="I19" s="152" t="s">
        <v>29</v>
      </c>
      <c r="J19" s="142" t="s">
        <v>1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">
        <v>1</v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">
        <v>33</v>
      </c>
      <c r="F25" s="39"/>
      <c r="G25" s="39"/>
      <c r="H25" s="39"/>
      <c r="I25" s="152" t="s">
        <v>29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36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ROUND(J155,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ROUND((SUM(BE155:BE2113)),  2)</f>
        <v>0</v>
      </c>
      <c r="G37" s="39"/>
      <c r="H37" s="39"/>
      <c r="I37" s="166">
        <v>0.20999999999999999</v>
      </c>
      <c r="J37" s="165">
        <f>ROUND(((SUM(BE155:BE2113))*I37),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ROUND((SUM(BF155:BF2113)),  2)</f>
        <v>0</v>
      </c>
      <c r="G38" s="39"/>
      <c r="H38" s="39"/>
      <c r="I38" s="166">
        <v>0.14999999999999999</v>
      </c>
      <c r="J38" s="165">
        <f>ROUND(((SUM(BF155:BF2113))*I38),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ROUND((SUM(BG155:BG2113)),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ROUND((SUM(BH155:BH2113)),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ROUND((SUM(BI155:BI2113)),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STAV - Stavební část 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Kaplického 368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J155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J156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J157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535</v>
      </c>
      <c r="E103" s="198"/>
      <c r="F103" s="198"/>
      <c r="G103" s="198"/>
      <c r="H103" s="198"/>
      <c r="I103" s="198"/>
      <c r="J103" s="199">
        <f>J216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536</v>
      </c>
      <c r="E104" s="198"/>
      <c r="F104" s="198"/>
      <c r="G104" s="198"/>
      <c r="H104" s="198"/>
      <c r="I104" s="198"/>
      <c r="J104" s="199">
        <f>J278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537</v>
      </c>
      <c r="E105" s="198"/>
      <c r="F105" s="198"/>
      <c r="G105" s="198"/>
      <c r="H105" s="198"/>
      <c r="I105" s="198"/>
      <c r="J105" s="199">
        <f>J378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538</v>
      </c>
      <c r="E106" s="198"/>
      <c r="F106" s="198"/>
      <c r="G106" s="198"/>
      <c r="H106" s="198"/>
      <c r="I106" s="198"/>
      <c r="J106" s="199">
        <f>J509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539</v>
      </c>
      <c r="E107" s="198"/>
      <c r="F107" s="198"/>
      <c r="G107" s="198"/>
      <c r="H107" s="198"/>
      <c r="I107" s="198"/>
      <c r="J107" s="199">
        <f>J526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198</v>
      </c>
      <c r="E108" s="198"/>
      <c r="F108" s="198"/>
      <c r="G108" s="198"/>
      <c r="H108" s="198"/>
      <c r="I108" s="198"/>
      <c r="J108" s="199">
        <f>J1025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199</v>
      </c>
      <c r="E109" s="198"/>
      <c r="F109" s="198"/>
      <c r="G109" s="198"/>
      <c r="H109" s="198"/>
      <c r="I109" s="198"/>
      <c r="J109" s="199">
        <f>J1095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200</v>
      </c>
      <c r="E110" s="198"/>
      <c r="F110" s="198"/>
      <c r="G110" s="198"/>
      <c r="H110" s="198"/>
      <c r="I110" s="198"/>
      <c r="J110" s="199">
        <f>J1105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9" customFormat="1" ht="24.96" customHeight="1">
      <c r="A111" s="9"/>
      <c r="B111" s="190"/>
      <c r="C111" s="191"/>
      <c r="D111" s="192" t="s">
        <v>540</v>
      </c>
      <c r="E111" s="193"/>
      <c r="F111" s="193"/>
      <c r="G111" s="193"/>
      <c r="H111" s="193"/>
      <c r="I111" s="193"/>
      <c r="J111" s="194">
        <f>J1107</f>
        <v>0</v>
      </c>
      <c r="K111" s="191"/>
      <c r="L111" s="195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s="10" customFormat="1" ht="19.92" customHeight="1">
      <c r="A112" s="10"/>
      <c r="B112" s="196"/>
      <c r="C112" s="134"/>
      <c r="D112" s="197" t="s">
        <v>541</v>
      </c>
      <c r="E112" s="198"/>
      <c r="F112" s="198"/>
      <c r="G112" s="198"/>
      <c r="H112" s="198"/>
      <c r="I112" s="198"/>
      <c r="J112" s="199">
        <f>J1108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542</v>
      </c>
      <c r="E113" s="198"/>
      <c r="F113" s="198"/>
      <c r="G113" s="198"/>
      <c r="H113" s="198"/>
      <c r="I113" s="198"/>
      <c r="J113" s="199">
        <f>J1156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543</v>
      </c>
      <c r="E114" s="198"/>
      <c r="F114" s="198"/>
      <c r="G114" s="198"/>
      <c r="H114" s="198"/>
      <c r="I114" s="198"/>
      <c r="J114" s="199">
        <f>J1292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544</v>
      </c>
      <c r="E115" s="198"/>
      <c r="F115" s="198"/>
      <c r="G115" s="198"/>
      <c r="H115" s="198"/>
      <c r="I115" s="198"/>
      <c r="J115" s="199">
        <f>J1428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545</v>
      </c>
      <c r="E116" s="198"/>
      <c r="F116" s="198"/>
      <c r="G116" s="198"/>
      <c r="H116" s="198"/>
      <c r="I116" s="198"/>
      <c r="J116" s="199">
        <f>J1438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546</v>
      </c>
      <c r="E117" s="198"/>
      <c r="F117" s="198"/>
      <c r="G117" s="198"/>
      <c r="H117" s="198"/>
      <c r="I117" s="198"/>
      <c r="J117" s="199">
        <f>J1442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547</v>
      </c>
      <c r="E118" s="198"/>
      <c r="F118" s="198"/>
      <c r="G118" s="198"/>
      <c r="H118" s="198"/>
      <c r="I118" s="198"/>
      <c r="J118" s="199">
        <f>J1493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548</v>
      </c>
      <c r="E119" s="198"/>
      <c r="F119" s="198"/>
      <c r="G119" s="198"/>
      <c r="H119" s="198"/>
      <c r="I119" s="198"/>
      <c r="J119" s="199">
        <f>J1581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549</v>
      </c>
      <c r="E120" s="198"/>
      <c r="F120" s="198"/>
      <c r="G120" s="198"/>
      <c r="H120" s="198"/>
      <c r="I120" s="198"/>
      <c r="J120" s="199">
        <f>J1609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9.92" customHeight="1">
      <c r="A121" s="10"/>
      <c r="B121" s="196"/>
      <c r="C121" s="134"/>
      <c r="D121" s="197" t="s">
        <v>550</v>
      </c>
      <c r="E121" s="198"/>
      <c r="F121" s="198"/>
      <c r="G121" s="198"/>
      <c r="H121" s="198"/>
      <c r="I121" s="198"/>
      <c r="J121" s="199">
        <f>J1625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551</v>
      </c>
      <c r="E122" s="198"/>
      <c r="F122" s="198"/>
      <c r="G122" s="198"/>
      <c r="H122" s="198"/>
      <c r="I122" s="198"/>
      <c r="J122" s="199">
        <f>J1715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552</v>
      </c>
      <c r="E123" s="198"/>
      <c r="F123" s="198"/>
      <c r="G123" s="198"/>
      <c r="H123" s="198"/>
      <c r="I123" s="198"/>
      <c r="J123" s="199">
        <f>J1748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9.92" customHeight="1">
      <c r="A124" s="10"/>
      <c r="B124" s="196"/>
      <c r="C124" s="134"/>
      <c r="D124" s="197" t="s">
        <v>553</v>
      </c>
      <c r="E124" s="198"/>
      <c r="F124" s="198"/>
      <c r="G124" s="198"/>
      <c r="H124" s="198"/>
      <c r="I124" s="198"/>
      <c r="J124" s="199">
        <f>J1810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9.92" customHeight="1">
      <c r="A125" s="10"/>
      <c r="B125" s="196"/>
      <c r="C125" s="134"/>
      <c r="D125" s="197" t="s">
        <v>554</v>
      </c>
      <c r="E125" s="198"/>
      <c r="F125" s="198"/>
      <c r="G125" s="198"/>
      <c r="H125" s="198"/>
      <c r="I125" s="198"/>
      <c r="J125" s="199">
        <f>J1881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9.92" customHeight="1">
      <c r="A126" s="10"/>
      <c r="B126" s="196"/>
      <c r="C126" s="134"/>
      <c r="D126" s="197" t="s">
        <v>555</v>
      </c>
      <c r="E126" s="198"/>
      <c r="F126" s="198"/>
      <c r="G126" s="198"/>
      <c r="H126" s="198"/>
      <c r="I126" s="198"/>
      <c r="J126" s="199">
        <f>J1892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9.92" customHeight="1">
      <c r="A127" s="10"/>
      <c r="B127" s="196"/>
      <c r="C127" s="134"/>
      <c r="D127" s="197" t="s">
        <v>556</v>
      </c>
      <c r="E127" s="198"/>
      <c r="F127" s="198"/>
      <c r="G127" s="198"/>
      <c r="H127" s="198"/>
      <c r="I127" s="198"/>
      <c r="J127" s="199">
        <f>J1969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557</v>
      </c>
      <c r="E128" s="198"/>
      <c r="F128" s="198"/>
      <c r="G128" s="198"/>
      <c r="H128" s="198"/>
      <c r="I128" s="198"/>
      <c r="J128" s="199">
        <f>J1986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558</v>
      </c>
      <c r="E129" s="198"/>
      <c r="F129" s="198"/>
      <c r="G129" s="198"/>
      <c r="H129" s="198"/>
      <c r="I129" s="198"/>
      <c r="J129" s="199">
        <f>J2035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559</v>
      </c>
      <c r="E130" s="193"/>
      <c r="F130" s="193"/>
      <c r="G130" s="193"/>
      <c r="H130" s="193"/>
      <c r="I130" s="193"/>
      <c r="J130" s="194">
        <f>J2111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560</v>
      </c>
      <c r="E131" s="198"/>
      <c r="F131" s="198"/>
      <c r="G131" s="198"/>
      <c r="H131" s="198"/>
      <c r="I131" s="198"/>
      <c r="J131" s="199">
        <f>J2112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2" customFormat="1" ht="21.84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7" s="2" customFormat="1" ht="6.96" customHeight="1">
      <c r="A137" s="39"/>
      <c r="B137" s="69"/>
      <c r="C137" s="70"/>
      <c r="D137" s="70"/>
      <c r="E137" s="70"/>
      <c r="F137" s="70"/>
      <c r="G137" s="70"/>
      <c r="H137" s="70"/>
      <c r="I137" s="70"/>
      <c r="J137" s="70"/>
      <c r="K137" s="70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24.96" customHeight="1">
      <c r="A138" s="39"/>
      <c r="B138" s="40"/>
      <c r="C138" s="24" t="s">
        <v>201</v>
      </c>
      <c r="D138" s="41"/>
      <c r="E138" s="41"/>
      <c r="F138" s="41"/>
      <c r="G138" s="41"/>
      <c r="H138" s="41"/>
      <c r="I138" s="41"/>
      <c r="J138" s="41"/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6.96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2" customFormat="1" ht="12" customHeight="1">
      <c r="A140" s="39"/>
      <c r="B140" s="40"/>
      <c r="C140" s="33" t="s">
        <v>16</v>
      </c>
      <c r="D140" s="41"/>
      <c r="E140" s="41"/>
      <c r="F140" s="41"/>
      <c r="G140" s="41"/>
      <c r="H140" s="41"/>
      <c r="I140" s="41"/>
      <c r="J140" s="41"/>
      <c r="K140" s="41"/>
      <c r="L140" s="64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="2" customFormat="1" ht="16.5" customHeight="1">
      <c r="A141" s="39"/>
      <c r="B141" s="40"/>
      <c r="C141" s="41"/>
      <c r="D141" s="41"/>
      <c r="E141" s="185" t="str">
        <f>E7</f>
        <v>Stavební úpravy a přístavba objektu MŠ Malínek, Kaplického 386 - NAVÝŠENÍ KAPACITY MŠ MALÍNEK</v>
      </c>
      <c r="F141" s="33"/>
      <c r="G141" s="33"/>
      <c r="H141" s="33"/>
      <c r="I141" s="41"/>
      <c r="J141" s="41"/>
      <c r="K141" s="41"/>
      <c r="L141" s="64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="1" customFormat="1" ht="12" customHeight="1">
      <c r="B142" s="22"/>
      <c r="C142" s="33" t="s">
        <v>187</v>
      </c>
      <c r="D142" s="23"/>
      <c r="E142" s="23"/>
      <c r="F142" s="23"/>
      <c r="G142" s="23"/>
      <c r="H142" s="23"/>
      <c r="I142" s="23"/>
      <c r="J142" s="23"/>
      <c r="K142" s="23"/>
      <c r="L142" s="21"/>
    </row>
    <row r="143" s="1" customFormat="1" ht="16.5" customHeight="1">
      <c r="B143" s="22"/>
      <c r="C143" s="23"/>
      <c r="D143" s="23"/>
      <c r="E143" s="185" t="s">
        <v>188</v>
      </c>
      <c r="F143" s="23"/>
      <c r="G143" s="23"/>
      <c r="H143" s="23"/>
      <c r="I143" s="23"/>
      <c r="J143" s="23"/>
      <c r="K143" s="23"/>
      <c r="L143" s="21"/>
    </row>
    <row r="144" s="1" customFormat="1" ht="12" customHeight="1">
      <c r="B144" s="22"/>
      <c r="C144" s="33" t="s">
        <v>189</v>
      </c>
      <c r="D144" s="23"/>
      <c r="E144" s="23"/>
      <c r="F144" s="23"/>
      <c r="G144" s="23"/>
      <c r="H144" s="23"/>
      <c r="I144" s="23"/>
      <c r="J144" s="23"/>
      <c r="K144" s="23"/>
      <c r="L144" s="21"/>
    </row>
    <row r="145" s="2" customFormat="1" ht="16.5" customHeight="1">
      <c r="A145" s="39"/>
      <c r="B145" s="40"/>
      <c r="C145" s="41"/>
      <c r="D145" s="41"/>
      <c r="E145" s="279" t="s">
        <v>532</v>
      </c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2" customHeight="1">
      <c r="A146" s="39"/>
      <c r="B146" s="40"/>
      <c r="C146" s="33" t="s">
        <v>533</v>
      </c>
      <c r="D146" s="41"/>
      <c r="E146" s="41"/>
      <c r="F146" s="41"/>
      <c r="G146" s="41"/>
      <c r="H146" s="41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2" customFormat="1" ht="16.5" customHeight="1">
      <c r="A147" s="39"/>
      <c r="B147" s="40"/>
      <c r="C147" s="41"/>
      <c r="D147" s="41"/>
      <c r="E147" s="77" t="str">
        <f>E13</f>
        <v xml:space="preserve">STAV - Stavební část  - SO 01 Přístavba a spojovací krček</v>
      </c>
      <c r="F147" s="41"/>
      <c r="G147" s="41"/>
      <c r="H147" s="41"/>
      <c r="I147" s="41"/>
      <c r="J147" s="41"/>
      <c r="K147" s="41"/>
      <c r="L147" s="64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="2" customFormat="1" ht="6.96" customHeight="1">
      <c r="A148" s="39"/>
      <c r="B148" s="40"/>
      <c r="C148" s="41"/>
      <c r="D148" s="41"/>
      <c r="E148" s="41"/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22</v>
      </c>
      <c r="D149" s="41"/>
      <c r="E149" s="41"/>
      <c r="F149" s="28" t="str">
        <f>F16</f>
        <v>Kaplického 368</v>
      </c>
      <c r="G149" s="41"/>
      <c r="H149" s="41"/>
      <c r="I149" s="33" t="s">
        <v>24</v>
      </c>
      <c r="J149" s="80" t="str">
        <f>IF(J16="","",J16)</f>
        <v>15.9.2021</v>
      </c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6.96" customHeight="1">
      <c r="A150" s="39"/>
      <c r="B150" s="40"/>
      <c r="C150" s="41"/>
      <c r="D150" s="41"/>
      <c r="E150" s="41"/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40.05" customHeight="1">
      <c r="A151" s="39"/>
      <c r="B151" s="40"/>
      <c r="C151" s="33" t="s">
        <v>26</v>
      </c>
      <c r="D151" s="41"/>
      <c r="E151" s="41"/>
      <c r="F151" s="28" t="str">
        <f>E19</f>
        <v>SM Liberec, Nám.Dr.E.Beneše 1, Liberec, 460 59</v>
      </c>
      <c r="G151" s="41"/>
      <c r="H151" s="41"/>
      <c r="I151" s="33" t="s">
        <v>32</v>
      </c>
      <c r="J151" s="37" t="str">
        <f>E25</f>
        <v>FS Vision, s.r.o., B.Němcové 54/9, Liberec 5</v>
      </c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5.15" customHeight="1">
      <c r="A152" s="39"/>
      <c r="B152" s="40"/>
      <c r="C152" s="33" t="s">
        <v>30</v>
      </c>
      <c r="D152" s="41"/>
      <c r="E152" s="41"/>
      <c r="F152" s="28" t="str">
        <f>IF(E22="","",E22)</f>
        <v>Vyplň údaj</v>
      </c>
      <c r="G152" s="41"/>
      <c r="H152" s="41"/>
      <c r="I152" s="33" t="s">
        <v>35</v>
      </c>
      <c r="J152" s="37" t="str">
        <f>E28</f>
        <v>Ing. Jaroslav Šíma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10.32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11" customFormat="1" ht="29.28" customHeight="1">
      <c r="A154" s="201"/>
      <c r="B154" s="202"/>
      <c r="C154" s="203" t="s">
        <v>202</v>
      </c>
      <c r="D154" s="204" t="s">
        <v>64</v>
      </c>
      <c r="E154" s="204" t="s">
        <v>60</v>
      </c>
      <c r="F154" s="204" t="s">
        <v>61</v>
      </c>
      <c r="G154" s="204" t="s">
        <v>203</v>
      </c>
      <c r="H154" s="204" t="s">
        <v>204</v>
      </c>
      <c r="I154" s="204" t="s">
        <v>205</v>
      </c>
      <c r="J154" s="204" t="s">
        <v>193</v>
      </c>
      <c r="K154" s="205" t="s">
        <v>206</v>
      </c>
      <c r="L154" s="206"/>
      <c r="M154" s="101" t="s">
        <v>1</v>
      </c>
      <c r="N154" s="102" t="s">
        <v>43</v>
      </c>
      <c r="O154" s="102" t="s">
        <v>207</v>
      </c>
      <c r="P154" s="102" t="s">
        <v>208</v>
      </c>
      <c r="Q154" s="102" t="s">
        <v>209</v>
      </c>
      <c r="R154" s="102" t="s">
        <v>210</v>
      </c>
      <c r="S154" s="102" t="s">
        <v>211</v>
      </c>
      <c r="T154" s="103" t="s">
        <v>212</v>
      </c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</row>
    <row r="155" s="2" customFormat="1" ht="22.8" customHeight="1">
      <c r="A155" s="39"/>
      <c r="B155" s="40"/>
      <c r="C155" s="108" t="s">
        <v>213</v>
      </c>
      <c r="D155" s="41"/>
      <c r="E155" s="41"/>
      <c r="F155" s="41"/>
      <c r="G155" s="41"/>
      <c r="H155" s="41"/>
      <c r="I155" s="41"/>
      <c r="J155" s="207">
        <f>BK155</f>
        <v>0</v>
      </c>
      <c r="K155" s="41"/>
      <c r="L155" s="45"/>
      <c r="M155" s="104"/>
      <c r="N155" s="208"/>
      <c r="O155" s="105"/>
      <c r="P155" s="209">
        <f>P156+P1107+P2111</f>
        <v>0</v>
      </c>
      <c r="Q155" s="105"/>
      <c r="R155" s="209">
        <f>R156+R1107+R2111</f>
        <v>2111.515475485</v>
      </c>
      <c r="S155" s="105"/>
      <c r="T155" s="210">
        <f>T156+T1107+T2111</f>
        <v>6.0357959999999995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78</v>
      </c>
      <c r="AU155" s="18" t="s">
        <v>195</v>
      </c>
      <c r="BK155" s="211">
        <f>BK156+BK1107+BK2111</f>
        <v>0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214</v>
      </c>
      <c r="F156" s="215" t="s">
        <v>215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P157+P216+P278+P378+P509+P526+P1025+P1095+P1105</f>
        <v>0</v>
      </c>
      <c r="Q156" s="220"/>
      <c r="R156" s="221">
        <f>R157+R216+R278+R378+R509+R526+R1025+R1095+R1105</f>
        <v>2064.5200984349999</v>
      </c>
      <c r="S156" s="220"/>
      <c r="T156" s="222">
        <f>T157+T216+T278+T378+T509+T526+T1025+T1095+T1105</f>
        <v>6.0077799999999995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BK157+BK216+BK278+BK378+BK509+BK526+BK1025+BK1095+BK1105</f>
        <v>0</v>
      </c>
    </row>
    <row r="157" s="12" customFormat="1" ht="22.8" customHeight="1">
      <c r="A157" s="12"/>
      <c r="B157" s="212"/>
      <c r="C157" s="213"/>
      <c r="D157" s="214" t="s">
        <v>78</v>
      </c>
      <c r="E157" s="226" t="s">
        <v>86</v>
      </c>
      <c r="F157" s="226" t="s">
        <v>217</v>
      </c>
      <c r="G157" s="213"/>
      <c r="H157" s="213"/>
      <c r="I157" s="216"/>
      <c r="J157" s="227">
        <f>BK157</f>
        <v>0</v>
      </c>
      <c r="K157" s="213"/>
      <c r="L157" s="218"/>
      <c r="M157" s="219"/>
      <c r="N157" s="220"/>
      <c r="O157" s="220"/>
      <c r="P157" s="221">
        <f>SUM(P158:P215)</f>
        <v>0</v>
      </c>
      <c r="Q157" s="220"/>
      <c r="R157" s="221">
        <f>SUM(R158:R215)</f>
        <v>4.7165149999999993</v>
      </c>
      <c r="S157" s="220"/>
      <c r="T157" s="222">
        <f>SUM(T158:T215)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3" t="s">
        <v>86</v>
      </c>
      <c r="AT157" s="224" t="s">
        <v>78</v>
      </c>
      <c r="AU157" s="224" t="s">
        <v>86</v>
      </c>
      <c r="AY157" s="223" t="s">
        <v>216</v>
      </c>
      <c r="BK157" s="225">
        <f>SUM(BK158:BK215)</f>
        <v>0</v>
      </c>
    </row>
    <row r="158" s="2" customFormat="1" ht="16.5" customHeight="1">
      <c r="A158" s="39"/>
      <c r="B158" s="40"/>
      <c r="C158" s="228" t="s">
        <v>86</v>
      </c>
      <c r="D158" s="228" t="s">
        <v>218</v>
      </c>
      <c r="E158" s="229" t="s">
        <v>561</v>
      </c>
      <c r="F158" s="230" t="s">
        <v>562</v>
      </c>
      <c r="G158" s="231" t="s">
        <v>328</v>
      </c>
      <c r="H158" s="232">
        <v>129.446</v>
      </c>
      <c r="I158" s="233"/>
      <c r="J158" s="234">
        <f>ROUND(I158*H158,2)</f>
        <v>0</v>
      </c>
      <c r="K158" s="230" t="s">
        <v>222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563</v>
      </c>
    </row>
    <row r="159" s="13" customFormat="1">
      <c r="A159" s="13"/>
      <c r="B159" s="241"/>
      <c r="C159" s="242"/>
      <c r="D159" s="243" t="s">
        <v>230</v>
      </c>
      <c r="E159" s="244" t="s">
        <v>1</v>
      </c>
      <c r="F159" s="245" t="s">
        <v>564</v>
      </c>
      <c r="G159" s="242"/>
      <c r="H159" s="246">
        <v>129.446</v>
      </c>
      <c r="I159" s="247"/>
      <c r="J159" s="242"/>
      <c r="K159" s="242"/>
      <c r="L159" s="248"/>
      <c r="M159" s="249"/>
      <c r="N159" s="250"/>
      <c r="O159" s="250"/>
      <c r="P159" s="250"/>
      <c r="Q159" s="250"/>
      <c r="R159" s="250"/>
      <c r="S159" s="250"/>
      <c r="T159" s="251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2" t="s">
        <v>230</v>
      </c>
      <c r="AU159" s="252" t="s">
        <v>88</v>
      </c>
      <c r="AV159" s="13" t="s">
        <v>88</v>
      </c>
      <c r="AW159" s="13" t="s">
        <v>34</v>
      </c>
      <c r="AX159" s="13" t="s">
        <v>86</v>
      </c>
      <c r="AY159" s="252" t="s">
        <v>216</v>
      </c>
    </row>
    <row r="160" s="2" customFormat="1" ht="16.5" customHeight="1">
      <c r="A160" s="39"/>
      <c r="B160" s="40"/>
      <c r="C160" s="228" t="s">
        <v>88</v>
      </c>
      <c r="D160" s="228" t="s">
        <v>218</v>
      </c>
      <c r="E160" s="229" t="s">
        <v>565</v>
      </c>
      <c r="F160" s="230" t="s">
        <v>566</v>
      </c>
      <c r="G160" s="231" t="s">
        <v>328</v>
      </c>
      <c r="H160" s="232">
        <v>0.29999999999999999</v>
      </c>
      <c r="I160" s="233"/>
      <c r="J160" s="234">
        <f>ROUND(I160*H160,2)</f>
        <v>0</v>
      </c>
      <c r="K160" s="230" t="s">
        <v>222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567</v>
      </c>
    </row>
    <row r="161" s="13" customFormat="1">
      <c r="A161" s="13"/>
      <c r="B161" s="241"/>
      <c r="C161" s="242"/>
      <c r="D161" s="243" t="s">
        <v>230</v>
      </c>
      <c r="E161" s="244" t="s">
        <v>1</v>
      </c>
      <c r="F161" s="245" t="s">
        <v>568</v>
      </c>
      <c r="G161" s="242"/>
      <c r="H161" s="246">
        <v>0.29999999999999999</v>
      </c>
      <c r="I161" s="247"/>
      <c r="J161" s="242"/>
      <c r="K161" s="242"/>
      <c r="L161" s="248"/>
      <c r="M161" s="249"/>
      <c r="N161" s="250"/>
      <c r="O161" s="250"/>
      <c r="P161" s="250"/>
      <c r="Q161" s="250"/>
      <c r="R161" s="250"/>
      <c r="S161" s="250"/>
      <c r="T161" s="251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2" t="s">
        <v>230</v>
      </c>
      <c r="AU161" s="252" t="s">
        <v>88</v>
      </c>
      <c r="AV161" s="13" t="s">
        <v>88</v>
      </c>
      <c r="AW161" s="13" t="s">
        <v>34</v>
      </c>
      <c r="AX161" s="13" t="s">
        <v>86</v>
      </c>
      <c r="AY161" s="252" t="s">
        <v>216</v>
      </c>
    </row>
    <row r="162" s="2" customFormat="1" ht="21.75" customHeight="1">
      <c r="A162" s="39"/>
      <c r="B162" s="40"/>
      <c r="C162" s="228" t="s">
        <v>99</v>
      </c>
      <c r="D162" s="228" t="s">
        <v>218</v>
      </c>
      <c r="E162" s="229" t="s">
        <v>569</v>
      </c>
      <c r="F162" s="230" t="s">
        <v>570</v>
      </c>
      <c r="G162" s="231" t="s">
        <v>328</v>
      </c>
      <c r="H162" s="232">
        <v>99.960999999999999</v>
      </c>
      <c r="I162" s="233"/>
      <c r="J162" s="234">
        <f>ROUND(I162*H162,2)</f>
        <v>0</v>
      </c>
      <c r="K162" s="230" t="s">
        <v>222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571</v>
      </c>
    </row>
    <row r="163" s="13" customFormat="1">
      <c r="A163" s="13"/>
      <c r="B163" s="241"/>
      <c r="C163" s="242"/>
      <c r="D163" s="243" t="s">
        <v>230</v>
      </c>
      <c r="E163" s="244" t="s">
        <v>1</v>
      </c>
      <c r="F163" s="245" t="s">
        <v>572</v>
      </c>
      <c r="G163" s="242"/>
      <c r="H163" s="246">
        <v>55.039000000000001</v>
      </c>
      <c r="I163" s="247"/>
      <c r="J163" s="242"/>
      <c r="K163" s="242"/>
      <c r="L163" s="248"/>
      <c r="M163" s="249"/>
      <c r="N163" s="250"/>
      <c r="O163" s="250"/>
      <c r="P163" s="250"/>
      <c r="Q163" s="250"/>
      <c r="R163" s="250"/>
      <c r="S163" s="250"/>
      <c r="T163" s="251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2" t="s">
        <v>230</v>
      </c>
      <c r="AU163" s="252" t="s">
        <v>88</v>
      </c>
      <c r="AV163" s="13" t="s">
        <v>88</v>
      </c>
      <c r="AW163" s="13" t="s">
        <v>34</v>
      </c>
      <c r="AX163" s="13" t="s">
        <v>79</v>
      </c>
      <c r="AY163" s="252" t="s">
        <v>216</v>
      </c>
    </row>
    <row r="164" s="13" customFormat="1">
      <c r="A164" s="13"/>
      <c r="B164" s="241"/>
      <c r="C164" s="242"/>
      <c r="D164" s="243" t="s">
        <v>230</v>
      </c>
      <c r="E164" s="244" t="s">
        <v>1</v>
      </c>
      <c r="F164" s="245" t="s">
        <v>573</v>
      </c>
      <c r="G164" s="242"/>
      <c r="H164" s="246">
        <v>36.783999999999999</v>
      </c>
      <c r="I164" s="247"/>
      <c r="J164" s="242"/>
      <c r="K164" s="242"/>
      <c r="L164" s="248"/>
      <c r="M164" s="249"/>
      <c r="N164" s="250"/>
      <c r="O164" s="250"/>
      <c r="P164" s="250"/>
      <c r="Q164" s="250"/>
      <c r="R164" s="250"/>
      <c r="S164" s="250"/>
      <c r="T164" s="251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2" t="s">
        <v>230</v>
      </c>
      <c r="AU164" s="252" t="s">
        <v>88</v>
      </c>
      <c r="AV164" s="13" t="s">
        <v>88</v>
      </c>
      <c r="AW164" s="13" t="s">
        <v>34</v>
      </c>
      <c r="AX164" s="13" t="s">
        <v>79</v>
      </c>
      <c r="AY164" s="252" t="s">
        <v>216</v>
      </c>
    </row>
    <row r="165" s="13" customFormat="1">
      <c r="A165" s="13"/>
      <c r="B165" s="241"/>
      <c r="C165" s="242"/>
      <c r="D165" s="243" t="s">
        <v>230</v>
      </c>
      <c r="E165" s="244" t="s">
        <v>1</v>
      </c>
      <c r="F165" s="245" t="s">
        <v>574</v>
      </c>
      <c r="G165" s="242"/>
      <c r="H165" s="246">
        <v>8.1379999999999999</v>
      </c>
      <c r="I165" s="247"/>
      <c r="J165" s="242"/>
      <c r="K165" s="242"/>
      <c r="L165" s="248"/>
      <c r="M165" s="249"/>
      <c r="N165" s="250"/>
      <c r="O165" s="250"/>
      <c r="P165" s="250"/>
      <c r="Q165" s="250"/>
      <c r="R165" s="250"/>
      <c r="S165" s="250"/>
      <c r="T165" s="251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52" t="s">
        <v>230</v>
      </c>
      <c r="AU165" s="252" t="s">
        <v>88</v>
      </c>
      <c r="AV165" s="13" t="s">
        <v>88</v>
      </c>
      <c r="AW165" s="13" t="s">
        <v>34</v>
      </c>
      <c r="AX165" s="13" t="s">
        <v>79</v>
      </c>
      <c r="AY165" s="252" t="s">
        <v>216</v>
      </c>
    </row>
    <row r="166" s="14" customFormat="1">
      <c r="A166" s="14"/>
      <c r="B166" s="253"/>
      <c r="C166" s="254"/>
      <c r="D166" s="243" t="s">
        <v>230</v>
      </c>
      <c r="E166" s="255" t="s">
        <v>1</v>
      </c>
      <c r="F166" s="256" t="s">
        <v>285</v>
      </c>
      <c r="G166" s="254"/>
      <c r="H166" s="257">
        <v>99.960999999999999</v>
      </c>
      <c r="I166" s="258"/>
      <c r="J166" s="254"/>
      <c r="K166" s="254"/>
      <c r="L166" s="259"/>
      <c r="M166" s="260"/>
      <c r="N166" s="261"/>
      <c r="O166" s="261"/>
      <c r="P166" s="261"/>
      <c r="Q166" s="261"/>
      <c r="R166" s="261"/>
      <c r="S166" s="261"/>
      <c r="T166" s="262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3" t="s">
        <v>230</v>
      </c>
      <c r="AU166" s="263" t="s">
        <v>88</v>
      </c>
      <c r="AV166" s="14" t="s">
        <v>121</v>
      </c>
      <c r="AW166" s="14" t="s">
        <v>34</v>
      </c>
      <c r="AX166" s="14" t="s">
        <v>86</v>
      </c>
      <c r="AY166" s="263" t="s">
        <v>216</v>
      </c>
    </row>
    <row r="167" s="2" customFormat="1" ht="21.75" customHeight="1">
      <c r="A167" s="39"/>
      <c r="B167" s="40"/>
      <c r="C167" s="228" t="s">
        <v>121</v>
      </c>
      <c r="D167" s="228" t="s">
        <v>218</v>
      </c>
      <c r="E167" s="229" t="s">
        <v>575</v>
      </c>
      <c r="F167" s="230" t="s">
        <v>576</v>
      </c>
      <c r="G167" s="231" t="s">
        <v>328</v>
      </c>
      <c r="H167" s="232">
        <v>60.991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577</v>
      </c>
    </row>
    <row r="168" s="13" customFormat="1">
      <c r="A168" s="13"/>
      <c r="B168" s="241"/>
      <c r="C168" s="242"/>
      <c r="D168" s="243" t="s">
        <v>230</v>
      </c>
      <c r="E168" s="244" t="s">
        <v>1</v>
      </c>
      <c r="F168" s="245" t="s">
        <v>578</v>
      </c>
      <c r="G168" s="242"/>
      <c r="H168" s="246">
        <v>14.44</v>
      </c>
      <c r="I168" s="247"/>
      <c r="J168" s="242"/>
      <c r="K168" s="242"/>
      <c r="L168" s="248"/>
      <c r="M168" s="249"/>
      <c r="N168" s="250"/>
      <c r="O168" s="250"/>
      <c r="P168" s="250"/>
      <c r="Q168" s="250"/>
      <c r="R168" s="250"/>
      <c r="S168" s="250"/>
      <c r="T168" s="251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2" t="s">
        <v>230</v>
      </c>
      <c r="AU168" s="252" t="s">
        <v>88</v>
      </c>
      <c r="AV168" s="13" t="s">
        <v>88</v>
      </c>
      <c r="AW168" s="13" t="s">
        <v>34</v>
      </c>
      <c r="AX168" s="13" t="s">
        <v>79</v>
      </c>
      <c r="AY168" s="252" t="s">
        <v>216</v>
      </c>
    </row>
    <row r="169" s="13" customFormat="1">
      <c r="A169" s="13"/>
      <c r="B169" s="241"/>
      <c r="C169" s="242"/>
      <c r="D169" s="243" t="s">
        <v>230</v>
      </c>
      <c r="E169" s="244" t="s">
        <v>1</v>
      </c>
      <c r="F169" s="245" t="s">
        <v>579</v>
      </c>
      <c r="G169" s="242"/>
      <c r="H169" s="246">
        <v>7.9880000000000004</v>
      </c>
      <c r="I169" s="247"/>
      <c r="J169" s="242"/>
      <c r="K169" s="242"/>
      <c r="L169" s="248"/>
      <c r="M169" s="249"/>
      <c r="N169" s="250"/>
      <c r="O169" s="250"/>
      <c r="P169" s="250"/>
      <c r="Q169" s="250"/>
      <c r="R169" s="250"/>
      <c r="S169" s="250"/>
      <c r="T169" s="251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2" t="s">
        <v>230</v>
      </c>
      <c r="AU169" s="252" t="s">
        <v>88</v>
      </c>
      <c r="AV169" s="13" t="s">
        <v>88</v>
      </c>
      <c r="AW169" s="13" t="s">
        <v>34</v>
      </c>
      <c r="AX169" s="13" t="s">
        <v>79</v>
      </c>
      <c r="AY169" s="252" t="s">
        <v>216</v>
      </c>
    </row>
    <row r="170" s="13" customFormat="1">
      <c r="A170" s="13"/>
      <c r="B170" s="241"/>
      <c r="C170" s="242"/>
      <c r="D170" s="243" t="s">
        <v>230</v>
      </c>
      <c r="E170" s="244" t="s">
        <v>1</v>
      </c>
      <c r="F170" s="245" t="s">
        <v>580</v>
      </c>
      <c r="G170" s="242"/>
      <c r="H170" s="246">
        <v>1.4279999999999999</v>
      </c>
      <c r="I170" s="247"/>
      <c r="J170" s="242"/>
      <c r="K170" s="242"/>
      <c r="L170" s="248"/>
      <c r="M170" s="249"/>
      <c r="N170" s="250"/>
      <c r="O170" s="250"/>
      <c r="P170" s="250"/>
      <c r="Q170" s="250"/>
      <c r="R170" s="250"/>
      <c r="S170" s="250"/>
      <c r="T170" s="251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2" t="s">
        <v>230</v>
      </c>
      <c r="AU170" s="252" t="s">
        <v>88</v>
      </c>
      <c r="AV170" s="13" t="s">
        <v>88</v>
      </c>
      <c r="AW170" s="13" t="s">
        <v>34</v>
      </c>
      <c r="AX170" s="13" t="s">
        <v>79</v>
      </c>
      <c r="AY170" s="252" t="s">
        <v>216</v>
      </c>
    </row>
    <row r="171" s="13" customFormat="1">
      <c r="A171" s="13"/>
      <c r="B171" s="241"/>
      <c r="C171" s="242"/>
      <c r="D171" s="243" t="s">
        <v>230</v>
      </c>
      <c r="E171" s="244" t="s">
        <v>1</v>
      </c>
      <c r="F171" s="245" t="s">
        <v>581</v>
      </c>
      <c r="G171" s="242"/>
      <c r="H171" s="246">
        <v>0.59999999999999998</v>
      </c>
      <c r="I171" s="247"/>
      <c r="J171" s="242"/>
      <c r="K171" s="242"/>
      <c r="L171" s="248"/>
      <c r="M171" s="249"/>
      <c r="N171" s="250"/>
      <c r="O171" s="250"/>
      <c r="P171" s="250"/>
      <c r="Q171" s="250"/>
      <c r="R171" s="250"/>
      <c r="S171" s="250"/>
      <c r="T171" s="251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2" t="s">
        <v>230</v>
      </c>
      <c r="AU171" s="252" t="s">
        <v>88</v>
      </c>
      <c r="AV171" s="13" t="s">
        <v>88</v>
      </c>
      <c r="AW171" s="13" t="s">
        <v>34</v>
      </c>
      <c r="AX171" s="13" t="s">
        <v>79</v>
      </c>
      <c r="AY171" s="252" t="s">
        <v>216</v>
      </c>
    </row>
    <row r="172" s="13" customFormat="1">
      <c r="A172" s="13"/>
      <c r="B172" s="241"/>
      <c r="C172" s="242"/>
      <c r="D172" s="243" t="s">
        <v>230</v>
      </c>
      <c r="E172" s="244" t="s">
        <v>1</v>
      </c>
      <c r="F172" s="245" t="s">
        <v>582</v>
      </c>
      <c r="G172" s="242"/>
      <c r="H172" s="246">
        <v>5.2199999999999998</v>
      </c>
      <c r="I172" s="247"/>
      <c r="J172" s="242"/>
      <c r="K172" s="242"/>
      <c r="L172" s="248"/>
      <c r="M172" s="249"/>
      <c r="N172" s="250"/>
      <c r="O172" s="250"/>
      <c r="P172" s="250"/>
      <c r="Q172" s="250"/>
      <c r="R172" s="250"/>
      <c r="S172" s="250"/>
      <c r="T172" s="251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2" t="s">
        <v>230</v>
      </c>
      <c r="AU172" s="252" t="s">
        <v>88</v>
      </c>
      <c r="AV172" s="13" t="s">
        <v>88</v>
      </c>
      <c r="AW172" s="13" t="s">
        <v>34</v>
      </c>
      <c r="AX172" s="13" t="s">
        <v>79</v>
      </c>
      <c r="AY172" s="252" t="s">
        <v>216</v>
      </c>
    </row>
    <row r="173" s="13" customFormat="1">
      <c r="A173" s="13"/>
      <c r="B173" s="241"/>
      <c r="C173" s="242"/>
      <c r="D173" s="243" t="s">
        <v>230</v>
      </c>
      <c r="E173" s="244" t="s">
        <v>1</v>
      </c>
      <c r="F173" s="245" t="s">
        <v>583</v>
      </c>
      <c r="G173" s="242"/>
      <c r="H173" s="246">
        <v>18.306000000000001</v>
      </c>
      <c r="I173" s="247"/>
      <c r="J173" s="242"/>
      <c r="K173" s="242"/>
      <c r="L173" s="248"/>
      <c r="M173" s="249"/>
      <c r="N173" s="250"/>
      <c r="O173" s="250"/>
      <c r="P173" s="250"/>
      <c r="Q173" s="250"/>
      <c r="R173" s="250"/>
      <c r="S173" s="250"/>
      <c r="T173" s="251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2" t="s">
        <v>230</v>
      </c>
      <c r="AU173" s="252" t="s">
        <v>88</v>
      </c>
      <c r="AV173" s="13" t="s">
        <v>88</v>
      </c>
      <c r="AW173" s="13" t="s">
        <v>34</v>
      </c>
      <c r="AX173" s="13" t="s">
        <v>79</v>
      </c>
      <c r="AY173" s="252" t="s">
        <v>216</v>
      </c>
    </row>
    <row r="174" s="13" customFormat="1">
      <c r="A174" s="13"/>
      <c r="B174" s="241"/>
      <c r="C174" s="242"/>
      <c r="D174" s="243" t="s">
        <v>230</v>
      </c>
      <c r="E174" s="244" t="s">
        <v>1</v>
      </c>
      <c r="F174" s="245" t="s">
        <v>584</v>
      </c>
      <c r="G174" s="242"/>
      <c r="H174" s="246">
        <v>3.3530000000000002</v>
      </c>
      <c r="I174" s="247"/>
      <c r="J174" s="242"/>
      <c r="K174" s="242"/>
      <c r="L174" s="248"/>
      <c r="M174" s="249"/>
      <c r="N174" s="250"/>
      <c r="O174" s="250"/>
      <c r="P174" s="250"/>
      <c r="Q174" s="250"/>
      <c r="R174" s="250"/>
      <c r="S174" s="250"/>
      <c r="T174" s="251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2" t="s">
        <v>230</v>
      </c>
      <c r="AU174" s="252" t="s">
        <v>88</v>
      </c>
      <c r="AV174" s="13" t="s">
        <v>88</v>
      </c>
      <c r="AW174" s="13" t="s">
        <v>34</v>
      </c>
      <c r="AX174" s="13" t="s">
        <v>79</v>
      </c>
      <c r="AY174" s="252" t="s">
        <v>216</v>
      </c>
    </row>
    <row r="175" s="13" customFormat="1">
      <c r="A175" s="13"/>
      <c r="B175" s="241"/>
      <c r="C175" s="242"/>
      <c r="D175" s="243" t="s">
        <v>230</v>
      </c>
      <c r="E175" s="244" t="s">
        <v>1</v>
      </c>
      <c r="F175" s="245" t="s">
        <v>585</v>
      </c>
      <c r="G175" s="242"/>
      <c r="H175" s="246">
        <v>7.4480000000000004</v>
      </c>
      <c r="I175" s="247"/>
      <c r="J175" s="242"/>
      <c r="K175" s="242"/>
      <c r="L175" s="248"/>
      <c r="M175" s="249"/>
      <c r="N175" s="250"/>
      <c r="O175" s="250"/>
      <c r="P175" s="250"/>
      <c r="Q175" s="250"/>
      <c r="R175" s="250"/>
      <c r="S175" s="250"/>
      <c r="T175" s="251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2" t="s">
        <v>230</v>
      </c>
      <c r="AU175" s="252" t="s">
        <v>88</v>
      </c>
      <c r="AV175" s="13" t="s">
        <v>88</v>
      </c>
      <c r="AW175" s="13" t="s">
        <v>34</v>
      </c>
      <c r="AX175" s="13" t="s">
        <v>79</v>
      </c>
      <c r="AY175" s="252" t="s">
        <v>216</v>
      </c>
    </row>
    <row r="176" s="13" customFormat="1">
      <c r="A176" s="13"/>
      <c r="B176" s="241"/>
      <c r="C176" s="242"/>
      <c r="D176" s="243" t="s">
        <v>230</v>
      </c>
      <c r="E176" s="244" t="s">
        <v>1</v>
      </c>
      <c r="F176" s="245" t="s">
        <v>586</v>
      </c>
      <c r="G176" s="242"/>
      <c r="H176" s="246">
        <v>2.2080000000000002</v>
      </c>
      <c r="I176" s="247"/>
      <c r="J176" s="242"/>
      <c r="K176" s="242"/>
      <c r="L176" s="248"/>
      <c r="M176" s="249"/>
      <c r="N176" s="250"/>
      <c r="O176" s="250"/>
      <c r="P176" s="250"/>
      <c r="Q176" s="250"/>
      <c r="R176" s="250"/>
      <c r="S176" s="250"/>
      <c r="T176" s="251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2" t="s">
        <v>230</v>
      </c>
      <c r="AU176" s="252" t="s">
        <v>88</v>
      </c>
      <c r="AV176" s="13" t="s">
        <v>88</v>
      </c>
      <c r="AW176" s="13" t="s">
        <v>34</v>
      </c>
      <c r="AX176" s="13" t="s">
        <v>79</v>
      </c>
      <c r="AY176" s="252" t="s">
        <v>216</v>
      </c>
    </row>
    <row r="177" s="14" customFormat="1">
      <c r="A177" s="14"/>
      <c r="B177" s="253"/>
      <c r="C177" s="254"/>
      <c r="D177" s="243" t="s">
        <v>230</v>
      </c>
      <c r="E177" s="255" t="s">
        <v>1</v>
      </c>
      <c r="F177" s="256" t="s">
        <v>285</v>
      </c>
      <c r="G177" s="254"/>
      <c r="H177" s="257">
        <v>60.991</v>
      </c>
      <c r="I177" s="258"/>
      <c r="J177" s="254"/>
      <c r="K177" s="254"/>
      <c r="L177" s="259"/>
      <c r="M177" s="260"/>
      <c r="N177" s="261"/>
      <c r="O177" s="261"/>
      <c r="P177" s="261"/>
      <c r="Q177" s="261"/>
      <c r="R177" s="261"/>
      <c r="S177" s="261"/>
      <c r="T177" s="262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3" t="s">
        <v>230</v>
      </c>
      <c r="AU177" s="263" t="s">
        <v>88</v>
      </c>
      <c r="AV177" s="14" t="s">
        <v>121</v>
      </c>
      <c r="AW177" s="14" t="s">
        <v>34</v>
      </c>
      <c r="AX177" s="14" t="s">
        <v>86</v>
      </c>
      <c r="AY177" s="263" t="s">
        <v>216</v>
      </c>
    </row>
    <row r="178" s="2" customFormat="1" ht="16.5" customHeight="1">
      <c r="A178" s="39"/>
      <c r="B178" s="40"/>
      <c r="C178" s="228" t="s">
        <v>236</v>
      </c>
      <c r="D178" s="228" t="s">
        <v>218</v>
      </c>
      <c r="E178" s="229" t="s">
        <v>587</v>
      </c>
      <c r="F178" s="230" t="s">
        <v>588</v>
      </c>
      <c r="G178" s="231" t="s">
        <v>293</v>
      </c>
      <c r="H178" s="232">
        <v>126.5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0.00133</v>
      </c>
      <c r="R178" s="237">
        <f>Q178*H178</f>
        <v>0.16824500000000001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589</v>
      </c>
    </row>
    <row r="179" s="13" customFormat="1">
      <c r="A179" s="13"/>
      <c r="B179" s="241"/>
      <c r="C179" s="242"/>
      <c r="D179" s="243" t="s">
        <v>230</v>
      </c>
      <c r="E179" s="244" t="s">
        <v>1</v>
      </c>
      <c r="F179" s="245" t="s">
        <v>590</v>
      </c>
      <c r="G179" s="242"/>
      <c r="H179" s="246">
        <v>126.5</v>
      </c>
      <c r="I179" s="247"/>
      <c r="J179" s="242"/>
      <c r="K179" s="242"/>
      <c r="L179" s="248"/>
      <c r="M179" s="249"/>
      <c r="N179" s="250"/>
      <c r="O179" s="250"/>
      <c r="P179" s="250"/>
      <c r="Q179" s="250"/>
      <c r="R179" s="250"/>
      <c r="S179" s="250"/>
      <c r="T179" s="251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2" t="s">
        <v>230</v>
      </c>
      <c r="AU179" s="252" t="s">
        <v>88</v>
      </c>
      <c r="AV179" s="13" t="s">
        <v>88</v>
      </c>
      <c r="AW179" s="13" t="s">
        <v>34</v>
      </c>
      <c r="AX179" s="13" t="s">
        <v>86</v>
      </c>
      <c r="AY179" s="252" t="s">
        <v>216</v>
      </c>
    </row>
    <row r="180" s="2" customFormat="1" ht="16.5" customHeight="1">
      <c r="A180" s="39"/>
      <c r="B180" s="40"/>
      <c r="C180" s="264" t="s">
        <v>241</v>
      </c>
      <c r="D180" s="264" t="s">
        <v>372</v>
      </c>
      <c r="E180" s="265" t="s">
        <v>591</v>
      </c>
      <c r="F180" s="266" t="s">
        <v>592</v>
      </c>
      <c r="G180" s="267" t="s">
        <v>359</v>
      </c>
      <c r="H180" s="268">
        <v>2.8889999999999998</v>
      </c>
      <c r="I180" s="269"/>
      <c r="J180" s="270">
        <f>ROUND(I180*H180,2)</f>
        <v>0</v>
      </c>
      <c r="K180" s="266" t="s">
        <v>222</v>
      </c>
      <c r="L180" s="271"/>
      <c r="M180" s="272" t="s">
        <v>1</v>
      </c>
      <c r="N180" s="273" t="s">
        <v>44</v>
      </c>
      <c r="O180" s="92"/>
      <c r="P180" s="237">
        <f>O180*H180</f>
        <v>0</v>
      </c>
      <c r="Q180" s="237">
        <v>1</v>
      </c>
      <c r="R180" s="237">
        <f>Q180*H180</f>
        <v>2.8889999999999998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250</v>
      </c>
      <c r="AT180" s="239" t="s">
        <v>372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593</v>
      </c>
    </row>
    <row r="181" s="13" customFormat="1">
      <c r="A181" s="13"/>
      <c r="B181" s="241"/>
      <c r="C181" s="242"/>
      <c r="D181" s="243" t="s">
        <v>230</v>
      </c>
      <c r="E181" s="242"/>
      <c r="F181" s="245" t="s">
        <v>594</v>
      </c>
      <c r="G181" s="242"/>
      <c r="H181" s="246">
        <v>2.8889999999999998</v>
      </c>
      <c r="I181" s="247"/>
      <c r="J181" s="242"/>
      <c r="K181" s="242"/>
      <c r="L181" s="248"/>
      <c r="M181" s="249"/>
      <c r="N181" s="250"/>
      <c r="O181" s="250"/>
      <c r="P181" s="250"/>
      <c r="Q181" s="250"/>
      <c r="R181" s="250"/>
      <c r="S181" s="250"/>
      <c r="T181" s="251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2" t="s">
        <v>230</v>
      </c>
      <c r="AU181" s="252" t="s">
        <v>88</v>
      </c>
      <c r="AV181" s="13" t="s">
        <v>88</v>
      </c>
      <c r="AW181" s="13" t="s">
        <v>4</v>
      </c>
      <c r="AX181" s="13" t="s">
        <v>86</v>
      </c>
      <c r="AY181" s="252" t="s">
        <v>216</v>
      </c>
    </row>
    <row r="182" s="2" customFormat="1" ht="16.5" customHeight="1">
      <c r="A182" s="39"/>
      <c r="B182" s="40"/>
      <c r="C182" s="228" t="s">
        <v>245</v>
      </c>
      <c r="D182" s="228" t="s">
        <v>218</v>
      </c>
      <c r="E182" s="229" t="s">
        <v>595</v>
      </c>
      <c r="F182" s="230" t="s">
        <v>596</v>
      </c>
      <c r="G182" s="231" t="s">
        <v>293</v>
      </c>
      <c r="H182" s="232">
        <v>126.5</v>
      </c>
      <c r="I182" s="233"/>
      <c r="J182" s="234">
        <f>ROUND(I182*H182,2)</f>
        <v>0</v>
      </c>
      <c r="K182" s="230" t="s">
        <v>222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597</v>
      </c>
    </row>
    <row r="183" s="2" customFormat="1" ht="16.5" customHeight="1">
      <c r="A183" s="39"/>
      <c r="B183" s="40"/>
      <c r="C183" s="228" t="s">
        <v>250</v>
      </c>
      <c r="D183" s="228" t="s">
        <v>218</v>
      </c>
      <c r="E183" s="229" t="s">
        <v>598</v>
      </c>
      <c r="F183" s="230" t="s">
        <v>599</v>
      </c>
      <c r="G183" s="231" t="s">
        <v>277</v>
      </c>
      <c r="H183" s="232">
        <v>62.299999999999997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0.0264</v>
      </c>
      <c r="R183" s="237">
        <f>Q183*H183</f>
        <v>1.64472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600</v>
      </c>
    </row>
    <row r="184" s="13" customFormat="1">
      <c r="A184" s="13"/>
      <c r="B184" s="241"/>
      <c r="C184" s="242"/>
      <c r="D184" s="243" t="s">
        <v>230</v>
      </c>
      <c r="E184" s="244" t="s">
        <v>1</v>
      </c>
      <c r="F184" s="245" t="s">
        <v>601</v>
      </c>
      <c r="G184" s="242"/>
      <c r="H184" s="246">
        <v>62.299999999999997</v>
      </c>
      <c r="I184" s="247"/>
      <c r="J184" s="242"/>
      <c r="K184" s="242"/>
      <c r="L184" s="248"/>
      <c r="M184" s="249"/>
      <c r="N184" s="250"/>
      <c r="O184" s="250"/>
      <c r="P184" s="250"/>
      <c r="Q184" s="250"/>
      <c r="R184" s="250"/>
      <c r="S184" s="250"/>
      <c r="T184" s="251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2" t="s">
        <v>230</v>
      </c>
      <c r="AU184" s="252" t="s">
        <v>88</v>
      </c>
      <c r="AV184" s="13" t="s">
        <v>88</v>
      </c>
      <c r="AW184" s="13" t="s">
        <v>34</v>
      </c>
      <c r="AX184" s="13" t="s">
        <v>86</v>
      </c>
      <c r="AY184" s="252" t="s">
        <v>216</v>
      </c>
    </row>
    <row r="185" s="2" customFormat="1" ht="37.8" customHeight="1">
      <c r="A185" s="39"/>
      <c r="B185" s="40"/>
      <c r="C185" s="228" t="s">
        <v>255</v>
      </c>
      <c r="D185" s="228" t="s">
        <v>218</v>
      </c>
      <c r="E185" s="229" t="s">
        <v>602</v>
      </c>
      <c r="F185" s="230" t="s">
        <v>603</v>
      </c>
      <c r="G185" s="231" t="s">
        <v>328</v>
      </c>
      <c r="H185" s="232">
        <v>64.986000000000004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604</v>
      </c>
    </row>
    <row r="186" s="13" customFormat="1">
      <c r="A186" s="13"/>
      <c r="B186" s="241"/>
      <c r="C186" s="242"/>
      <c r="D186" s="243" t="s">
        <v>230</v>
      </c>
      <c r="E186" s="244" t="s">
        <v>1</v>
      </c>
      <c r="F186" s="245" t="s">
        <v>605</v>
      </c>
      <c r="G186" s="242"/>
      <c r="H186" s="246">
        <v>32.985999999999997</v>
      </c>
      <c r="I186" s="247"/>
      <c r="J186" s="242"/>
      <c r="K186" s="242"/>
      <c r="L186" s="248"/>
      <c r="M186" s="249"/>
      <c r="N186" s="250"/>
      <c r="O186" s="250"/>
      <c r="P186" s="250"/>
      <c r="Q186" s="250"/>
      <c r="R186" s="250"/>
      <c r="S186" s="250"/>
      <c r="T186" s="251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2" t="s">
        <v>230</v>
      </c>
      <c r="AU186" s="252" t="s">
        <v>88</v>
      </c>
      <c r="AV186" s="13" t="s">
        <v>88</v>
      </c>
      <c r="AW186" s="13" t="s">
        <v>34</v>
      </c>
      <c r="AX186" s="13" t="s">
        <v>79</v>
      </c>
      <c r="AY186" s="252" t="s">
        <v>216</v>
      </c>
    </row>
    <row r="187" s="13" customFormat="1">
      <c r="A187" s="13"/>
      <c r="B187" s="241"/>
      <c r="C187" s="242"/>
      <c r="D187" s="243" t="s">
        <v>230</v>
      </c>
      <c r="E187" s="244" t="s">
        <v>1</v>
      </c>
      <c r="F187" s="245" t="s">
        <v>606</v>
      </c>
      <c r="G187" s="242"/>
      <c r="H187" s="246">
        <v>32</v>
      </c>
      <c r="I187" s="247"/>
      <c r="J187" s="242"/>
      <c r="K187" s="242"/>
      <c r="L187" s="248"/>
      <c r="M187" s="249"/>
      <c r="N187" s="250"/>
      <c r="O187" s="250"/>
      <c r="P187" s="250"/>
      <c r="Q187" s="250"/>
      <c r="R187" s="250"/>
      <c r="S187" s="250"/>
      <c r="T187" s="251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52" t="s">
        <v>230</v>
      </c>
      <c r="AU187" s="252" t="s">
        <v>88</v>
      </c>
      <c r="AV187" s="13" t="s">
        <v>88</v>
      </c>
      <c r="AW187" s="13" t="s">
        <v>34</v>
      </c>
      <c r="AX187" s="13" t="s">
        <v>79</v>
      </c>
      <c r="AY187" s="252" t="s">
        <v>216</v>
      </c>
    </row>
    <row r="188" s="14" customFormat="1">
      <c r="A188" s="14"/>
      <c r="B188" s="253"/>
      <c r="C188" s="254"/>
      <c r="D188" s="243" t="s">
        <v>230</v>
      </c>
      <c r="E188" s="255" t="s">
        <v>1</v>
      </c>
      <c r="F188" s="256" t="s">
        <v>285</v>
      </c>
      <c r="G188" s="254"/>
      <c r="H188" s="257">
        <v>64.98599999999999</v>
      </c>
      <c r="I188" s="258"/>
      <c r="J188" s="254"/>
      <c r="K188" s="254"/>
      <c r="L188" s="259"/>
      <c r="M188" s="260"/>
      <c r="N188" s="261"/>
      <c r="O188" s="261"/>
      <c r="P188" s="261"/>
      <c r="Q188" s="261"/>
      <c r="R188" s="261"/>
      <c r="S188" s="261"/>
      <c r="T188" s="262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3" t="s">
        <v>230</v>
      </c>
      <c r="AU188" s="263" t="s">
        <v>88</v>
      </c>
      <c r="AV188" s="14" t="s">
        <v>121</v>
      </c>
      <c r="AW188" s="14" t="s">
        <v>34</v>
      </c>
      <c r="AX188" s="14" t="s">
        <v>86</v>
      </c>
      <c r="AY188" s="263" t="s">
        <v>216</v>
      </c>
    </row>
    <row r="189" s="2" customFormat="1" ht="16.5" customHeight="1">
      <c r="A189" s="39"/>
      <c r="B189" s="40"/>
      <c r="C189" s="228" t="s">
        <v>260</v>
      </c>
      <c r="D189" s="228" t="s">
        <v>218</v>
      </c>
      <c r="E189" s="229" t="s">
        <v>607</v>
      </c>
      <c r="F189" s="230" t="s">
        <v>608</v>
      </c>
      <c r="G189" s="231" t="s">
        <v>328</v>
      </c>
      <c r="H189" s="232">
        <v>32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121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609</v>
      </c>
    </row>
    <row r="190" s="13" customFormat="1">
      <c r="A190" s="13"/>
      <c r="B190" s="241"/>
      <c r="C190" s="242"/>
      <c r="D190" s="243" t="s">
        <v>230</v>
      </c>
      <c r="E190" s="244" t="s">
        <v>1</v>
      </c>
      <c r="F190" s="245" t="s">
        <v>610</v>
      </c>
      <c r="G190" s="242"/>
      <c r="H190" s="246">
        <v>32</v>
      </c>
      <c r="I190" s="247"/>
      <c r="J190" s="242"/>
      <c r="K190" s="242"/>
      <c r="L190" s="248"/>
      <c r="M190" s="249"/>
      <c r="N190" s="250"/>
      <c r="O190" s="250"/>
      <c r="P190" s="250"/>
      <c r="Q190" s="250"/>
      <c r="R190" s="250"/>
      <c r="S190" s="250"/>
      <c r="T190" s="251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2" t="s">
        <v>230</v>
      </c>
      <c r="AU190" s="252" t="s">
        <v>88</v>
      </c>
      <c r="AV190" s="13" t="s">
        <v>88</v>
      </c>
      <c r="AW190" s="13" t="s">
        <v>34</v>
      </c>
      <c r="AX190" s="13" t="s">
        <v>86</v>
      </c>
      <c r="AY190" s="252" t="s">
        <v>216</v>
      </c>
    </row>
    <row r="191" s="2" customFormat="1" ht="16.5" customHeight="1">
      <c r="A191" s="39"/>
      <c r="B191" s="40"/>
      <c r="C191" s="228" t="s">
        <v>265</v>
      </c>
      <c r="D191" s="228" t="s">
        <v>218</v>
      </c>
      <c r="E191" s="229" t="s">
        <v>611</v>
      </c>
      <c r="F191" s="230" t="s">
        <v>612</v>
      </c>
      <c r="G191" s="231" t="s">
        <v>277</v>
      </c>
      <c r="H191" s="232">
        <v>142.16499999999999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613</v>
      </c>
    </row>
    <row r="192" s="13" customFormat="1">
      <c r="A192" s="13"/>
      <c r="B192" s="241"/>
      <c r="C192" s="242"/>
      <c r="D192" s="243" t="s">
        <v>230</v>
      </c>
      <c r="E192" s="244" t="s">
        <v>1</v>
      </c>
      <c r="F192" s="245" t="s">
        <v>614</v>
      </c>
      <c r="G192" s="242"/>
      <c r="H192" s="246">
        <v>13.140000000000001</v>
      </c>
      <c r="I192" s="247"/>
      <c r="J192" s="242"/>
      <c r="K192" s="242"/>
      <c r="L192" s="248"/>
      <c r="M192" s="249"/>
      <c r="N192" s="250"/>
      <c r="O192" s="250"/>
      <c r="P192" s="250"/>
      <c r="Q192" s="250"/>
      <c r="R192" s="250"/>
      <c r="S192" s="250"/>
      <c r="T192" s="251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2" t="s">
        <v>230</v>
      </c>
      <c r="AU192" s="252" t="s">
        <v>88</v>
      </c>
      <c r="AV192" s="13" t="s">
        <v>88</v>
      </c>
      <c r="AW192" s="13" t="s">
        <v>34</v>
      </c>
      <c r="AX192" s="13" t="s">
        <v>79</v>
      </c>
      <c r="AY192" s="252" t="s">
        <v>216</v>
      </c>
    </row>
    <row r="193" s="13" customFormat="1">
      <c r="A193" s="13"/>
      <c r="B193" s="241"/>
      <c r="C193" s="242"/>
      <c r="D193" s="243" t="s">
        <v>230</v>
      </c>
      <c r="E193" s="244" t="s">
        <v>1</v>
      </c>
      <c r="F193" s="245" t="s">
        <v>615</v>
      </c>
      <c r="G193" s="242"/>
      <c r="H193" s="246">
        <v>99.719999999999999</v>
      </c>
      <c r="I193" s="247"/>
      <c r="J193" s="242"/>
      <c r="K193" s="242"/>
      <c r="L193" s="248"/>
      <c r="M193" s="249"/>
      <c r="N193" s="250"/>
      <c r="O193" s="250"/>
      <c r="P193" s="250"/>
      <c r="Q193" s="250"/>
      <c r="R193" s="250"/>
      <c r="S193" s="250"/>
      <c r="T193" s="251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2" t="s">
        <v>230</v>
      </c>
      <c r="AU193" s="252" t="s">
        <v>88</v>
      </c>
      <c r="AV193" s="13" t="s">
        <v>88</v>
      </c>
      <c r="AW193" s="13" t="s">
        <v>34</v>
      </c>
      <c r="AX193" s="13" t="s">
        <v>79</v>
      </c>
      <c r="AY193" s="252" t="s">
        <v>216</v>
      </c>
    </row>
    <row r="194" s="13" customFormat="1">
      <c r="A194" s="13"/>
      <c r="B194" s="241"/>
      <c r="C194" s="242"/>
      <c r="D194" s="243" t="s">
        <v>230</v>
      </c>
      <c r="E194" s="244" t="s">
        <v>1</v>
      </c>
      <c r="F194" s="245" t="s">
        <v>616</v>
      </c>
      <c r="G194" s="242"/>
      <c r="H194" s="246">
        <v>29.305</v>
      </c>
      <c r="I194" s="247"/>
      <c r="J194" s="242"/>
      <c r="K194" s="242"/>
      <c r="L194" s="248"/>
      <c r="M194" s="249"/>
      <c r="N194" s="250"/>
      <c r="O194" s="250"/>
      <c r="P194" s="250"/>
      <c r="Q194" s="250"/>
      <c r="R194" s="250"/>
      <c r="S194" s="250"/>
      <c r="T194" s="251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2" t="s">
        <v>230</v>
      </c>
      <c r="AU194" s="252" t="s">
        <v>88</v>
      </c>
      <c r="AV194" s="13" t="s">
        <v>88</v>
      </c>
      <c r="AW194" s="13" t="s">
        <v>34</v>
      </c>
      <c r="AX194" s="13" t="s">
        <v>79</v>
      </c>
      <c r="AY194" s="252" t="s">
        <v>216</v>
      </c>
    </row>
    <row r="195" s="14" customFormat="1">
      <c r="A195" s="14"/>
      <c r="B195" s="253"/>
      <c r="C195" s="254"/>
      <c r="D195" s="243" t="s">
        <v>230</v>
      </c>
      <c r="E195" s="255" t="s">
        <v>1</v>
      </c>
      <c r="F195" s="256" t="s">
        <v>285</v>
      </c>
      <c r="G195" s="254"/>
      <c r="H195" s="257">
        <v>142.16499999999999</v>
      </c>
      <c r="I195" s="258"/>
      <c r="J195" s="254"/>
      <c r="K195" s="254"/>
      <c r="L195" s="259"/>
      <c r="M195" s="260"/>
      <c r="N195" s="261"/>
      <c r="O195" s="261"/>
      <c r="P195" s="261"/>
      <c r="Q195" s="261"/>
      <c r="R195" s="261"/>
      <c r="S195" s="261"/>
      <c r="T195" s="262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3" t="s">
        <v>230</v>
      </c>
      <c r="AU195" s="263" t="s">
        <v>88</v>
      </c>
      <c r="AV195" s="14" t="s">
        <v>121</v>
      </c>
      <c r="AW195" s="14" t="s">
        <v>34</v>
      </c>
      <c r="AX195" s="14" t="s">
        <v>86</v>
      </c>
      <c r="AY195" s="263" t="s">
        <v>216</v>
      </c>
    </row>
    <row r="196" s="2" customFormat="1" ht="16.5" customHeight="1">
      <c r="A196" s="39"/>
      <c r="B196" s="40"/>
      <c r="C196" s="228" t="s">
        <v>269</v>
      </c>
      <c r="D196" s="228" t="s">
        <v>218</v>
      </c>
      <c r="E196" s="229" t="s">
        <v>617</v>
      </c>
      <c r="F196" s="230" t="s">
        <v>618</v>
      </c>
      <c r="G196" s="231" t="s">
        <v>328</v>
      </c>
      <c r="H196" s="232">
        <v>123.205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619</v>
      </c>
    </row>
    <row r="197" s="13" customFormat="1">
      <c r="A197" s="13"/>
      <c r="B197" s="241"/>
      <c r="C197" s="242"/>
      <c r="D197" s="243" t="s">
        <v>230</v>
      </c>
      <c r="E197" s="244" t="s">
        <v>1</v>
      </c>
      <c r="F197" s="245" t="s">
        <v>620</v>
      </c>
      <c r="G197" s="242"/>
      <c r="H197" s="246">
        <v>123.205</v>
      </c>
      <c r="I197" s="247"/>
      <c r="J197" s="242"/>
      <c r="K197" s="242"/>
      <c r="L197" s="248"/>
      <c r="M197" s="249"/>
      <c r="N197" s="250"/>
      <c r="O197" s="250"/>
      <c r="P197" s="250"/>
      <c r="Q197" s="250"/>
      <c r="R197" s="250"/>
      <c r="S197" s="250"/>
      <c r="T197" s="251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2" t="s">
        <v>230</v>
      </c>
      <c r="AU197" s="252" t="s">
        <v>88</v>
      </c>
      <c r="AV197" s="13" t="s">
        <v>88</v>
      </c>
      <c r="AW197" s="13" t="s">
        <v>34</v>
      </c>
      <c r="AX197" s="13" t="s">
        <v>86</v>
      </c>
      <c r="AY197" s="252" t="s">
        <v>216</v>
      </c>
    </row>
    <row r="198" s="2" customFormat="1" ht="16.5" customHeight="1">
      <c r="A198" s="39"/>
      <c r="B198" s="40"/>
      <c r="C198" s="228" t="s">
        <v>274</v>
      </c>
      <c r="D198" s="228" t="s">
        <v>218</v>
      </c>
      <c r="E198" s="229" t="s">
        <v>621</v>
      </c>
      <c r="F198" s="230" t="s">
        <v>622</v>
      </c>
      <c r="G198" s="231" t="s">
        <v>359</v>
      </c>
      <c r="H198" s="232">
        <v>103.97799999999999</v>
      </c>
      <c r="I198" s="233"/>
      <c r="J198" s="234">
        <f>ROUND(I198*H198,2)</f>
        <v>0</v>
      </c>
      <c r="K198" s="230" t="s">
        <v>222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623</v>
      </c>
    </row>
    <row r="199" s="13" customFormat="1">
      <c r="A199" s="13"/>
      <c r="B199" s="241"/>
      <c r="C199" s="242"/>
      <c r="D199" s="243" t="s">
        <v>230</v>
      </c>
      <c r="E199" s="244" t="s">
        <v>1</v>
      </c>
      <c r="F199" s="245" t="s">
        <v>624</v>
      </c>
      <c r="G199" s="242"/>
      <c r="H199" s="246">
        <v>103.97799999999999</v>
      </c>
      <c r="I199" s="247"/>
      <c r="J199" s="242"/>
      <c r="K199" s="242"/>
      <c r="L199" s="248"/>
      <c r="M199" s="249"/>
      <c r="N199" s="250"/>
      <c r="O199" s="250"/>
      <c r="P199" s="250"/>
      <c r="Q199" s="250"/>
      <c r="R199" s="250"/>
      <c r="S199" s="250"/>
      <c r="T199" s="251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52" t="s">
        <v>230</v>
      </c>
      <c r="AU199" s="252" t="s">
        <v>88</v>
      </c>
      <c r="AV199" s="13" t="s">
        <v>88</v>
      </c>
      <c r="AW199" s="13" t="s">
        <v>34</v>
      </c>
      <c r="AX199" s="13" t="s">
        <v>86</v>
      </c>
      <c r="AY199" s="252" t="s">
        <v>216</v>
      </c>
    </row>
    <row r="200" s="2" customFormat="1" ht="16.5" customHeight="1">
      <c r="A200" s="39"/>
      <c r="B200" s="40"/>
      <c r="C200" s="228" t="s">
        <v>280</v>
      </c>
      <c r="D200" s="228" t="s">
        <v>218</v>
      </c>
      <c r="E200" s="229" t="s">
        <v>625</v>
      </c>
      <c r="F200" s="230" t="s">
        <v>626</v>
      </c>
      <c r="G200" s="231" t="s">
        <v>328</v>
      </c>
      <c r="H200" s="232">
        <v>58.200000000000003</v>
      </c>
      <c r="I200" s="233"/>
      <c r="J200" s="234">
        <f>ROUND(I200*H200,2)</f>
        <v>0</v>
      </c>
      <c r="K200" s="230" t="s">
        <v>222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627</v>
      </c>
    </row>
    <row r="201" s="13" customFormat="1">
      <c r="A201" s="13"/>
      <c r="B201" s="241"/>
      <c r="C201" s="242"/>
      <c r="D201" s="243" t="s">
        <v>230</v>
      </c>
      <c r="E201" s="244" t="s">
        <v>1</v>
      </c>
      <c r="F201" s="245" t="s">
        <v>628</v>
      </c>
      <c r="G201" s="242"/>
      <c r="H201" s="246">
        <v>58.200000000000003</v>
      </c>
      <c r="I201" s="247"/>
      <c r="J201" s="242"/>
      <c r="K201" s="242"/>
      <c r="L201" s="248"/>
      <c r="M201" s="249"/>
      <c r="N201" s="250"/>
      <c r="O201" s="250"/>
      <c r="P201" s="250"/>
      <c r="Q201" s="250"/>
      <c r="R201" s="250"/>
      <c r="S201" s="250"/>
      <c r="T201" s="251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2" t="s">
        <v>230</v>
      </c>
      <c r="AU201" s="252" t="s">
        <v>88</v>
      </c>
      <c r="AV201" s="13" t="s">
        <v>88</v>
      </c>
      <c r="AW201" s="13" t="s">
        <v>34</v>
      </c>
      <c r="AX201" s="13" t="s">
        <v>86</v>
      </c>
      <c r="AY201" s="252" t="s">
        <v>216</v>
      </c>
    </row>
    <row r="202" s="2" customFormat="1" ht="16.5" customHeight="1">
      <c r="A202" s="39"/>
      <c r="B202" s="40"/>
      <c r="C202" s="228" t="s">
        <v>8</v>
      </c>
      <c r="D202" s="228" t="s">
        <v>218</v>
      </c>
      <c r="E202" s="229" t="s">
        <v>629</v>
      </c>
      <c r="F202" s="230" t="s">
        <v>630</v>
      </c>
      <c r="G202" s="231" t="s">
        <v>328</v>
      </c>
      <c r="H202" s="232">
        <v>134.20699999999999</v>
      </c>
      <c r="I202" s="233"/>
      <c r="J202" s="234">
        <f>ROUND(I202*H202,2)</f>
        <v>0</v>
      </c>
      <c r="K202" s="230" t="s">
        <v>222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88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631</v>
      </c>
    </row>
    <row r="203" s="13" customFormat="1">
      <c r="A203" s="13"/>
      <c r="B203" s="241"/>
      <c r="C203" s="242"/>
      <c r="D203" s="243" t="s">
        <v>230</v>
      </c>
      <c r="E203" s="244" t="s">
        <v>1</v>
      </c>
      <c r="F203" s="245" t="s">
        <v>564</v>
      </c>
      <c r="G203" s="242"/>
      <c r="H203" s="246">
        <v>129.446</v>
      </c>
      <c r="I203" s="247"/>
      <c r="J203" s="242"/>
      <c r="K203" s="242"/>
      <c r="L203" s="248"/>
      <c r="M203" s="249"/>
      <c r="N203" s="250"/>
      <c r="O203" s="250"/>
      <c r="P203" s="250"/>
      <c r="Q203" s="250"/>
      <c r="R203" s="250"/>
      <c r="S203" s="250"/>
      <c r="T203" s="251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2" t="s">
        <v>230</v>
      </c>
      <c r="AU203" s="252" t="s">
        <v>88</v>
      </c>
      <c r="AV203" s="13" t="s">
        <v>88</v>
      </c>
      <c r="AW203" s="13" t="s">
        <v>34</v>
      </c>
      <c r="AX203" s="13" t="s">
        <v>79</v>
      </c>
      <c r="AY203" s="252" t="s">
        <v>216</v>
      </c>
    </row>
    <row r="204" s="13" customFormat="1">
      <c r="A204" s="13"/>
      <c r="B204" s="241"/>
      <c r="C204" s="242"/>
      <c r="D204" s="243" t="s">
        <v>230</v>
      </c>
      <c r="E204" s="244" t="s">
        <v>1</v>
      </c>
      <c r="F204" s="245" t="s">
        <v>632</v>
      </c>
      <c r="G204" s="242"/>
      <c r="H204" s="246">
        <v>-28.338999999999999</v>
      </c>
      <c r="I204" s="247"/>
      <c r="J204" s="242"/>
      <c r="K204" s="242"/>
      <c r="L204" s="248"/>
      <c r="M204" s="249"/>
      <c r="N204" s="250"/>
      <c r="O204" s="250"/>
      <c r="P204" s="250"/>
      <c r="Q204" s="250"/>
      <c r="R204" s="250"/>
      <c r="S204" s="250"/>
      <c r="T204" s="251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2" t="s">
        <v>230</v>
      </c>
      <c r="AU204" s="252" t="s">
        <v>88</v>
      </c>
      <c r="AV204" s="13" t="s">
        <v>88</v>
      </c>
      <c r="AW204" s="13" t="s">
        <v>34</v>
      </c>
      <c r="AX204" s="13" t="s">
        <v>79</v>
      </c>
      <c r="AY204" s="252" t="s">
        <v>216</v>
      </c>
    </row>
    <row r="205" s="13" customFormat="1">
      <c r="A205" s="13"/>
      <c r="B205" s="241"/>
      <c r="C205" s="242"/>
      <c r="D205" s="243" t="s">
        <v>230</v>
      </c>
      <c r="E205" s="244" t="s">
        <v>1</v>
      </c>
      <c r="F205" s="245" t="s">
        <v>633</v>
      </c>
      <c r="G205" s="242"/>
      <c r="H205" s="246">
        <v>14.832000000000001</v>
      </c>
      <c r="I205" s="247"/>
      <c r="J205" s="242"/>
      <c r="K205" s="242"/>
      <c r="L205" s="248"/>
      <c r="M205" s="249"/>
      <c r="N205" s="250"/>
      <c r="O205" s="250"/>
      <c r="P205" s="250"/>
      <c r="Q205" s="250"/>
      <c r="R205" s="250"/>
      <c r="S205" s="250"/>
      <c r="T205" s="251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2" t="s">
        <v>230</v>
      </c>
      <c r="AU205" s="252" t="s">
        <v>88</v>
      </c>
      <c r="AV205" s="13" t="s">
        <v>88</v>
      </c>
      <c r="AW205" s="13" t="s">
        <v>34</v>
      </c>
      <c r="AX205" s="13" t="s">
        <v>79</v>
      </c>
      <c r="AY205" s="252" t="s">
        <v>216</v>
      </c>
    </row>
    <row r="206" s="13" customFormat="1">
      <c r="A206" s="13"/>
      <c r="B206" s="241"/>
      <c r="C206" s="242"/>
      <c r="D206" s="243" t="s">
        <v>230</v>
      </c>
      <c r="E206" s="244" t="s">
        <v>1</v>
      </c>
      <c r="F206" s="245" t="s">
        <v>634</v>
      </c>
      <c r="G206" s="242"/>
      <c r="H206" s="246">
        <v>18.268000000000001</v>
      </c>
      <c r="I206" s="247"/>
      <c r="J206" s="242"/>
      <c r="K206" s="242"/>
      <c r="L206" s="248"/>
      <c r="M206" s="249"/>
      <c r="N206" s="250"/>
      <c r="O206" s="250"/>
      <c r="P206" s="250"/>
      <c r="Q206" s="250"/>
      <c r="R206" s="250"/>
      <c r="S206" s="250"/>
      <c r="T206" s="251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2" t="s">
        <v>230</v>
      </c>
      <c r="AU206" s="252" t="s">
        <v>88</v>
      </c>
      <c r="AV206" s="13" t="s">
        <v>88</v>
      </c>
      <c r="AW206" s="13" t="s">
        <v>34</v>
      </c>
      <c r="AX206" s="13" t="s">
        <v>79</v>
      </c>
      <c r="AY206" s="252" t="s">
        <v>216</v>
      </c>
    </row>
    <row r="207" s="14" customFormat="1">
      <c r="A207" s="14"/>
      <c r="B207" s="253"/>
      <c r="C207" s="254"/>
      <c r="D207" s="243" t="s">
        <v>230</v>
      </c>
      <c r="E207" s="255" t="s">
        <v>1</v>
      </c>
      <c r="F207" s="256" t="s">
        <v>635</v>
      </c>
      <c r="G207" s="254"/>
      <c r="H207" s="257">
        <v>134.20699999999999</v>
      </c>
      <c r="I207" s="258"/>
      <c r="J207" s="254"/>
      <c r="K207" s="254"/>
      <c r="L207" s="259"/>
      <c r="M207" s="260"/>
      <c r="N207" s="261"/>
      <c r="O207" s="261"/>
      <c r="P207" s="261"/>
      <c r="Q207" s="261"/>
      <c r="R207" s="261"/>
      <c r="S207" s="261"/>
      <c r="T207" s="262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3" t="s">
        <v>230</v>
      </c>
      <c r="AU207" s="263" t="s">
        <v>88</v>
      </c>
      <c r="AV207" s="14" t="s">
        <v>121</v>
      </c>
      <c r="AW207" s="14" t="s">
        <v>34</v>
      </c>
      <c r="AX207" s="14" t="s">
        <v>86</v>
      </c>
      <c r="AY207" s="263" t="s">
        <v>216</v>
      </c>
    </row>
    <row r="208" s="2" customFormat="1" ht="16.5" customHeight="1">
      <c r="A208" s="39"/>
      <c r="B208" s="40"/>
      <c r="C208" s="228" t="s">
        <v>290</v>
      </c>
      <c r="D208" s="228" t="s">
        <v>218</v>
      </c>
      <c r="E208" s="229" t="s">
        <v>636</v>
      </c>
      <c r="F208" s="230" t="s">
        <v>637</v>
      </c>
      <c r="G208" s="231" t="s">
        <v>277</v>
      </c>
      <c r="H208" s="232">
        <v>291</v>
      </c>
      <c r="I208" s="233"/>
      <c r="J208" s="234">
        <f>ROUND(I208*H208,2)</f>
        <v>0</v>
      </c>
      <c r="K208" s="230" t="s">
        <v>222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638</v>
      </c>
    </row>
    <row r="209" s="13" customFormat="1">
      <c r="A209" s="13"/>
      <c r="B209" s="241"/>
      <c r="C209" s="242"/>
      <c r="D209" s="243" t="s">
        <v>230</v>
      </c>
      <c r="E209" s="244" t="s">
        <v>1</v>
      </c>
      <c r="F209" s="245" t="s">
        <v>639</v>
      </c>
      <c r="G209" s="242"/>
      <c r="H209" s="246">
        <v>291</v>
      </c>
      <c r="I209" s="247"/>
      <c r="J209" s="242"/>
      <c r="K209" s="242"/>
      <c r="L209" s="248"/>
      <c r="M209" s="249"/>
      <c r="N209" s="250"/>
      <c r="O209" s="250"/>
      <c r="P209" s="250"/>
      <c r="Q209" s="250"/>
      <c r="R209" s="250"/>
      <c r="S209" s="250"/>
      <c r="T209" s="251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2" t="s">
        <v>230</v>
      </c>
      <c r="AU209" s="252" t="s">
        <v>88</v>
      </c>
      <c r="AV209" s="13" t="s">
        <v>88</v>
      </c>
      <c r="AW209" s="13" t="s">
        <v>34</v>
      </c>
      <c r="AX209" s="13" t="s">
        <v>86</v>
      </c>
      <c r="AY209" s="252" t="s">
        <v>216</v>
      </c>
    </row>
    <row r="210" s="2" customFormat="1" ht="16.5" customHeight="1">
      <c r="A210" s="39"/>
      <c r="B210" s="40"/>
      <c r="C210" s="228" t="s">
        <v>297</v>
      </c>
      <c r="D210" s="228" t="s">
        <v>218</v>
      </c>
      <c r="E210" s="229" t="s">
        <v>640</v>
      </c>
      <c r="F210" s="230" t="s">
        <v>641</v>
      </c>
      <c r="G210" s="231" t="s">
        <v>277</v>
      </c>
      <c r="H210" s="232">
        <v>291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121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642</v>
      </c>
    </row>
    <row r="211" s="13" customFormat="1">
      <c r="A211" s="13"/>
      <c r="B211" s="241"/>
      <c r="C211" s="242"/>
      <c r="D211" s="243" t="s">
        <v>230</v>
      </c>
      <c r="E211" s="244" t="s">
        <v>1</v>
      </c>
      <c r="F211" s="245" t="s">
        <v>643</v>
      </c>
      <c r="G211" s="242"/>
      <c r="H211" s="246">
        <v>291</v>
      </c>
      <c r="I211" s="247"/>
      <c r="J211" s="242"/>
      <c r="K211" s="242"/>
      <c r="L211" s="248"/>
      <c r="M211" s="249"/>
      <c r="N211" s="250"/>
      <c r="O211" s="250"/>
      <c r="P211" s="250"/>
      <c r="Q211" s="250"/>
      <c r="R211" s="250"/>
      <c r="S211" s="250"/>
      <c r="T211" s="251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2" t="s">
        <v>230</v>
      </c>
      <c r="AU211" s="252" t="s">
        <v>88</v>
      </c>
      <c r="AV211" s="13" t="s">
        <v>88</v>
      </c>
      <c r="AW211" s="13" t="s">
        <v>34</v>
      </c>
      <c r="AX211" s="13" t="s">
        <v>86</v>
      </c>
      <c r="AY211" s="252" t="s">
        <v>216</v>
      </c>
    </row>
    <row r="212" s="2" customFormat="1" ht="16.5" customHeight="1">
      <c r="A212" s="39"/>
      <c r="B212" s="40"/>
      <c r="C212" s="228" t="s">
        <v>302</v>
      </c>
      <c r="D212" s="228" t="s">
        <v>218</v>
      </c>
      <c r="E212" s="229" t="s">
        <v>644</v>
      </c>
      <c r="F212" s="230" t="s">
        <v>645</v>
      </c>
      <c r="G212" s="231" t="s">
        <v>277</v>
      </c>
      <c r="H212" s="232">
        <v>291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646</v>
      </c>
    </row>
    <row r="213" s="13" customFormat="1">
      <c r="A213" s="13"/>
      <c r="B213" s="241"/>
      <c r="C213" s="242"/>
      <c r="D213" s="243" t="s">
        <v>230</v>
      </c>
      <c r="E213" s="244" t="s">
        <v>1</v>
      </c>
      <c r="F213" s="245" t="s">
        <v>647</v>
      </c>
      <c r="G213" s="242"/>
      <c r="H213" s="246">
        <v>291</v>
      </c>
      <c r="I213" s="247"/>
      <c r="J213" s="242"/>
      <c r="K213" s="242"/>
      <c r="L213" s="248"/>
      <c r="M213" s="249"/>
      <c r="N213" s="250"/>
      <c r="O213" s="250"/>
      <c r="P213" s="250"/>
      <c r="Q213" s="250"/>
      <c r="R213" s="250"/>
      <c r="S213" s="250"/>
      <c r="T213" s="251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2" t="s">
        <v>230</v>
      </c>
      <c r="AU213" s="252" t="s">
        <v>88</v>
      </c>
      <c r="AV213" s="13" t="s">
        <v>88</v>
      </c>
      <c r="AW213" s="13" t="s">
        <v>34</v>
      </c>
      <c r="AX213" s="13" t="s">
        <v>86</v>
      </c>
      <c r="AY213" s="252" t="s">
        <v>216</v>
      </c>
    </row>
    <row r="214" s="2" customFormat="1" ht="16.5" customHeight="1">
      <c r="A214" s="39"/>
      <c r="B214" s="40"/>
      <c r="C214" s="264" t="s">
        <v>309</v>
      </c>
      <c r="D214" s="264" t="s">
        <v>372</v>
      </c>
      <c r="E214" s="265" t="s">
        <v>648</v>
      </c>
      <c r="F214" s="266" t="s">
        <v>649</v>
      </c>
      <c r="G214" s="267" t="s">
        <v>650</v>
      </c>
      <c r="H214" s="268">
        <v>14.550000000000001</v>
      </c>
      <c r="I214" s="269"/>
      <c r="J214" s="270">
        <f>ROUND(I214*H214,2)</f>
        <v>0</v>
      </c>
      <c r="K214" s="266" t="s">
        <v>222</v>
      </c>
      <c r="L214" s="271"/>
      <c r="M214" s="272" t="s">
        <v>1</v>
      </c>
      <c r="N214" s="273" t="s">
        <v>44</v>
      </c>
      <c r="O214" s="92"/>
      <c r="P214" s="237">
        <f>O214*H214</f>
        <v>0</v>
      </c>
      <c r="Q214" s="237">
        <v>0.001</v>
      </c>
      <c r="R214" s="237">
        <f>Q214*H214</f>
        <v>0.01455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250</v>
      </c>
      <c r="AT214" s="239" t="s">
        <v>372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651</v>
      </c>
    </row>
    <row r="215" s="13" customFormat="1">
      <c r="A215" s="13"/>
      <c r="B215" s="241"/>
      <c r="C215" s="242"/>
      <c r="D215" s="243" t="s">
        <v>230</v>
      </c>
      <c r="E215" s="242"/>
      <c r="F215" s="245" t="s">
        <v>652</v>
      </c>
      <c r="G215" s="242"/>
      <c r="H215" s="246">
        <v>14.550000000000001</v>
      </c>
      <c r="I215" s="247"/>
      <c r="J215" s="242"/>
      <c r="K215" s="242"/>
      <c r="L215" s="248"/>
      <c r="M215" s="249"/>
      <c r="N215" s="250"/>
      <c r="O215" s="250"/>
      <c r="P215" s="250"/>
      <c r="Q215" s="250"/>
      <c r="R215" s="250"/>
      <c r="S215" s="250"/>
      <c r="T215" s="251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2" t="s">
        <v>230</v>
      </c>
      <c r="AU215" s="252" t="s">
        <v>88</v>
      </c>
      <c r="AV215" s="13" t="s">
        <v>88</v>
      </c>
      <c r="AW215" s="13" t="s">
        <v>4</v>
      </c>
      <c r="AX215" s="13" t="s">
        <v>86</v>
      </c>
      <c r="AY215" s="252" t="s">
        <v>216</v>
      </c>
    </row>
    <row r="216" s="12" customFormat="1" ht="22.8" customHeight="1">
      <c r="A216" s="12"/>
      <c r="B216" s="212"/>
      <c r="C216" s="213"/>
      <c r="D216" s="214" t="s">
        <v>78</v>
      </c>
      <c r="E216" s="226" t="s">
        <v>88</v>
      </c>
      <c r="F216" s="226" t="s">
        <v>653</v>
      </c>
      <c r="G216" s="213"/>
      <c r="H216" s="213"/>
      <c r="I216" s="216"/>
      <c r="J216" s="227">
        <f>BK216</f>
        <v>0</v>
      </c>
      <c r="K216" s="213"/>
      <c r="L216" s="218"/>
      <c r="M216" s="219"/>
      <c r="N216" s="220"/>
      <c r="O216" s="220"/>
      <c r="P216" s="221">
        <f>SUM(P217:P277)</f>
        <v>0</v>
      </c>
      <c r="Q216" s="220"/>
      <c r="R216" s="221">
        <f>SUM(R217:R277)</f>
        <v>299.96400912999997</v>
      </c>
      <c r="S216" s="220"/>
      <c r="T216" s="222">
        <f>SUM(T217:T277)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3" t="s">
        <v>86</v>
      </c>
      <c r="AT216" s="224" t="s">
        <v>78</v>
      </c>
      <c r="AU216" s="224" t="s">
        <v>86</v>
      </c>
      <c r="AY216" s="223" t="s">
        <v>216</v>
      </c>
      <c r="BK216" s="225">
        <f>SUM(BK217:BK277)</f>
        <v>0</v>
      </c>
    </row>
    <row r="217" s="2" customFormat="1" ht="21.75" customHeight="1">
      <c r="A217" s="39"/>
      <c r="B217" s="40"/>
      <c r="C217" s="228" t="s">
        <v>313</v>
      </c>
      <c r="D217" s="228" t="s">
        <v>218</v>
      </c>
      <c r="E217" s="229" t="s">
        <v>654</v>
      </c>
      <c r="F217" s="230" t="s">
        <v>655</v>
      </c>
      <c r="G217" s="231" t="s">
        <v>293</v>
      </c>
      <c r="H217" s="232">
        <v>82.5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0.20449000000000001</v>
      </c>
      <c r="R217" s="237">
        <f>Q217*H217</f>
        <v>16.870425000000001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121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656</v>
      </c>
    </row>
    <row r="218" s="13" customFormat="1">
      <c r="A218" s="13"/>
      <c r="B218" s="241"/>
      <c r="C218" s="242"/>
      <c r="D218" s="243" t="s">
        <v>230</v>
      </c>
      <c r="E218" s="244" t="s">
        <v>1</v>
      </c>
      <c r="F218" s="245" t="s">
        <v>657</v>
      </c>
      <c r="G218" s="242"/>
      <c r="H218" s="246">
        <v>82.5</v>
      </c>
      <c r="I218" s="247"/>
      <c r="J218" s="242"/>
      <c r="K218" s="242"/>
      <c r="L218" s="248"/>
      <c r="M218" s="249"/>
      <c r="N218" s="250"/>
      <c r="O218" s="250"/>
      <c r="P218" s="250"/>
      <c r="Q218" s="250"/>
      <c r="R218" s="250"/>
      <c r="S218" s="250"/>
      <c r="T218" s="251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2" t="s">
        <v>230</v>
      </c>
      <c r="AU218" s="252" t="s">
        <v>88</v>
      </c>
      <c r="AV218" s="13" t="s">
        <v>88</v>
      </c>
      <c r="AW218" s="13" t="s">
        <v>34</v>
      </c>
      <c r="AX218" s="13" t="s">
        <v>86</v>
      </c>
      <c r="AY218" s="252" t="s">
        <v>216</v>
      </c>
    </row>
    <row r="219" s="2" customFormat="1" ht="16.5" customHeight="1">
      <c r="A219" s="39"/>
      <c r="B219" s="40"/>
      <c r="C219" s="228" t="s">
        <v>7</v>
      </c>
      <c r="D219" s="228" t="s">
        <v>218</v>
      </c>
      <c r="E219" s="229" t="s">
        <v>658</v>
      </c>
      <c r="F219" s="230" t="s">
        <v>659</v>
      </c>
      <c r="G219" s="231" t="s">
        <v>277</v>
      </c>
      <c r="H219" s="232">
        <v>27.797000000000001</v>
      </c>
      <c r="I219" s="233"/>
      <c r="J219" s="234">
        <f>ROUND(I219*H219,2)</f>
        <v>0</v>
      </c>
      <c r="K219" s="230" t="s">
        <v>222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0.00010000000000000001</v>
      </c>
      <c r="R219" s="237">
        <f>Q219*H219</f>
        <v>0.0027797000000000004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121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660</v>
      </c>
    </row>
    <row r="220" s="13" customFormat="1">
      <c r="A220" s="13"/>
      <c r="B220" s="241"/>
      <c r="C220" s="242"/>
      <c r="D220" s="243" t="s">
        <v>230</v>
      </c>
      <c r="E220" s="244" t="s">
        <v>1</v>
      </c>
      <c r="F220" s="245" t="s">
        <v>661</v>
      </c>
      <c r="G220" s="242"/>
      <c r="H220" s="246">
        <v>27.797000000000001</v>
      </c>
      <c r="I220" s="247"/>
      <c r="J220" s="242"/>
      <c r="K220" s="242"/>
      <c r="L220" s="248"/>
      <c r="M220" s="249"/>
      <c r="N220" s="250"/>
      <c r="O220" s="250"/>
      <c r="P220" s="250"/>
      <c r="Q220" s="250"/>
      <c r="R220" s="250"/>
      <c r="S220" s="250"/>
      <c r="T220" s="251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2" t="s">
        <v>230</v>
      </c>
      <c r="AU220" s="252" t="s">
        <v>88</v>
      </c>
      <c r="AV220" s="13" t="s">
        <v>88</v>
      </c>
      <c r="AW220" s="13" t="s">
        <v>34</v>
      </c>
      <c r="AX220" s="13" t="s">
        <v>86</v>
      </c>
      <c r="AY220" s="252" t="s">
        <v>216</v>
      </c>
    </row>
    <row r="221" s="2" customFormat="1" ht="16.5" customHeight="1">
      <c r="A221" s="39"/>
      <c r="B221" s="40"/>
      <c r="C221" s="264" t="s">
        <v>320</v>
      </c>
      <c r="D221" s="264" t="s">
        <v>372</v>
      </c>
      <c r="E221" s="265" t="s">
        <v>662</v>
      </c>
      <c r="F221" s="266" t="s">
        <v>663</v>
      </c>
      <c r="G221" s="267" t="s">
        <v>277</v>
      </c>
      <c r="H221" s="268">
        <v>31.966999999999999</v>
      </c>
      <c r="I221" s="269"/>
      <c r="J221" s="270">
        <f>ROUND(I221*H221,2)</f>
        <v>0</v>
      </c>
      <c r="K221" s="266" t="s">
        <v>222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0.00029999999999999997</v>
      </c>
      <c r="R221" s="237">
        <f>Q221*H221</f>
        <v>0.009590099999999999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664</v>
      </c>
    </row>
    <row r="222" s="13" customFormat="1">
      <c r="A222" s="13"/>
      <c r="B222" s="241"/>
      <c r="C222" s="242"/>
      <c r="D222" s="243" t="s">
        <v>230</v>
      </c>
      <c r="E222" s="242"/>
      <c r="F222" s="245" t="s">
        <v>665</v>
      </c>
      <c r="G222" s="242"/>
      <c r="H222" s="246">
        <v>31.966999999999999</v>
      </c>
      <c r="I222" s="247"/>
      <c r="J222" s="242"/>
      <c r="K222" s="242"/>
      <c r="L222" s="248"/>
      <c r="M222" s="249"/>
      <c r="N222" s="250"/>
      <c r="O222" s="250"/>
      <c r="P222" s="250"/>
      <c r="Q222" s="250"/>
      <c r="R222" s="250"/>
      <c r="S222" s="250"/>
      <c r="T222" s="251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52" t="s">
        <v>230</v>
      </c>
      <c r="AU222" s="252" t="s">
        <v>88</v>
      </c>
      <c r="AV222" s="13" t="s">
        <v>88</v>
      </c>
      <c r="AW222" s="13" t="s">
        <v>4</v>
      </c>
      <c r="AX222" s="13" t="s">
        <v>86</v>
      </c>
      <c r="AY222" s="252" t="s">
        <v>216</v>
      </c>
    </row>
    <row r="223" s="2" customFormat="1" ht="16.5" customHeight="1">
      <c r="A223" s="39"/>
      <c r="B223" s="40"/>
      <c r="C223" s="228" t="s">
        <v>325</v>
      </c>
      <c r="D223" s="228" t="s">
        <v>218</v>
      </c>
      <c r="E223" s="229" t="s">
        <v>666</v>
      </c>
      <c r="F223" s="230" t="s">
        <v>667</v>
      </c>
      <c r="G223" s="231" t="s">
        <v>328</v>
      </c>
      <c r="H223" s="232">
        <v>5.5590000000000002</v>
      </c>
      <c r="I223" s="233"/>
      <c r="J223" s="234">
        <f>ROUND(I223*H223,2)</f>
        <v>0</v>
      </c>
      <c r="K223" s="230" t="s">
        <v>222</v>
      </c>
      <c r="L223" s="45"/>
      <c r="M223" s="235" t="s">
        <v>1</v>
      </c>
      <c r="N223" s="236" t="s">
        <v>44</v>
      </c>
      <c r="O223" s="92"/>
      <c r="P223" s="237">
        <f>O223*H223</f>
        <v>0</v>
      </c>
      <c r="Q223" s="237">
        <v>2.1600000000000001</v>
      </c>
      <c r="R223" s="237">
        <f>Q223*H223</f>
        <v>12.007440000000001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121</v>
      </c>
      <c r="AT223" s="239" t="s">
        <v>218</v>
      </c>
      <c r="AU223" s="239" t="s">
        <v>88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668</v>
      </c>
    </row>
    <row r="224" s="13" customFormat="1">
      <c r="A224" s="13"/>
      <c r="B224" s="241"/>
      <c r="C224" s="242"/>
      <c r="D224" s="243" t="s">
        <v>230</v>
      </c>
      <c r="E224" s="244" t="s">
        <v>1</v>
      </c>
      <c r="F224" s="245" t="s">
        <v>669</v>
      </c>
      <c r="G224" s="242"/>
      <c r="H224" s="246">
        <v>5.5590000000000002</v>
      </c>
      <c r="I224" s="247"/>
      <c r="J224" s="242"/>
      <c r="K224" s="242"/>
      <c r="L224" s="248"/>
      <c r="M224" s="249"/>
      <c r="N224" s="250"/>
      <c r="O224" s="250"/>
      <c r="P224" s="250"/>
      <c r="Q224" s="250"/>
      <c r="R224" s="250"/>
      <c r="S224" s="250"/>
      <c r="T224" s="251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2" t="s">
        <v>230</v>
      </c>
      <c r="AU224" s="252" t="s">
        <v>88</v>
      </c>
      <c r="AV224" s="13" t="s">
        <v>88</v>
      </c>
      <c r="AW224" s="13" t="s">
        <v>34</v>
      </c>
      <c r="AX224" s="13" t="s">
        <v>86</v>
      </c>
      <c r="AY224" s="252" t="s">
        <v>216</v>
      </c>
    </row>
    <row r="225" s="2" customFormat="1" ht="16.5" customHeight="1">
      <c r="A225" s="39"/>
      <c r="B225" s="40"/>
      <c r="C225" s="228" t="s">
        <v>331</v>
      </c>
      <c r="D225" s="228" t="s">
        <v>218</v>
      </c>
      <c r="E225" s="229" t="s">
        <v>670</v>
      </c>
      <c r="F225" s="230" t="s">
        <v>671</v>
      </c>
      <c r="G225" s="231" t="s">
        <v>328</v>
      </c>
      <c r="H225" s="232">
        <v>2.7799999999999998</v>
      </c>
      <c r="I225" s="233"/>
      <c r="J225" s="234">
        <f>ROUND(I225*H225,2)</f>
        <v>0</v>
      </c>
      <c r="K225" s="230" t="s">
        <v>222</v>
      </c>
      <c r="L225" s="45"/>
      <c r="M225" s="235" t="s">
        <v>1</v>
      </c>
      <c r="N225" s="236" t="s">
        <v>44</v>
      </c>
      <c r="O225" s="92"/>
      <c r="P225" s="237">
        <f>O225*H225</f>
        <v>0</v>
      </c>
      <c r="Q225" s="237">
        <v>1.98</v>
      </c>
      <c r="R225" s="237">
        <f>Q225*H225</f>
        <v>5.5043999999999995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121</v>
      </c>
      <c r="AT225" s="239" t="s">
        <v>218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672</v>
      </c>
    </row>
    <row r="226" s="13" customFormat="1">
      <c r="A226" s="13"/>
      <c r="B226" s="241"/>
      <c r="C226" s="242"/>
      <c r="D226" s="243" t="s">
        <v>230</v>
      </c>
      <c r="E226" s="244" t="s">
        <v>1</v>
      </c>
      <c r="F226" s="245" t="s">
        <v>673</v>
      </c>
      <c r="G226" s="242"/>
      <c r="H226" s="246">
        <v>2.7799999999999998</v>
      </c>
      <c r="I226" s="247"/>
      <c r="J226" s="242"/>
      <c r="K226" s="242"/>
      <c r="L226" s="248"/>
      <c r="M226" s="249"/>
      <c r="N226" s="250"/>
      <c r="O226" s="250"/>
      <c r="P226" s="250"/>
      <c r="Q226" s="250"/>
      <c r="R226" s="250"/>
      <c r="S226" s="250"/>
      <c r="T226" s="251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2" t="s">
        <v>230</v>
      </c>
      <c r="AU226" s="252" t="s">
        <v>88</v>
      </c>
      <c r="AV226" s="13" t="s">
        <v>88</v>
      </c>
      <c r="AW226" s="13" t="s">
        <v>34</v>
      </c>
      <c r="AX226" s="13" t="s">
        <v>86</v>
      </c>
      <c r="AY226" s="252" t="s">
        <v>216</v>
      </c>
    </row>
    <row r="227" s="2" customFormat="1" ht="16.5" customHeight="1">
      <c r="A227" s="39"/>
      <c r="B227" s="40"/>
      <c r="C227" s="228" t="s">
        <v>336</v>
      </c>
      <c r="D227" s="228" t="s">
        <v>218</v>
      </c>
      <c r="E227" s="229" t="s">
        <v>674</v>
      </c>
      <c r="F227" s="230" t="s">
        <v>675</v>
      </c>
      <c r="G227" s="231" t="s">
        <v>293</v>
      </c>
      <c r="H227" s="232">
        <v>126.5</v>
      </c>
      <c r="I227" s="233"/>
      <c r="J227" s="234">
        <f>ROUND(I227*H227,2)</f>
        <v>0</v>
      </c>
      <c r="K227" s="230" t="s">
        <v>222</v>
      </c>
      <c r="L227" s="45"/>
      <c r="M227" s="235" t="s">
        <v>1</v>
      </c>
      <c r="N227" s="236" t="s">
        <v>44</v>
      </c>
      <c r="O227" s="92"/>
      <c r="P227" s="237">
        <f>O227*H227</f>
        <v>0</v>
      </c>
      <c r="Q227" s="237">
        <v>3.0000000000000001E-05</v>
      </c>
      <c r="R227" s="237">
        <f>Q227*H227</f>
        <v>0.0037950000000000002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121</v>
      </c>
      <c r="AT227" s="239" t="s">
        <v>218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676</v>
      </c>
    </row>
    <row r="228" s="13" customFormat="1">
      <c r="A228" s="13"/>
      <c r="B228" s="241"/>
      <c r="C228" s="242"/>
      <c r="D228" s="243" t="s">
        <v>230</v>
      </c>
      <c r="E228" s="244" t="s">
        <v>1</v>
      </c>
      <c r="F228" s="245" t="s">
        <v>677</v>
      </c>
      <c r="G228" s="242"/>
      <c r="H228" s="246">
        <v>126.5</v>
      </c>
      <c r="I228" s="247"/>
      <c r="J228" s="242"/>
      <c r="K228" s="242"/>
      <c r="L228" s="248"/>
      <c r="M228" s="249"/>
      <c r="N228" s="250"/>
      <c r="O228" s="250"/>
      <c r="P228" s="250"/>
      <c r="Q228" s="250"/>
      <c r="R228" s="250"/>
      <c r="S228" s="250"/>
      <c r="T228" s="251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2" t="s">
        <v>230</v>
      </c>
      <c r="AU228" s="252" t="s">
        <v>88</v>
      </c>
      <c r="AV228" s="13" t="s">
        <v>88</v>
      </c>
      <c r="AW228" s="13" t="s">
        <v>34</v>
      </c>
      <c r="AX228" s="13" t="s">
        <v>86</v>
      </c>
      <c r="AY228" s="252" t="s">
        <v>216</v>
      </c>
    </row>
    <row r="229" s="2" customFormat="1" ht="16.5" customHeight="1">
      <c r="A229" s="39"/>
      <c r="B229" s="40"/>
      <c r="C229" s="228" t="s">
        <v>341</v>
      </c>
      <c r="D229" s="228" t="s">
        <v>218</v>
      </c>
      <c r="E229" s="229" t="s">
        <v>678</v>
      </c>
      <c r="F229" s="230" t="s">
        <v>679</v>
      </c>
      <c r="G229" s="231" t="s">
        <v>328</v>
      </c>
      <c r="H229" s="232">
        <v>3.8540000000000001</v>
      </c>
      <c r="I229" s="233"/>
      <c r="J229" s="234">
        <f>ROUND(I229*H229,2)</f>
        <v>0</v>
      </c>
      <c r="K229" s="230" t="s">
        <v>222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2.1600000000000001</v>
      </c>
      <c r="R229" s="237">
        <f>Q229*H229</f>
        <v>8.3246400000000005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680</v>
      </c>
    </row>
    <row r="230" s="13" customFormat="1">
      <c r="A230" s="13"/>
      <c r="B230" s="241"/>
      <c r="C230" s="242"/>
      <c r="D230" s="243" t="s">
        <v>230</v>
      </c>
      <c r="E230" s="244" t="s">
        <v>1</v>
      </c>
      <c r="F230" s="245" t="s">
        <v>681</v>
      </c>
      <c r="G230" s="242"/>
      <c r="H230" s="246">
        <v>2.7599999999999998</v>
      </c>
      <c r="I230" s="247"/>
      <c r="J230" s="242"/>
      <c r="K230" s="242"/>
      <c r="L230" s="248"/>
      <c r="M230" s="249"/>
      <c r="N230" s="250"/>
      <c r="O230" s="250"/>
      <c r="P230" s="250"/>
      <c r="Q230" s="250"/>
      <c r="R230" s="250"/>
      <c r="S230" s="250"/>
      <c r="T230" s="251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2" t="s">
        <v>230</v>
      </c>
      <c r="AU230" s="252" t="s">
        <v>88</v>
      </c>
      <c r="AV230" s="13" t="s">
        <v>88</v>
      </c>
      <c r="AW230" s="13" t="s">
        <v>34</v>
      </c>
      <c r="AX230" s="13" t="s">
        <v>79</v>
      </c>
      <c r="AY230" s="252" t="s">
        <v>216</v>
      </c>
    </row>
    <row r="231" s="13" customFormat="1">
      <c r="A231" s="13"/>
      <c r="B231" s="241"/>
      <c r="C231" s="242"/>
      <c r="D231" s="243" t="s">
        <v>230</v>
      </c>
      <c r="E231" s="244" t="s">
        <v>1</v>
      </c>
      <c r="F231" s="245" t="s">
        <v>682</v>
      </c>
      <c r="G231" s="242"/>
      <c r="H231" s="246">
        <v>1.0940000000000001</v>
      </c>
      <c r="I231" s="247"/>
      <c r="J231" s="242"/>
      <c r="K231" s="242"/>
      <c r="L231" s="248"/>
      <c r="M231" s="249"/>
      <c r="N231" s="250"/>
      <c r="O231" s="250"/>
      <c r="P231" s="250"/>
      <c r="Q231" s="250"/>
      <c r="R231" s="250"/>
      <c r="S231" s="250"/>
      <c r="T231" s="251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2" t="s">
        <v>230</v>
      </c>
      <c r="AU231" s="252" t="s">
        <v>88</v>
      </c>
      <c r="AV231" s="13" t="s">
        <v>88</v>
      </c>
      <c r="AW231" s="13" t="s">
        <v>34</v>
      </c>
      <c r="AX231" s="13" t="s">
        <v>79</v>
      </c>
      <c r="AY231" s="252" t="s">
        <v>216</v>
      </c>
    </row>
    <row r="232" s="14" customFormat="1">
      <c r="A232" s="14"/>
      <c r="B232" s="253"/>
      <c r="C232" s="254"/>
      <c r="D232" s="243" t="s">
        <v>230</v>
      </c>
      <c r="E232" s="255" t="s">
        <v>1</v>
      </c>
      <c r="F232" s="256" t="s">
        <v>285</v>
      </c>
      <c r="G232" s="254"/>
      <c r="H232" s="257">
        <v>3.8540000000000001</v>
      </c>
      <c r="I232" s="258"/>
      <c r="J232" s="254"/>
      <c r="K232" s="254"/>
      <c r="L232" s="259"/>
      <c r="M232" s="260"/>
      <c r="N232" s="261"/>
      <c r="O232" s="261"/>
      <c r="P232" s="261"/>
      <c r="Q232" s="261"/>
      <c r="R232" s="261"/>
      <c r="S232" s="261"/>
      <c r="T232" s="262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63" t="s">
        <v>230</v>
      </c>
      <c r="AU232" s="263" t="s">
        <v>88</v>
      </c>
      <c r="AV232" s="14" t="s">
        <v>121</v>
      </c>
      <c r="AW232" s="14" t="s">
        <v>34</v>
      </c>
      <c r="AX232" s="14" t="s">
        <v>86</v>
      </c>
      <c r="AY232" s="263" t="s">
        <v>216</v>
      </c>
    </row>
    <row r="233" s="2" customFormat="1" ht="16.5" customHeight="1">
      <c r="A233" s="39"/>
      <c r="B233" s="40"/>
      <c r="C233" s="228" t="s">
        <v>346</v>
      </c>
      <c r="D233" s="228" t="s">
        <v>218</v>
      </c>
      <c r="E233" s="229" t="s">
        <v>683</v>
      </c>
      <c r="F233" s="230" t="s">
        <v>684</v>
      </c>
      <c r="G233" s="231" t="s">
        <v>328</v>
      </c>
      <c r="H233" s="232">
        <v>1.911</v>
      </c>
      <c r="I233" s="233"/>
      <c r="J233" s="234">
        <f>ROUND(I233*H233,2)</f>
        <v>0</v>
      </c>
      <c r="K233" s="230" t="s">
        <v>222</v>
      </c>
      <c r="L233" s="45"/>
      <c r="M233" s="235" t="s">
        <v>1</v>
      </c>
      <c r="N233" s="236" t="s">
        <v>44</v>
      </c>
      <c r="O233" s="92"/>
      <c r="P233" s="237">
        <f>O233*H233</f>
        <v>0</v>
      </c>
      <c r="Q233" s="237">
        <v>2.45329</v>
      </c>
      <c r="R233" s="237">
        <f>Q233*H233</f>
        <v>4.6882371899999997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121</v>
      </c>
      <c r="AT233" s="239" t="s">
        <v>218</v>
      </c>
      <c r="AU233" s="239" t="s">
        <v>88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685</v>
      </c>
    </row>
    <row r="234" s="13" customFormat="1">
      <c r="A234" s="13"/>
      <c r="B234" s="241"/>
      <c r="C234" s="242"/>
      <c r="D234" s="243" t="s">
        <v>230</v>
      </c>
      <c r="E234" s="244" t="s">
        <v>1</v>
      </c>
      <c r="F234" s="245" t="s">
        <v>686</v>
      </c>
      <c r="G234" s="242"/>
      <c r="H234" s="246">
        <v>1.911</v>
      </c>
      <c r="I234" s="247"/>
      <c r="J234" s="242"/>
      <c r="K234" s="242"/>
      <c r="L234" s="248"/>
      <c r="M234" s="249"/>
      <c r="N234" s="250"/>
      <c r="O234" s="250"/>
      <c r="P234" s="250"/>
      <c r="Q234" s="250"/>
      <c r="R234" s="250"/>
      <c r="S234" s="250"/>
      <c r="T234" s="251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2" t="s">
        <v>230</v>
      </c>
      <c r="AU234" s="252" t="s">
        <v>88</v>
      </c>
      <c r="AV234" s="13" t="s">
        <v>88</v>
      </c>
      <c r="AW234" s="13" t="s">
        <v>34</v>
      </c>
      <c r="AX234" s="13" t="s">
        <v>86</v>
      </c>
      <c r="AY234" s="252" t="s">
        <v>216</v>
      </c>
    </row>
    <row r="235" s="2" customFormat="1" ht="16.5" customHeight="1">
      <c r="A235" s="39"/>
      <c r="B235" s="40"/>
      <c r="C235" s="228" t="s">
        <v>351</v>
      </c>
      <c r="D235" s="228" t="s">
        <v>218</v>
      </c>
      <c r="E235" s="229" t="s">
        <v>687</v>
      </c>
      <c r="F235" s="230" t="s">
        <v>688</v>
      </c>
      <c r="G235" s="231" t="s">
        <v>277</v>
      </c>
      <c r="H235" s="232">
        <v>15.788</v>
      </c>
      <c r="I235" s="233"/>
      <c r="J235" s="234">
        <f>ROUND(I235*H235,2)</f>
        <v>0</v>
      </c>
      <c r="K235" s="230" t="s">
        <v>222</v>
      </c>
      <c r="L235" s="45"/>
      <c r="M235" s="235" t="s">
        <v>1</v>
      </c>
      <c r="N235" s="236" t="s">
        <v>44</v>
      </c>
      <c r="O235" s="92"/>
      <c r="P235" s="237">
        <f>O235*H235</f>
        <v>0</v>
      </c>
      <c r="Q235" s="237">
        <v>0.00247</v>
      </c>
      <c r="R235" s="237">
        <f>Q235*H235</f>
        <v>0.038996360000000001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121</v>
      </c>
      <c r="AT235" s="239" t="s">
        <v>218</v>
      </c>
      <c r="AU235" s="239" t="s">
        <v>88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689</v>
      </c>
    </row>
    <row r="236" s="13" customFormat="1">
      <c r="A236" s="13"/>
      <c r="B236" s="241"/>
      <c r="C236" s="242"/>
      <c r="D236" s="243" t="s">
        <v>230</v>
      </c>
      <c r="E236" s="244" t="s">
        <v>1</v>
      </c>
      <c r="F236" s="245" t="s">
        <v>690</v>
      </c>
      <c r="G236" s="242"/>
      <c r="H236" s="246">
        <v>15.788</v>
      </c>
      <c r="I236" s="247"/>
      <c r="J236" s="242"/>
      <c r="K236" s="242"/>
      <c r="L236" s="248"/>
      <c r="M236" s="249"/>
      <c r="N236" s="250"/>
      <c r="O236" s="250"/>
      <c r="P236" s="250"/>
      <c r="Q236" s="250"/>
      <c r="R236" s="250"/>
      <c r="S236" s="250"/>
      <c r="T236" s="251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2" t="s">
        <v>230</v>
      </c>
      <c r="AU236" s="252" t="s">
        <v>88</v>
      </c>
      <c r="AV236" s="13" t="s">
        <v>88</v>
      </c>
      <c r="AW236" s="13" t="s">
        <v>34</v>
      </c>
      <c r="AX236" s="13" t="s">
        <v>86</v>
      </c>
      <c r="AY236" s="252" t="s">
        <v>216</v>
      </c>
    </row>
    <row r="237" s="2" customFormat="1" ht="16.5" customHeight="1">
      <c r="A237" s="39"/>
      <c r="B237" s="40"/>
      <c r="C237" s="228" t="s">
        <v>356</v>
      </c>
      <c r="D237" s="228" t="s">
        <v>218</v>
      </c>
      <c r="E237" s="229" t="s">
        <v>691</v>
      </c>
      <c r="F237" s="230" t="s">
        <v>692</v>
      </c>
      <c r="G237" s="231" t="s">
        <v>277</v>
      </c>
      <c r="H237" s="232">
        <v>15.788</v>
      </c>
      <c r="I237" s="233"/>
      <c r="J237" s="234">
        <f>ROUND(I237*H237,2)</f>
        <v>0</v>
      </c>
      <c r="K237" s="230" t="s">
        <v>222</v>
      </c>
      <c r="L237" s="45"/>
      <c r="M237" s="235" t="s">
        <v>1</v>
      </c>
      <c r="N237" s="236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121</v>
      </c>
      <c r="AT237" s="239" t="s">
        <v>218</v>
      </c>
      <c r="AU237" s="239" t="s">
        <v>88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693</v>
      </c>
    </row>
    <row r="238" s="2" customFormat="1" ht="16.5" customHeight="1">
      <c r="A238" s="39"/>
      <c r="B238" s="40"/>
      <c r="C238" s="228" t="s">
        <v>362</v>
      </c>
      <c r="D238" s="228" t="s">
        <v>218</v>
      </c>
      <c r="E238" s="229" t="s">
        <v>694</v>
      </c>
      <c r="F238" s="230" t="s">
        <v>695</v>
      </c>
      <c r="G238" s="231" t="s">
        <v>359</v>
      </c>
      <c r="H238" s="232">
        <v>0.17999999999999999</v>
      </c>
      <c r="I238" s="233"/>
      <c r="J238" s="234">
        <f>ROUND(I238*H238,2)</f>
        <v>0</v>
      </c>
      <c r="K238" s="230" t="s">
        <v>222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1.0606199999999999</v>
      </c>
      <c r="R238" s="237">
        <f>Q238*H238</f>
        <v>0.19091159999999999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88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696</v>
      </c>
    </row>
    <row r="239" s="13" customFormat="1">
      <c r="A239" s="13"/>
      <c r="B239" s="241"/>
      <c r="C239" s="242"/>
      <c r="D239" s="243" t="s">
        <v>230</v>
      </c>
      <c r="E239" s="244" t="s">
        <v>1</v>
      </c>
      <c r="F239" s="245" t="s">
        <v>697</v>
      </c>
      <c r="G239" s="242"/>
      <c r="H239" s="246">
        <v>0.17999999999999999</v>
      </c>
      <c r="I239" s="247"/>
      <c r="J239" s="242"/>
      <c r="K239" s="242"/>
      <c r="L239" s="248"/>
      <c r="M239" s="249"/>
      <c r="N239" s="250"/>
      <c r="O239" s="250"/>
      <c r="P239" s="250"/>
      <c r="Q239" s="250"/>
      <c r="R239" s="250"/>
      <c r="S239" s="250"/>
      <c r="T239" s="251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52" t="s">
        <v>230</v>
      </c>
      <c r="AU239" s="252" t="s">
        <v>88</v>
      </c>
      <c r="AV239" s="13" t="s">
        <v>88</v>
      </c>
      <c r="AW239" s="13" t="s">
        <v>34</v>
      </c>
      <c r="AX239" s="13" t="s">
        <v>86</v>
      </c>
      <c r="AY239" s="252" t="s">
        <v>216</v>
      </c>
    </row>
    <row r="240" s="2" customFormat="1" ht="16.5" customHeight="1">
      <c r="A240" s="39"/>
      <c r="B240" s="40"/>
      <c r="C240" s="228" t="s">
        <v>367</v>
      </c>
      <c r="D240" s="228" t="s">
        <v>218</v>
      </c>
      <c r="E240" s="229" t="s">
        <v>698</v>
      </c>
      <c r="F240" s="230" t="s">
        <v>699</v>
      </c>
      <c r="G240" s="231" t="s">
        <v>328</v>
      </c>
      <c r="H240" s="232">
        <v>71.278999999999996</v>
      </c>
      <c r="I240" s="233"/>
      <c r="J240" s="234">
        <f>ROUND(I240*H240,2)</f>
        <v>0</v>
      </c>
      <c r="K240" s="230" t="s">
        <v>222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2.2563399999999998</v>
      </c>
      <c r="R240" s="237">
        <f>Q240*H240</f>
        <v>160.82965885999997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88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700</v>
      </c>
    </row>
    <row r="241" s="13" customFormat="1">
      <c r="A241" s="13"/>
      <c r="B241" s="241"/>
      <c r="C241" s="242"/>
      <c r="D241" s="243" t="s">
        <v>230</v>
      </c>
      <c r="E241" s="244" t="s">
        <v>1</v>
      </c>
      <c r="F241" s="245" t="s">
        <v>578</v>
      </c>
      <c r="G241" s="242"/>
      <c r="H241" s="246">
        <v>14.44</v>
      </c>
      <c r="I241" s="247"/>
      <c r="J241" s="242"/>
      <c r="K241" s="242"/>
      <c r="L241" s="248"/>
      <c r="M241" s="249"/>
      <c r="N241" s="250"/>
      <c r="O241" s="250"/>
      <c r="P241" s="250"/>
      <c r="Q241" s="250"/>
      <c r="R241" s="250"/>
      <c r="S241" s="250"/>
      <c r="T241" s="251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2" t="s">
        <v>230</v>
      </c>
      <c r="AU241" s="252" t="s">
        <v>88</v>
      </c>
      <c r="AV241" s="13" t="s">
        <v>88</v>
      </c>
      <c r="AW241" s="13" t="s">
        <v>34</v>
      </c>
      <c r="AX241" s="13" t="s">
        <v>79</v>
      </c>
      <c r="AY241" s="252" t="s">
        <v>216</v>
      </c>
    </row>
    <row r="242" s="13" customFormat="1">
      <c r="A242" s="13"/>
      <c r="B242" s="241"/>
      <c r="C242" s="242"/>
      <c r="D242" s="243" t="s">
        <v>230</v>
      </c>
      <c r="E242" s="244" t="s">
        <v>1</v>
      </c>
      <c r="F242" s="245" t="s">
        <v>701</v>
      </c>
      <c r="G242" s="242"/>
      <c r="H242" s="246">
        <v>11.183</v>
      </c>
      <c r="I242" s="247"/>
      <c r="J242" s="242"/>
      <c r="K242" s="242"/>
      <c r="L242" s="248"/>
      <c r="M242" s="249"/>
      <c r="N242" s="250"/>
      <c r="O242" s="250"/>
      <c r="P242" s="250"/>
      <c r="Q242" s="250"/>
      <c r="R242" s="250"/>
      <c r="S242" s="250"/>
      <c r="T242" s="251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2" t="s">
        <v>230</v>
      </c>
      <c r="AU242" s="252" t="s">
        <v>88</v>
      </c>
      <c r="AV242" s="13" t="s">
        <v>88</v>
      </c>
      <c r="AW242" s="13" t="s">
        <v>34</v>
      </c>
      <c r="AX242" s="13" t="s">
        <v>79</v>
      </c>
      <c r="AY242" s="252" t="s">
        <v>216</v>
      </c>
    </row>
    <row r="243" s="13" customFormat="1">
      <c r="A243" s="13"/>
      <c r="B243" s="241"/>
      <c r="C243" s="242"/>
      <c r="D243" s="243" t="s">
        <v>230</v>
      </c>
      <c r="E243" s="244" t="s">
        <v>1</v>
      </c>
      <c r="F243" s="245" t="s">
        <v>580</v>
      </c>
      <c r="G243" s="242"/>
      <c r="H243" s="246">
        <v>1.4279999999999999</v>
      </c>
      <c r="I243" s="247"/>
      <c r="J243" s="242"/>
      <c r="K243" s="242"/>
      <c r="L243" s="248"/>
      <c r="M243" s="249"/>
      <c r="N243" s="250"/>
      <c r="O243" s="250"/>
      <c r="P243" s="250"/>
      <c r="Q243" s="250"/>
      <c r="R243" s="250"/>
      <c r="S243" s="250"/>
      <c r="T243" s="251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2" t="s">
        <v>230</v>
      </c>
      <c r="AU243" s="252" t="s">
        <v>88</v>
      </c>
      <c r="AV243" s="13" t="s">
        <v>88</v>
      </c>
      <c r="AW243" s="13" t="s">
        <v>34</v>
      </c>
      <c r="AX243" s="13" t="s">
        <v>79</v>
      </c>
      <c r="AY243" s="252" t="s">
        <v>216</v>
      </c>
    </row>
    <row r="244" s="13" customFormat="1">
      <c r="A244" s="13"/>
      <c r="B244" s="241"/>
      <c r="C244" s="242"/>
      <c r="D244" s="243" t="s">
        <v>230</v>
      </c>
      <c r="E244" s="244" t="s">
        <v>1</v>
      </c>
      <c r="F244" s="245" t="s">
        <v>702</v>
      </c>
      <c r="G244" s="242"/>
      <c r="H244" s="246">
        <v>0.71999999999999997</v>
      </c>
      <c r="I244" s="247"/>
      <c r="J244" s="242"/>
      <c r="K244" s="242"/>
      <c r="L244" s="248"/>
      <c r="M244" s="249"/>
      <c r="N244" s="250"/>
      <c r="O244" s="250"/>
      <c r="P244" s="250"/>
      <c r="Q244" s="250"/>
      <c r="R244" s="250"/>
      <c r="S244" s="250"/>
      <c r="T244" s="251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2" t="s">
        <v>230</v>
      </c>
      <c r="AU244" s="252" t="s">
        <v>88</v>
      </c>
      <c r="AV244" s="13" t="s">
        <v>88</v>
      </c>
      <c r="AW244" s="13" t="s">
        <v>34</v>
      </c>
      <c r="AX244" s="13" t="s">
        <v>79</v>
      </c>
      <c r="AY244" s="252" t="s">
        <v>216</v>
      </c>
    </row>
    <row r="245" s="13" customFormat="1">
      <c r="A245" s="13"/>
      <c r="B245" s="241"/>
      <c r="C245" s="242"/>
      <c r="D245" s="243" t="s">
        <v>230</v>
      </c>
      <c r="E245" s="244" t="s">
        <v>1</v>
      </c>
      <c r="F245" s="245" t="s">
        <v>582</v>
      </c>
      <c r="G245" s="242"/>
      <c r="H245" s="246">
        <v>5.2199999999999998</v>
      </c>
      <c r="I245" s="247"/>
      <c r="J245" s="242"/>
      <c r="K245" s="242"/>
      <c r="L245" s="248"/>
      <c r="M245" s="249"/>
      <c r="N245" s="250"/>
      <c r="O245" s="250"/>
      <c r="P245" s="250"/>
      <c r="Q245" s="250"/>
      <c r="R245" s="250"/>
      <c r="S245" s="250"/>
      <c r="T245" s="251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2" t="s">
        <v>230</v>
      </c>
      <c r="AU245" s="252" t="s">
        <v>88</v>
      </c>
      <c r="AV245" s="13" t="s">
        <v>88</v>
      </c>
      <c r="AW245" s="13" t="s">
        <v>34</v>
      </c>
      <c r="AX245" s="13" t="s">
        <v>79</v>
      </c>
      <c r="AY245" s="252" t="s">
        <v>216</v>
      </c>
    </row>
    <row r="246" s="13" customFormat="1">
      <c r="A246" s="13"/>
      <c r="B246" s="241"/>
      <c r="C246" s="242"/>
      <c r="D246" s="243" t="s">
        <v>230</v>
      </c>
      <c r="E246" s="244" t="s">
        <v>1</v>
      </c>
      <c r="F246" s="245" t="s">
        <v>583</v>
      </c>
      <c r="G246" s="242"/>
      <c r="H246" s="246">
        <v>18.306000000000001</v>
      </c>
      <c r="I246" s="247"/>
      <c r="J246" s="242"/>
      <c r="K246" s="242"/>
      <c r="L246" s="248"/>
      <c r="M246" s="249"/>
      <c r="N246" s="250"/>
      <c r="O246" s="250"/>
      <c r="P246" s="250"/>
      <c r="Q246" s="250"/>
      <c r="R246" s="250"/>
      <c r="S246" s="250"/>
      <c r="T246" s="251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2" t="s">
        <v>230</v>
      </c>
      <c r="AU246" s="252" t="s">
        <v>88</v>
      </c>
      <c r="AV246" s="13" t="s">
        <v>88</v>
      </c>
      <c r="AW246" s="13" t="s">
        <v>34</v>
      </c>
      <c r="AX246" s="13" t="s">
        <v>79</v>
      </c>
      <c r="AY246" s="252" t="s">
        <v>216</v>
      </c>
    </row>
    <row r="247" s="13" customFormat="1">
      <c r="A247" s="13"/>
      <c r="B247" s="241"/>
      <c r="C247" s="242"/>
      <c r="D247" s="243" t="s">
        <v>230</v>
      </c>
      <c r="E247" s="244" t="s">
        <v>1</v>
      </c>
      <c r="F247" s="245" t="s">
        <v>703</v>
      </c>
      <c r="G247" s="242"/>
      <c r="H247" s="246">
        <v>4.6559999999999997</v>
      </c>
      <c r="I247" s="247"/>
      <c r="J247" s="242"/>
      <c r="K247" s="242"/>
      <c r="L247" s="248"/>
      <c r="M247" s="249"/>
      <c r="N247" s="250"/>
      <c r="O247" s="250"/>
      <c r="P247" s="250"/>
      <c r="Q247" s="250"/>
      <c r="R247" s="250"/>
      <c r="S247" s="250"/>
      <c r="T247" s="251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2" t="s">
        <v>230</v>
      </c>
      <c r="AU247" s="252" t="s">
        <v>88</v>
      </c>
      <c r="AV247" s="13" t="s">
        <v>88</v>
      </c>
      <c r="AW247" s="13" t="s">
        <v>34</v>
      </c>
      <c r="AX247" s="13" t="s">
        <v>79</v>
      </c>
      <c r="AY247" s="252" t="s">
        <v>216</v>
      </c>
    </row>
    <row r="248" s="13" customFormat="1">
      <c r="A248" s="13"/>
      <c r="B248" s="241"/>
      <c r="C248" s="242"/>
      <c r="D248" s="243" t="s">
        <v>230</v>
      </c>
      <c r="E248" s="244" t="s">
        <v>1</v>
      </c>
      <c r="F248" s="245" t="s">
        <v>704</v>
      </c>
      <c r="G248" s="242"/>
      <c r="H248" s="246">
        <v>11.916</v>
      </c>
      <c r="I248" s="247"/>
      <c r="J248" s="242"/>
      <c r="K248" s="242"/>
      <c r="L248" s="248"/>
      <c r="M248" s="249"/>
      <c r="N248" s="250"/>
      <c r="O248" s="250"/>
      <c r="P248" s="250"/>
      <c r="Q248" s="250"/>
      <c r="R248" s="250"/>
      <c r="S248" s="250"/>
      <c r="T248" s="251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2" t="s">
        <v>230</v>
      </c>
      <c r="AU248" s="252" t="s">
        <v>88</v>
      </c>
      <c r="AV248" s="13" t="s">
        <v>88</v>
      </c>
      <c r="AW248" s="13" t="s">
        <v>34</v>
      </c>
      <c r="AX248" s="13" t="s">
        <v>79</v>
      </c>
      <c r="AY248" s="252" t="s">
        <v>216</v>
      </c>
    </row>
    <row r="249" s="13" customFormat="1">
      <c r="A249" s="13"/>
      <c r="B249" s="241"/>
      <c r="C249" s="242"/>
      <c r="D249" s="243" t="s">
        <v>230</v>
      </c>
      <c r="E249" s="244" t="s">
        <v>1</v>
      </c>
      <c r="F249" s="245" t="s">
        <v>705</v>
      </c>
      <c r="G249" s="242"/>
      <c r="H249" s="246">
        <v>1</v>
      </c>
      <c r="I249" s="247"/>
      <c r="J249" s="242"/>
      <c r="K249" s="242"/>
      <c r="L249" s="248"/>
      <c r="M249" s="249"/>
      <c r="N249" s="250"/>
      <c r="O249" s="250"/>
      <c r="P249" s="250"/>
      <c r="Q249" s="250"/>
      <c r="R249" s="250"/>
      <c r="S249" s="250"/>
      <c r="T249" s="251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2" t="s">
        <v>230</v>
      </c>
      <c r="AU249" s="252" t="s">
        <v>88</v>
      </c>
      <c r="AV249" s="13" t="s">
        <v>88</v>
      </c>
      <c r="AW249" s="13" t="s">
        <v>34</v>
      </c>
      <c r="AX249" s="13" t="s">
        <v>79</v>
      </c>
      <c r="AY249" s="252" t="s">
        <v>216</v>
      </c>
    </row>
    <row r="250" s="14" customFormat="1">
      <c r="A250" s="14"/>
      <c r="B250" s="253"/>
      <c r="C250" s="254"/>
      <c r="D250" s="243" t="s">
        <v>230</v>
      </c>
      <c r="E250" s="255" t="s">
        <v>1</v>
      </c>
      <c r="F250" s="256" t="s">
        <v>706</v>
      </c>
      <c r="G250" s="254"/>
      <c r="H250" s="257">
        <v>68.869</v>
      </c>
      <c r="I250" s="258"/>
      <c r="J250" s="254"/>
      <c r="K250" s="254"/>
      <c r="L250" s="259"/>
      <c r="M250" s="260"/>
      <c r="N250" s="261"/>
      <c r="O250" s="261"/>
      <c r="P250" s="261"/>
      <c r="Q250" s="261"/>
      <c r="R250" s="261"/>
      <c r="S250" s="261"/>
      <c r="T250" s="262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63" t="s">
        <v>230</v>
      </c>
      <c r="AU250" s="263" t="s">
        <v>88</v>
      </c>
      <c r="AV250" s="14" t="s">
        <v>121</v>
      </c>
      <c r="AW250" s="14" t="s">
        <v>34</v>
      </c>
      <c r="AX250" s="14" t="s">
        <v>86</v>
      </c>
      <c r="AY250" s="263" t="s">
        <v>216</v>
      </c>
    </row>
    <row r="251" s="13" customFormat="1">
      <c r="A251" s="13"/>
      <c r="B251" s="241"/>
      <c r="C251" s="242"/>
      <c r="D251" s="243" t="s">
        <v>230</v>
      </c>
      <c r="E251" s="242"/>
      <c r="F251" s="245" t="s">
        <v>707</v>
      </c>
      <c r="G251" s="242"/>
      <c r="H251" s="246">
        <v>71.278999999999996</v>
      </c>
      <c r="I251" s="247"/>
      <c r="J251" s="242"/>
      <c r="K251" s="242"/>
      <c r="L251" s="248"/>
      <c r="M251" s="249"/>
      <c r="N251" s="250"/>
      <c r="O251" s="250"/>
      <c r="P251" s="250"/>
      <c r="Q251" s="250"/>
      <c r="R251" s="250"/>
      <c r="S251" s="250"/>
      <c r="T251" s="251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52" t="s">
        <v>230</v>
      </c>
      <c r="AU251" s="252" t="s">
        <v>88</v>
      </c>
      <c r="AV251" s="13" t="s">
        <v>88</v>
      </c>
      <c r="AW251" s="13" t="s">
        <v>4</v>
      </c>
      <c r="AX251" s="13" t="s">
        <v>86</v>
      </c>
      <c r="AY251" s="252" t="s">
        <v>216</v>
      </c>
    </row>
    <row r="252" s="2" customFormat="1" ht="16.5" customHeight="1">
      <c r="A252" s="39"/>
      <c r="B252" s="40"/>
      <c r="C252" s="228" t="s">
        <v>371</v>
      </c>
      <c r="D252" s="228" t="s">
        <v>218</v>
      </c>
      <c r="E252" s="229" t="s">
        <v>708</v>
      </c>
      <c r="F252" s="230" t="s">
        <v>709</v>
      </c>
      <c r="G252" s="231" t="s">
        <v>328</v>
      </c>
      <c r="H252" s="232">
        <v>0.56399999999999995</v>
      </c>
      <c r="I252" s="233"/>
      <c r="J252" s="234">
        <f>ROUND(I252*H252,2)</f>
        <v>0</v>
      </c>
      <c r="K252" s="230" t="s">
        <v>222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2.45329</v>
      </c>
      <c r="R252" s="237">
        <f>Q252*H252</f>
        <v>1.3836555599999998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88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710</v>
      </c>
    </row>
    <row r="253" s="13" customFormat="1">
      <c r="A253" s="13"/>
      <c r="B253" s="241"/>
      <c r="C253" s="242"/>
      <c r="D253" s="243" t="s">
        <v>230</v>
      </c>
      <c r="E253" s="244" t="s">
        <v>1</v>
      </c>
      <c r="F253" s="245" t="s">
        <v>711</v>
      </c>
      <c r="G253" s="242"/>
      <c r="H253" s="246">
        <v>0.56399999999999995</v>
      </c>
      <c r="I253" s="247"/>
      <c r="J253" s="242"/>
      <c r="K253" s="242"/>
      <c r="L253" s="248"/>
      <c r="M253" s="249"/>
      <c r="N253" s="250"/>
      <c r="O253" s="250"/>
      <c r="P253" s="250"/>
      <c r="Q253" s="250"/>
      <c r="R253" s="250"/>
      <c r="S253" s="250"/>
      <c r="T253" s="251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2" t="s">
        <v>230</v>
      </c>
      <c r="AU253" s="252" t="s">
        <v>88</v>
      </c>
      <c r="AV253" s="13" t="s">
        <v>88</v>
      </c>
      <c r="AW253" s="13" t="s">
        <v>34</v>
      </c>
      <c r="AX253" s="13" t="s">
        <v>86</v>
      </c>
      <c r="AY253" s="252" t="s">
        <v>216</v>
      </c>
    </row>
    <row r="254" s="2" customFormat="1" ht="16.5" customHeight="1">
      <c r="A254" s="39"/>
      <c r="B254" s="40"/>
      <c r="C254" s="228" t="s">
        <v>376</v>
      </c>
      <c r="D254" s="228" t="s">
        <v>218</v>
      </c>
      <c r="E254" s="229" t="s">
        <v>712</v>
      </c>
      <c r="F254" s="230" t="s">
        <v>713</v>
      </c>
      <c r="G254" s="231" t="s">
        <v>277</v>
      </c>
      <c r="H254" s="232">
        <v>47.761000000000003</v>
      </c>
      <c r="I254" s="233"/>
      <c r="J254" s="234">
        <f>ROUND(I254*H254,2)</f>
        <v>0</v>
      </c>
      <c r="K254" s="230" t="s">
        <v>222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0.0026900000000000001</v>
      </c>
      <c r="R254" s="237">
        <f>Q254*H254</f>
        <v>0.12847709000000002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88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714</v>
      </c>
    </row>
    <row r="255" s="13" customFormat="1">
      <c r="A255" s="13"/>
      <c r="B255" s="241"/>
      <c r="C255" s="242"/>
      <c r="D255" s="243" t="s">
        <v>230</v>
      </c>
      <c r="E255" s="244" t="s">
        <v>1</v>
      </c>
      <c r="F255" s="245" t="s">
        <v>715</v>
      </c>
      <c r="G255" s="242"/>
      <c r="H255" s="246">
        <v>10.65</v>
      </c>
      <c r="I255" s="247"/>
      <c r="J255" s="242"/>
      <c r="K255" s="242"/>
      <c r="L255" s="248"/>
      <c r="M255" s="249"/>
      <c r="N255" s="250"/>
      <c r="O255" s="250"/>
      <c r="P255" s="250"/>
      <c r="Q255" s="250"/>
      <c r="R255" s="250"/>
      <c r="S255" s="250"/>
      <c r="T255" s="251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2" t="s">
        <v>230</v>
      </c>
      <c r="AU255" s="252" t="s">
        <v>88</v>
      </c>
      <c r="AV255" s="13" t="s">
        <v>88</v>
      </c>
      <c r="AW255" s="13" t="s">
        <v>34</v>
      </c>
      <c r="AX255" s="13" t="s">
        <v>79</v>
      </c>
      <c r="AY255" s="252" t="s">
        <v>216</v>
      </c>
    </row>
    <row r="256" s="13" customFormat="1">
      <c r="A256" s="13"/>
      <c r="B256" s="241"/>
      <c r="C256" s="242"/>
      <c r="D256" s="243" t="s">
        <v>230</v>
      </c>
      <c r="E256" s="244" t="s">
        <v>1</v>
      </c>
      <c r="F256" s="245" t="s">
        <v>716</v>
      </c>
      <c r="G256" s="242"/>
      <c r="H256" s="246">
        <v>16.550000000000001</v>
      </c>
      <c r="I256" s="247"/>
      <c r="J256" s="242"/>
      <c r="K256" s="242"/>
      <c r="L256" s="248"/>
      <c r="M256" s="249"/>
      <c r="N256" s="250"/>
      <c r="O256" s="250"/>
      <c r="P256" s="250"/>
      <c r="Q256" s="250"/>
      <c r="R256" s="250"/>
      <c r="S256" s="250"/>
      <c r="T256" s="251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2" t="s">
        <v>230</v>
      </c>
      <c r="AU256" s="252" t="s">
        <v>88</v>
      </c>
      <c r="AV256" s="13" t="s">
        <v>88</v>
      </c>
      <c r="AW256" s="13" t="s">
        <v>34</v>
      </c>
      <c r="AX256" s="13" t="s">
        <v>79</v>
      </c>
      <c r="AY256" s="252" t="s">
        <v>216</v>
      </c>
    </row>
    <row r="257" s="13" customFormat="1">
      <c r="A257" s="13"/>
      <c r="B257" s="241"/>
      <c r="C257" s="242"/>
      <c r="D257" s="243" t="s">
        <v>230</v>
      </c>
      <c r="E257" s="244" t="s">
        <v>1</v>
      </c>
      <c r="F257" s="245" t="s">
        <v>717</v>
      </c>
      <c r="G257" s="242"/>
      <c r="H257" s="246">
        <v>2.8599999999999999</v>
      </c>
      <c r="I257" s="247"/>
      <c r="J257" s="242"/>
      <c r="K257" s="242"/>
      <c r="L257" s="248"/>
      <c r="M257" s="249"/>
      <c r="N257" s="250"/>
      <c r="O257" s="250"/>
      <c r="P257" s="250"/>
      <c r="Q257" s="250"/>
      <c r="R257" s="250"/>
      <c r="S257" s="250"/>
      <c r="T257" s="251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2" t="s">
        <v>230</v>
      </c>
      <c r="AU257" s="252" t="s">
        <v>88</v>
      </c>
      <c r="AV257" s="13" t="s">
        <v>88</v>
      </c>
      <c r="AW257" s="13" t="s">
        <v>34</v>
      </c>
      <c r="AX257" s="13" t="s">
        <v>79</v>
      </c>
      <c r="AY257" s="252" t="s">
        <v>216</v>
      </c>
    </row>
    <row r="258" s="13" customFormat="1">
      <c r="A258" s="13"/>
      <c r="B258" s="241"/>
      <c r="C258" s="242"/>
      <c r="D258" s="243" t="s">
        <v>230</v>
      </c>
      <c r="E258" s="244" t="s">
        <v>1</v>
      </c>
      <c r="F258" s="245" t="s">
        <v>718</v>
      </c>
      <c r="G258" s="242"/>
      <c r="H258" s="246">
        <v>11.82</v>
      </c>
      <c r="I258" s="247"/>
      <c r="J258" s="242"/>
      <c r="K258" s="242"/>
      <c r="L258" s="248"/>
      <c r="M258" s="249"/>
      <c r="N258" s="250"/>
      <c r="O258" s="250"/>
      <c r="P258" s="250"/>
      <c r="Q258" s="250"/>
      <c r="R258" s="250"/>
      <c r="S258" s="250"/>
      <c r="T258" s="251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2" t="s">
        <v>230</v>
      </c>
      <c r="AU258" s="252" t="s">
        <v>88</v>
      </c>
      <c r="AV258" s="13" t="s">
        <v>88</v>
      </c>
      <c r="AW258" s="13" t="s">
        <v>34</v>
      </c>
      <c r="AX258" s="13" t="s">
        <v>79</v>
      </c>
      <c r="AY258" s="252" t="s">
        <v>216</v>
      </c>
    </row>
    <row r="259" s="13" customFormat="1">
      <c r="A259" s="13"/>
      <c r="B259" s="241"/>
      <c r="C259" s="242"/>
      <c r="D259" s="243" t="s">
        <v>230</v>
      </c>
      <c r="E259" s="244" t="s">
        <v>1</v>
      </c>
      <c r="F259" s="245" t="s">
        <v>719</v>
      </c>
      <c r="G259" s="242"/>
      <c r="H259" s="246">
        <v>4</v>
      </c>
      <c r="I259" s="247"/>
      <c r="J259" s="242"/>
      <c r="K259" s="242"/>
      <c r="L259" s="248"/>
      <c r="M259" s="249"/>
      <c r="N259" s="250"/>
      <c r="O259" s="250"/>
      <c r="P259" s="250"/>
      <c r="Q259" s="250"/>
      <c r="R259" s="250"/>
      <c r="S259" s="250"/>
      <c r="T259" s="251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2" t="s">
        <v>230</v>
      </c>
      <c r="AU259" s="252" t="s">
        <v>88</v>
      </c>
      <c r="AV259" s="13" t="s">
        <v>88</v>
      </c>
      <c r="AW259" s="13" t="s">
        <v>34</v>
      </c>
      <c r="AX259" s="13" t="s">
        <v>79</v>
      </c>
      <c r="AY259" s="252" t="s">
        <v>216</v>
      </c>
    </row>
    <row r="260" s="13" customFormat="1">
      <c r="A260" s="13"/>
      <c r="B260" s="241"/>
      <c r="C260" s="242"/>
      <c r="D260" s="243" t="s">
        <v>230</v>
      </c>
      <c r="E260" s="244" t="s">
        <v>1</v>
      </c>
      <c r="F260" s="245" t="s">
        <v>720</v>
      </c>
      <c r="G260" s="242"/>
      <c r="H260" s="246">
        <v>1.881</v>
      </c>
      <c r="I260" s="247"/>
      <c r="J260" s="242"/>
      <c r="K260" s="242"/>
      <c r="L260" s="248"/>
      <c r="M260" s="249"/>
      <c r="N260" s="250"/>
      <c r="O260" s="250"/>
      <c r="P260" s="250"/>
      <c r="Q260" s="250"/>
      <c r="R260" s="250"/>
      <c r="S260" s="250"/>
      <c r="T260" s="251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2" t="s">
        <v>230</v>
      </c>
      <c r="AU260" s="252" t="s">
        <v>88</v>
      </c>
      <c r="AV260" s="13" t="s">
        <v>88</v>
      </c>
      <c r="AW260" s="13" t="s">
        <v>34</v>
      </c>
      <c r="AX260" s="13" t="s">
        <v>79</v>
      </c>
      <c r="AY260" s="252" t="s">
        <v>216</v>
      </c>
    </row>
    <row r="261" s="14" customFormat="1">
      <c r="A261" s="14"/>
      <c r="B261" s="253"/>
      <c r="C261" s="254"/>
      <c r="D261" s="243" t="s">
        <v>230</v>
      </c>
      <c r="E261" s="255" t="s">
        <v>1</v>
      </c>
      <c r="F261" s="256" t="s">
        <v>285</v>
      </c>
      <c r="G261" s="254"/>
      <c r="H261" s="257">
        <v>47.761000000000003</v>
      </c>
      <c r="I261" s="258"/>
      <c r="J261" s="254"/>
      <c r="K261" s="254"/>
      <c r="L261" s="259"/>
      <c r="M261" s="260"/>
      <c r="N261" s="261"/>
      <c r="O261" s="261"/>
      <c r="P261" s="261"/>
      <c r="Q261" s="261"/>
      <c r="R261" s="261"/>
      <c r="S261" s="261"/>
      <c r="T261" s="262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3" t="s">
        <v>230</v>
      </c>
      <c r="AU261" s="263" t="s">
        <v>88</v>
      </c>
      <c r="AV261" s="14" t="s">
        <v>121</v>
      </c>
      <c r="AW261" s="14" t="s">
        <v>34</v>
      </c>
      <c r="AX261" s="14" t="s">
        <v>86</v>
      </c>
      <c r="AY261" s="263" t="s">
        <v>216</v>
      </c>
    </row>
    <row r="262" s="2" customFormat="1" ht="16.5" customHeight="1">
      <c r="A262" s="39"/>
      <c r="B262" s="40"/>
      <c r="C262" s="228" t="s">
        <v>380</v>
      </c>
      <c r="D262" s="228" t="s">
        <v>218</v>
      </c>
      <c r="E262" s="229" t="s">
        <v>721</v>
      </c>
      <c r="F262" s="230" t="s">
        <v>722</v>
      </c>
      <c r="G262" s="231" t="s">
        <v>277</v>
      </c>
      <c r="H262" s="232">
        <v>47.761000000000003</v>
      </c>
      <c r="I262" s="233"/>
      <c r="J262" s="234">
        <f>ROUND(I262*H262,2)</f>
        <v>0</v>
      </c>
      <c r="K262" s="230" t="s">
        <v>222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88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723</v>
      </c>
    </row>
    <row r="263" s="2" customFormat="1" ht="16.5" customHeight="1">
      <c r="A263" s="39"/>
      <c r="B263" s="40"/>
      <c r="C263" s="228" t="s">
        <v>384</v>
      </c>
      <c r="D263" s="228" t="s">
        <v>218</v>
      </c>
      <c r="E263" s="229" t="s">
        <v>724</v>
      </c>
      <c r="F263" s="230" t="s">
        <v>725</v>
      </c>
      <c r="G263" s="231" t="s">
        <v>221</v>
      </c>
      <c r="H263" s="232">
        <v>26</v>
      </c>
      <c r="I263" s="233"/>
      <c r="J263" s="234">
        <f>ROUND(I263*H263,2)</f>
        <v>0</v>
      </c>
      <c r="K263" s="230" t="s">
        <v>222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0.0094000000000000004</v>
      </c>
      <c r="R263" s="237">
        <f>Q263*H263</f>
        <v>0.24440000000000001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88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726</v>
      </c>
    </row>
    <row r="264" s="2" customFormat="1" ht="16.5" customHeight="1">
      <c r="A264" s="39"/>
      <c r="B264" s="40"/>
      <c r="C264" s="228" t="s">
        <v>389</v>
      </c>
      <c r="D264" s="228" t="s">
        <v>218</v>
      </c>
      <c r="E264" s="229" t="s">
        <v>727</v>
      </c>
      <c r="F264" s="230" t="s">
        <v>728</v>
      </c>
      <c r="G264" s="231" t="s">
        <v>359</v>
      </c>
      <c r="H264" s="232">
        <v>1.2</v>
      </c>
      <c r="I264" s="233"/>
      <c r="J264" s="234">
        <f>ROUND(I264*H264,2)</f>
        <v>0</v>
      </c>
      <c r="K264" s="230" t="s">
        <v>222</v>
      </c>
      <c r="L264" s="45"/>
      <c r="M264" s="235" t="s">
        <v>1</v>
      </c>
      <c r="N264" s="236" t="s">
        <v>44</v>
      </c>
      <c r="O264" s="92"/>
      <c r="P264" s="237">
        <f>O264*H264</f>
        <v>0</v>
      </c>
      <c r="Q264" s="237">
        <v>1.0606199999999999</v>
      </c>
      <c r="R264" s="237">
        <f>Q264*H264</f>
        <v>1.2727439999999999</v>
      </c>
      <c r="S264" s="237">
        <v>0</v>
      </c>
      <c r="T264" s="238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39" t="s">
        <v>121</v>
      </c>
      <c r="AT264" s="239" t="s">
        <v>218</v>
      </c>
      <c r="AU264" s="239" t="s">
        <v>88</v>
      </c>
      <c r="AY264" s="18" t="s">
        <v>216</v>
      </c>
      <c r="BE264" s="240">
        <f>IF(N264="základní",J264,0)</f>
        <v>0</v>
      </c>
      <c r="BF264" s="240">
        <f>IF(N264="snížená",J264,0)</f>
        <v>0</v>
      </c>
      <c r="BG264" s="240">
        <f>IF(N264="zákl. přenesená",J264,0)</f>
        <v>0</v>
      </c>
      <c r="BH264" s="240">
        <f>IF(N264="sníž. přenesená",J264,0)</f>
        <v>0</v>
      </c>
      <c r="BI264" s="240">
        <f>IF(N264="nulová",J264,0)</f>
        <v>0</v>
      </c>
      <c r="BJ264" s="18" t="s">
        <v>86</v>
      </c>
      <c r="BK264" s="240">
        <f>ROUND(I264*H264,2)</f>
        <v>0</v>
      </c>
      <c r="BL264" s="18" t="s">
        <v>121</v>
      </c>
      <c r="BM264" s="239" t="s">
        <v>729</v>
      </c>
    </row>
    <row r="265" s="13" customFormat="1">
      <c r="A265" s="13"/>
      <c r="B265" s="241"/>
      <c r="C265" s="242"/>
      <c r="D265" s="243" t="s">
        <v>230</v>
      </c>
      <c r="E265" s="244" t="s">
        <v>1</v>
      </c>
      <c r="F265" s="245" t="s">
        <v>730</v>
      </c>
      <c r="G265" s="242"/>
      <c r="H265" s="246">
        <v>1.2</v>
      </c>
      <c r="I265" s="247"/>
      <c r="J265" s="242"/>
      <c r="K265" s="242"/>
      <c r="L265" s="248"/>
      <c r="M265" s="249"/>
      <c r="N265" s="250"/>
      <c r="O265" s="250"/>
      <c r="P265" s="250"/>
      <c r="Q265" s="250"/>
      <c r="R265" s="250"/>
      <c r="S265" s="250"/>
      <c r="T265" s="251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2" t="s">
        <v>230</v>
      </c>
      <c r="AU265" s="252" t="s">
        <v>88</v>
      </c>
      <c r="AV265" s="13" t="s">
        <v>88</v>
      </c>
      <c r="AW265" s="13" t="s">
        <v>34</v>
      </c>
      <c r="AX265" s="13" t="s">
        <v>86</v>
      </c>
      <c r="AY265" s="252" t="s">
        <v>216</v>
      </c>
    </row>
    <row r="266" s="2" customFormat="1" ht="16.5" customHeight="1">
      <c r="A266" s="39"/>
      <c r="B266" s="40"/>
      <c r="C266" s="228" t="s">
        <v>394</v>
      </c>
      <c r="D266" s="228" t="s">
        <v>218</v>
      </c>
      <c r="E266" s="229" t="s">
        <v>731</v>
      </c>
      <c r="F266" s="230" t="s">
        <v>732</v>
      </c>
      <c r="G266" s="231" t="s">
        <v>328</v>
      </c>
      <c r="H266" s="232">
        <v>0.52500000000000002</v>
      </c>
      <c r="I266" s="233"/>
      <c r="J266" s="234">
        <f>ROUND(I266*H266,2)</f>
        <v>0</v>
      </c>
      <c r="K266" s="230" t="s">
        <v>222</v>
      </c>
      <c r="L266" s="45"/>
      <c r="M266" s="235" t="s">
        <v>1</v>
      </c>
      <c r="N266" s="236" t="s">
        <v>44</v>
      </c>
      <c r="O266" s="92"/>
      <c r="P266" s="237">
        <f>O266*H266</f>
        <v>0</v>
      </c>
      <c r="Q266" s="237">
        <v>2.2563399999999998</v>
      </c>
      <c r="R266" s="237">
        <f>Q266*H266</f>
        <v>1.1845785</v>
      </c>
      <c r="S266" s="237">
        <v>0</v>
      </c>
      <c r="T266" s="238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39" t="s">
        <v>121</v>
      </c>
      <c r="AT266" s="239" t="s">
        <v>218</v>
      </c>
      <c r="AU266" s="239" t="s">
        <v>88</v>
      </c>
      <c r="AY266" s="18" t="s">
        <v>216</v>
      </c>
      <c r="BE266" s="240">
        <f>IF(N266="základní",J266,0)</f>
        <v>0</v>
      </c>
      <c r="BF266" s="240">
        <f>IF(N266="snížená",J266,0)</f>
        <v>0</v>
      </c>
      <c r="BG266" s="240">
        <f>IF(N266="zákl. přenesená",J266,0)</f>
        <v>0</v>
      </c>
      <c r="BH266" s="240">
        <f>IF(N266="sníž. přenesená",J266,0)</f>
        <v>0</v>
      </c>
      <c r="BI266" s="240">
        <f>IF(N266="nulová",J266,0)</f>
        <v>0</v>
      </c>
      <c r="BJ266" s="18" t="s">
        <v>86</v>
      </c>
      <c r="BK266" s="240">
        <f>ROUND(I266*H266,2)</f>
        <v>0</v>
      </c>
      <c r="BL266" s="18" t="s">
        <v>121</v>
      </c>
      <c r="BM266" s="239" t="s">
        <v>733</v>
      </c>
    </row>
    <row r="267" s="13" customFormat="1">
      <c r="A267" s="13"/>
      <c r="B267" s="241"/>
      <c r="C267" s="242"/>
      <c r="D267" s="243" t="s">
        <v>230</v>
      </c>
      <c r="E267" s="244" t="s">
        <v>1</v>
      </c>
      <c r="F267" s="245" t="s">
        <v>734</v>
      </c>
      <c r="G267" s="242"/>
      <c r="H267" s="246">
        <v>0.52500000000000002</v>
      </c>
      <c r="I267" s="247"/>
      <c r="J267" s="242"/>
      <c r="K267" s="242"/>
      <c r="L267" s="248"/>
      <c r="M267" s="249"/>
      <c r="N267" s="250"/>
      <c r="O267" s="250"/>
      <c r="P267" s="250"/>
      <c r="Q267" s="250"/>
      <c r="R267" s="250"/>
      <c r="S267" s="250"/>
      <c r="T267" s="251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2" t="s">
        <v>230</v>
      </c>
      <c r="AU267" s="252" t="s">
        <v>88</v>
      </c>
      <c r="AV267" s="13" t="s">
        <v>88</v>
      </c>
      <c r="AW267" s="13" t="s">
        <v>34</v>
      </c>
      <c r="AX267" s="13" t="s">
        <v>86</v>
      </c>
      <c r="AY267" s="252" t="s">
        <v>216</v>
      </c>
    </row>
    <row r="268" s="2" customFormat="1" ht="16.5" customHeight="1">
      <c r="A268" s="39"/>
      <c r="B268" s="40"/>
      <c r="C268" s="228" t="s">
        <v>398</v>
      </c>
      <c r="D268" s="228" t="s">
        <v>218</v>
      </c>
      <c r="E268" s="229" t="s">
        <v>735</v>
      </c>
      <c r="F268" s="230" t="s">
        <v>736</v>
      </c>
      <c r="G268" s="231" t="s">
        <v>277</v>
      </c>
      <c r="H268" s="232">
        <v>2.3999999999999999</v>
      </c>
      <c r="I268" s="233"/>
      <c r="J268" s="234">
        <f>ROUND(I268*H268,2)</f>
        <v>0</v>
      </c>
      <c r="K268" s="230" t="s">
        <v>222</v>
      </c>
      <c r="L268" s="45"/>
      <c r="M268" s="235" t="s">
        <v>1</v>
      </c>
      <c r="N268" s="236" t="s">
        <v>44</v>
      </c>
      <c r="O268" s="92"/>
      <c r="P268" s="237">
        <f>O268*H268</f>
        <v>0</v>
      </c>
      <c r="Q268" s="237">
        <v>0.00264</v>
      </c>
      <c r="R268" s="237">
        <f>Q268*H268</f>
        <v>0.0063359999999999996</v>
      </c>
      <c r="S268" s="237">
        <v>0</v>
      </c>
      <c r="T268" s="238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39" t="s">
        <v>121</v>
      </c>
      <c r="AT268" s="239" t="s">
        <v>218</v>
      </c>
      <c r="AU268" s="239" t="s">
        <v>88</v>
      </c>
      <c r="AY268" s="18" t="s">
        <v>216</v>
      </c>
      <c r="BE268" s="240">
        <f>IF(N268="základní",J268,0)</f>
        <v>0</v>
      </c>
      <c r="BF268" s="240">
        <f>IF(N268="snížená",J268,0)</f>
        <v>0</v>
      </c>
      <c r="BG268" s="240">
        <f>IF(N268="zákl. přenesená",J268,0)</f>
        <v>0</v>
      </c>
      <c r="BH268" s="240">
        <f>IF(N268="sníž. přenesená",J268,0)</f>
        <v>0</v>
      </c>
      <c r="BI268" s="240">
        <f>IF(N268="nulová",J268,0)</f>
        <v>0</v>
      </c>
      <c r="BJ268" s="18" t="s">
        <v>86</v>
      </c>
      <c r="BK268" s="240">
        <f>ROUND(I268*H268,2)</f>
        <v>0</v>
      </c>
      <c r="BL268" s="18" t="s">
        <v>121</v>
      </c>
      <c r="BM268" s="239" t="s">
        <v>737</v>
      </c>
    </row>
    <row r="269" s="13" customFormat="1">
      <c r="A269" s="13"/>
      <c r="B269" s="241"/>
      <c r="C269" s="242"/>
      <c r="D269" s="243" t="s">
        <v>230</v>
      </c>
      <c r="E269" s="244" t="s">
        <v>1</v>
      </c>
      <c r="F269" s="245" t="s">
        <v>738</v>
      </c>
      <c r="G269" s="242"/>
      <c r="H269" s="246">
        <v>2.3999999999999999</v>
      </c>
      <c r="I269" s="247"/>
      <c r="J269" s="242"/>
      <c r="K269" s="242"/>
      <c r="L269" s="248"/>
      <c r="M269" s="249"/>
      <c r="N269" s="250"/>
      <c r="O269" s="250"/>
      <c r="P269" s="250"/>
      <c r="Q269" s="250"/>
      <c r="R269" s="250"/>
      <c r="S269" s="250"/>
      <c r="T269" s="251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2" t="s">
        <v>230</v>
      </c>
      <c r="AU269" s="252" t="s">
        <v>88</v>
      </c>
      <c r="AV269" s="13" t="s">
        <v>88</v>
      </c>
      <c r="AW269" s="13" t="s">
        <v>34</v>
      </c>
      <c r="AX269" s="13" t="s">
        <v>86</v>
      </c>
      <c r="AY269" s="252" t="s">
        <v>216</v>
      </c>
    </row>
    <row r="270" s="2" customFormat="1" ht="16.5" customHeight="1">
      <c r="A270" s="39"/>
      <c r="B270" s="40"/>
      <c r="C270" s="228" t="s">
        <v>403</v>
      </c>
      <c r="D270" s="228" t="s">
        <v>218</v>
      </c>
      <c r="E270" s="229" t="s">
        <v>739</v>
      </c>
      <c r="F270" s="230" t="s">
        <v>740</v>
      </c>
      <c r="G270" s="231" t="s">
        <v>277</v>
      </c>
      <c r="H270" s="232">
        <v>2.3999999999999999</v>
      </c>
      <c r="I270" s="233"/>
      <c r="J270" s="234">
        <f>ROUND(I270*H270,2)</f>
        <v>0</v>
      </c>
      <c r="K270" s="230" t="s">
        <v>222</v>
      </c>
      <c r="L270" s="45"/>
      <c r="M270" s="235" t="s">
        <v>1</v>
      </c>
      <c r="N270" s="236" t="s">
        <v>44</v>
      </c>
      <c r="O270" s="92"/>
      <c r="P270" s="237">
        <f>O270*H270</f>
        <v>0</v>
      </c>
      <c r="Q270" s="237">
        <v>0</v>
      </c>
      <c r="R270" s="237">
        <f>Q270*H270</f>
        <v>0</v>
      </c>
      <c r="S270" s="237">
        <v>0</v>
      </c>
      <c r="T270" s="238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39" t="s">
        <v>121</v>
      </c>
      <c r="AT270" s="239" t="s">
        <v>218</v>
      </c>
      <c r="AU270" s="239" t="s">
        <v>88</v>
      </c>
      <c r="AY270" s="18" t="s">
        <v>216</v>
      </c>
      <c r="BE270" s="240">
        <f>IF(N270="základní",J270,0)</f>
        <v>0</v>
      </c>
      <c r="BF270" s="240">
        <f>IF(N270="snížená",J270,0)</f>
        <v>0</v>
      </c>
      <c r="BG270" s="240">
        <f>IF(N270="zákl. přenesená",J270,0)</f>
        <v>0</v>
      </c>
      <c r="BH270" s="240">
        <f>IF(N270="sníž. přenesená",J270,0)</f>
        <v>0</v>
      </c>
      <c r="BI270" s="240">
        <f>IF(N270="nulová",J270,0)</f>
        <v>0</v>
      </c>
      <c r="BJ270" s="18" t="s">
        <v>86</v>
      </c>
      <c r="BK270" s="240">
        <f>ROUND(I270*H270,2)</f>
        <v>0</v>
      </c>
      <c r="BL270" s="18" t="s">
        <v>121</v>
      </c>
      <c r="BM270" s="239" t="s">
        <v>741</v>
      </c>
    </row>
    <row r="271" s="2" customFormat="1" ht="16.5" customHeight="1">
      <c r="A271" s="39"/>
      <c r="B271" s="40"/>
      <c r="C271" s="228" t="s">
        <v>408</v>
      </c>
      <c r="D271" s="228" t="s">
        <v>218</v>
      </c>
      <c r="E271" s="229" t="s">
        <v>742</v>
      </c>
      <c r="F271" s="230" t="s">
        <v>743</v>
      </c>
      <c r="G271" s="231" t="s">
        <v>277</v>
      </c>
      <c r="H271" s="232">
        <v>14.625</v>
      </c>
      <c r="I271" s="233"/>
      <c r="J271" s="234">
        <f>ROUND(I271*H271,2)</f>
        <v>0</v>
      </c>
      <c r="K271" s="230" t="s">
        <v>222</v>
      </c>
      <c r="L271" s="45"/>
      <c r="M271" s="235" t="s">
        <v>1</v>
      </c>
      <c r="N271" s="236" t="s">
        <v>44</v>
      </c>
      <c r="O271" s="92"/>
      <c r="P271" s="237">
        <f>O271*H271</f>
        <v>0</v>
      </c>
      <c r="Q271" s="237">
        <v>0.34661999999999998</v>
      </c>
      <c r="R271" s="237">
        <f>Q271*H271</f>
        <v>5.0693174999999995</v>
      </c>
      <c r="S271" s="237">
        <v>0</v>
      </c>
      <c r="T271" s="238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39" t="s">
        <v>121</v>
      </c>
      <c r="AT271" s="239" t="s">
        <v>218</v>
      </c>
      <c r="AU271" s="239" t="s">
        <v>88</v>
      </c>
      <c r="AY271" s="18" t="s">
        <v>216</v>
      </c>
      <c r="BE271" s="240">
        <f>IF(N271="základní",J271,0)</f>
        <v>0</v>
      </c>
      <c r="BF271" s="240">
        <f>IF(N271="snížená",J271,0)</f>
        <v>0</v>
      </c>
      <c r="BG271" s="240">
        <f>IF(N271="zákl. přenesená",J271,0)</f>
        <v>0</v>
      </c>
      <c r="BH271" s="240">
        <f>IF(N271="sníž. přenesená",J271,0)</f>
        <v>0</v>
      </c>
      <c r="BI271" s="240">
        <f>IF(N271="nulová",J271,0)</f>
        <v>0</v>
      </c>
      <c r="BJ271" s="18" t="s">
        <v>86</v>
      </c>
      <c r="BK271" s="240">
        <f>ROUND(I271*H271,2)</f>
        <v>0</v>
      </c>
      <c r="BL271" s="18" t="s">
        <v>121</v>
      </c>
      <c r="BM271" s="239" t="s">
        <v>744</v>
      </c>
    </row>
    <row r="272" s="13" customFormat="1">
      <c r="A272" s="13"/>
      <c r="B272" s="241"/>
      <c r="C272" s="242"/>
      <c r="D272" s="243" t="s">
        <v>230</v>
      </c>
      <c r="E272" s="244" t="s">
        <v>1</v>
      </c>
      <c r="F272" s="245" t="s">
        <v>745</v>
      </c>
      <c r="G272" s="242"/>
      <c r="H272" s="246">
        <v>14.625</v>
      </c>
      <c r="I272" s="247"/>
      <c r="J272" s="242"/>
      <c r="K272" s="242"/>
      <c r="L272" s="248"/>
      <c r="M272" s="249"/>
      <c r="N272" s="250"/>
      <c r="O272" s="250"/>
      <c r="P272" s="250"/>
      <c r="Q272" s="250"/>
      <c r="R272" s="250"/>
      <c r="S272" s="250"/>
      <c r="T272" s="251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2" t="s">
        <v>230</v>
      </c>
      <c r="AU272" s="252" t="s">
        <v>88</v>
      </c>
      <c r="AV272" s="13" t="s">
        <v>88</v>
      </c>
      <c r="AW272" s="13" t="s">
        <v>34</v>
      </c>
      <c r="AX272" s="13" t="s">
        <v>86</v>
      </c>
      <c r="AY272" s="252" t="s">
        <v>216</v>
      </c>
    </row>
    <row r="273" s="2" customFormat="1" ht="16.5" customHeight="1">
      <c r="A273" s="39"/>
      <c r="B273" s="40"/>
      <c r="C273" s="228" t="s">
        <v>415</v>
      </c>
      <c r="D273" s="228" t="s">
        <v>218</v>
      </c>
      <c r="E273" s="229" t="s">
        <v>746</v>
      </c>
      <c r="F273" s="230" t="s">
        <v>747</v>
      </c>
      <c r="G273" s="231" t="s">
        <v>277</v>
      </c>
      <c r="H273" s="232">
        <v>121.803</v>
      </c>
      <c r="I273" s="233"/>
      <c r="J273" s="234">
        <f>ROUND(I273*H273,2)</f>
        <v>0</v>
      </c>
      <c r="K273" s="230" t="s">
        <v>222</v>
      </c>
      <c r="L273" s="45"/>
      <c r="M273" s="235" t="s">
        <v>1</v>
      </c>
      <c r="N273" s="236" t="s">
        <v>44</v>
      </c>
      <c r="O273" s="92"/>
      <c r="P273" s="237">
        <f>O273*H273</f>
        <v>0</v>
      </c>
      <c r="Q273" s="237">
        <v>0.67488999999999999</v>
      </c>
      <c r="R273" s="237">
        <f>Q273*H273</f>
        <v>82.203626669999991</v>
      </c>
      <c r="S273" s="237">
        <v>0</v>
      </c>
      <c r="T273" s="238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39" t="s">
        <v>121</v>
      </c>
      <c r="AT273" s="239" t="s">
        <v>218</v>
      </c>
      <c r="AU273" s="239" t="s">
        <v>88</v>
      </c>
      <c r="AY273" s="18" t="s">
        <v>216</v>
      </c>
      <c r="BE273" s="240">
        <f>IF(N273="základní",J273,0)</f>
        <v>0</v>
      </c>
      <c r="BF273" s="240">
        <f>IF(N273="snížená",J273,0)</f>
        <v>0</v>
      </c>
      <c r="BG273" s="240">
        <f>IF(N273="zákl. přenesená",J273,0)</f>
        <v>0</v>
      </c>
      <c r="BH273" s="240">
        <f>IF(N273="sníž. přenesená",J273,0)</f>
        <v>0</v>
      </c>
      <c r="BI273" s="240">
        <f>IF(N273="nulová",J273,0)</f>
        <v>0</v>
      </c>
      <c r="BJ273" s="18" t="s">
        <v>86</v>
      </c>
      <c r="BK273" s="240">
        <f>ROUND(I273*H273,2)</f>
        <v>0</v>
      </c>
      <c r="BL273" s="18" t="s">
        <v>121</v>
      </c>
      <c r="BM273" s="239" t="s">
        <v>748</v>
      </c>
    </row>
    <row r="274" s="13" customFormat="1">
      <c r="A274" s="13"/>
      <c r="B274" s="241"/>
      <c r="C274" s="242"/>
      <c r="D274" s="243" t="s">
        <v>230</v>
      </c>
      <c r="E274" s="244" t="s">
        <v>1</v>
      </c>
      <c r="F274" s="245" t="s">
        <v>749</v>
      </c>
      <c r="G274" s="242"/>
      <c r="H274" s="246">
        <v>48.450000000000003</v>
      </c>
      <c r="I274" s="247"/>
      <c r="J274" s="242"/>
      <c r="K274" s="242"/>
      <c r="L274" s="248"/>
      <c r="M274" s="249"/>
      <c r="N274" s="250"/>
      <c r="O274" s="250"/>
      <c r="P274" s="250"/>
      <c r="Q274" s="250"/>
      <c r="R274" s="250"/>
      <c r="S274" s="250"/>
      <c r="T274" s="251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2" t="s">
        <v>230</v>
      </c>
      <c r="AU274" s="252" t="s">
        <v>88</v>
      </c>
      <c r="AV274" s="13" t="s">
        <v>88</v>
      </c>
      <c r="AW274" s="13" t="s">
        <v>34</v>
      </c>
      <c r="AX274" s="13" t="s">
        <v>79</v>
      </c>
      <c r="AY274" s="252" t="s">
        <v>216</v>
      </c>
    </row>
    <row r="275" s="13" customFormat="1">
      <c r="A275" s="13"/>
      <c r="B275" s="241"/>
      <c r="C275" s="242"/>
      <c r="D275" s="243" t="s">
        <v>230</v>
      </c>
      <c r="E275" s="244" t="s">
        <v>1</v>
      </c>
      <c r="F275" s="245" t="s">
        <v>750</v>
      </c>
      <c r="G275" s="242"/>
      <c r="H275" s="246">
        <v>62.313000000000002</v>
      </c>
      <c r="I275" s="247"/>
      <c r="J275" s="242"/>
      <c r="K275" s="242"/>
      <c r="L275" s="248"/>
      <c r="M275" s="249"/>
      <c r="N275" s="250"/>
      <c r="O275" s="250"/>
      <c r="P275" s="250"/>
      <c r="Q275" s="250"/>
      <c r="R275" s="250"/>
      <c r="S275" s="250"/>
      <c r="T275" s="251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2" t="s">
        <v>230</v>
      </c>
      <c r="AU275" s="252" t="s">
        <v>88</v>
      </c>
      <c r="AV275" s="13" t="s">
        <v>88</v>
      </c>
      <c r="AW275" s="13" t="s">
        <v>34</v>
      </c>
      <c r="AX275" s="13" t="s">
        <v>79</v>
      </c>
      <c r="AY275" s="252" t="s">
        <v>216</v>
      </c>
    </row>
    <row r="276" s="13" customFormat="1">
      <c r="A276" s="13"/>
      <c r="B276" s="241"/>
      <c r="C276" s="242"/>
      <c r="D276" s="243" t="s">
        <v>230</v>
      </c>
      <c r="E276" s="244" t="s">
        <v>1</v>
      </c>
      <c r="F276" s="245" t="s">
        <v>751</v>
      </c>
      <c r="G276" s="242"/>
      <c r="H276" s="246">
        <v>11.039999999999999</v>
      </c>
      <c r="I276" s="247"/>
      <c r="J276" s="242"/>
      <c r="K276" s="242"/>
      <c r="L276" s="248"/>
      <c r="M276" s="249"/>
      <c r="N276" s="250"/>
      <c r="O276" s="250"/>
      <c r="P276" s="250"/>
      <c r="Q276" s="250"/>
      <c r="R276" s="250"/>
      <c r="S276" s="250"/>
      <c r="T276" s="251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2" t="s">
        <v>230</v>
      </c>
      <c r="AU276" s="252" t="s">
        <v>88</v>
      </c>
      <c r="AV276" s="13" t="s">
        <v>88</v>
      </c>
      <c r="AW276" s="13" t="s">
        <v>34</v>
      </c>
      <c r="AX276" s="13" t="s">
        <v>79</v>
      </c>
      <c r="AY276" s="252" t="s">
        <v>216</v>
      </c>
    </row>
    <row r="277" s="14" customFormat="1">
      <c r="A277" s="14"/>
      <c r="B277" s="253"/>
      <c r="C277" s="254"/>
      <c r="D277" s="243" t="s">
        <v>230</v>
      </c>
      <c r="E277" s="255" t="s">
        <v>1</v>
      </c>
      <c r="F277" s="256" t="s">
        <v>285</v>
      </c>
      <c r="G277" s="254"/>
      <c r="H277" s="257">
        <v>121.803</v>
      </c>
      <c r="I277" s="258"/>
      <c r="J277" s="254"/>
      <c r="K277" s="254"/>
      <c r="L277" s="259"/>
      <c r="M277" s="260"/>
      <c r="N277" s="261"/>
      <c r="O277" s="261"/>
      <c r="P277" s="261"/>
      <c r="Q277" s="261"/>
      <c r="R277" s="261"/>
      <c r="S277" s="261"/>
      <c r="T277" s="262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3" t="s">
        <v>230</v>
      </c>
      <c r="AU277" s="263" t="s">
        <v>88</v>
      </c>
      <c r="AV277" s="14" t="s">
        <v>121</v>
      </c>
      <c r="AW277" s="14" t="s">
        <v>34</v>
      </c>
      <c r="AX277" s="14" t="s">
        <v>86</v>
      </c>
      <c r="AY277" s="263" t="s">
        <v>216</v>
      </c>
    </row>
    <row r="278" s="12" customFormat="1" ht="22.8" customHeight="1">
      <c r="A278" s="12"/>
      <c r="B278" s="212"/>
      <c r="C278" s="213"/>
      <c r="D278" s="214" t="s">
        <v>78</v>
      </c>
      <c r="E278" s="226" t="s">
        <v>99</v>
      </c>
      <c r="F278" s="226" t="s">
        <v>752</v>
      </c>
      <c r="G278" s="213"/>
      <c r="H278" s="213"/>
      <c r="I278" s="216"/>
      <c r="J278" s="227">
        <f>BK278</f>
        <v>0</v>
      </c>
      <c r="K278" s="213"/>
      <c r="L278" s="218"/>
      <c r="M278" s="219"/>
      <c r="N278" s="220"/>
      <c r="O278" s="220"/>
      <c r="P278" s="221">
        <f>SUM(P279:P377)</f>
        <v>0</v>
      </c>
      <c r="Q278" s="220"/>
      <c r="R278" s="221">
        <f>SUM(R279:R377)</f>
        <v>250.39847271999997</v>
      </c>
      <c r="S278" s="220"/>
      <c r="T278" s="222">
        <f>SUM(T279:T377)</f>
        <v>0</v>
      </c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R278" s="223" t="s">
        <v>86</v>
      </c>
      <c r="AT278" s="224" t="s">
        <v>78</v>
      </c>
      <c r="AU278" s="224" t="s">
        <v>86</v>
      </c>
      <c r="AY278" s="223" t="s">
        <v>216</v>
      </c>
      <c r="BK278" s="225">
        <f>SUM(BK279:BK377)</f>
        <v>0</v>
      </c>
    </row>
    <row r="279" s="2" customFormat="1" ht="16.5" customHeight="1">
      <c r="A279" s="39"/>
      <c r="B279" s="40"/>
      <c r="C279" s="228" t="s">
        <v>420</v>
      </c>
      <c r="D279" s="228" t="s">
        <v>218</v>
      </c>
      <c r="E279" s="229" t="s">
        <v>753</v>
      </c>
      <c r="F279" s="230" t="s">
        <v>754</v>
      </c>
      <c r="G279" s="231" t="s">
        <v>328</v>
      </c>
      <c r="H279" s="232">
        <v>2.1960000000000002</v>
      </c>
      <c r="I279" s="233"/>
      <c r="J279" s="234">
        <f>ROUND(I279*H279,2)</f>
        <v>0</v>
      </c>
      <c r="K279" s="230" t="s">
        <v>222</v>
      </c>
      <c r="L279" s="45"/>
      <c r="M279" s="235" t="s">
        <v>1</v>
      </c>
      <c r="N279" s="236" t="s">
        <v>44</v>
      </c>
      <c r="O279" s="92"/>
      <c r="P279" s="237">
        <f>O279*H279</f>
        <v>0</v>
      </c>
      <c r="Q279" s="237">
        <v>1.3271500000000001</v>
      </c>
      <c r="R279" s="237">
        <f>Q279*H279</f>
        <v>2.9144214000000002</v>
      </c>
      <c r="S279" s="237">
        <v>0</v>
      </c>
      <c r="T279" s="238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39" t="s">
        <v>121</v>
      </c>
      <c r="AT279" s="239" t="s">
        <v>218</v>
      </c>
      <c r="AU279" s="239" t="s">
        <v>88</v>
      </c>
      <c r="AY279" s="18" t="s">
        <v>216</v>
      </c>
      <c r="BE279" s="240">
        <f>IF(N279="základní",J279,0)</f>
        <v>0</v>
      </c>
      <c r="BF279" s="240">
        <f>IF(N279="snížená",J279,0)</f>
        <v>0</v>
      </c>
      <c r="BG279" s="240">
        <f>IF(N279="zákl. přenesená",J279,0)</f>
        <v>0</v>
      </c>
      <c r="BH279" s="240">
        <f>IF(N279="sníž. přenesená",J279,0)</f>
        <v>0</v>
      </c>
      <c r="BI279" s="240">
        <f>IF(N279="nulová",J279,0)</f>
        <v>0</v>
      </c>
      <c r="BJ279" s="18" t="s">
        <v>86</v>
      </c>
      <c r="BK279" s="240">
        <f>ROUND(I279*H279,2)</f>
        <v>0</v>
      </c>
      <c r="BL279" s="18" t="s">
        <v>121</v>
      </c>
      <c r="BM279" s="239" t="s">
        <v>755</v>
      </c>
    </row>
    <row r="280" s="13" customFormat="1">
      <c r="A280" s="13"/>
      <c r="B280" s="241"/>
      <c r="C280" s="242"/>
      <c r="D280" s="243" t="s">
        <v>230</v>
      </c>
      <c r="E280" s="244" t="s">
        <v>1</v>
      </c>
      <c r="F280" s="245" t="s">
        <v>756</v>
      </c>
      <c r="G280" s="242"/>
      <c r="H280" s="246">
        <v>2.1960000000000002</v>
      </c>
      <c r="I280" s="247"/>
      <c r="J280" s="242"/>
      <c r="K280" s="242"/>
      <c r="L280" s="248"/>
      <c r="M280" s="249"/>
      <c r="N280" s="250"/>
      <c r="O280" s="250"/>
      <c r="P280" s="250"/>
      <c r="Q280" s="250"/>
      <c r="R280" s="250"/>
      <c r="S280" s="250"/>
      <c r="T280" s="251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2" t="s">
        <v>230</v>
      </c>
      <c r="AU280" s="252" t="s">
        <v>88</v>
      </c>
      <c r="AV280" s="13" t="s">
        <v>88</v>
      </c>
      <c r="AW280" s="13" t="s">
        <v>34</v>
      </c>
      <c r="AX280" s="13" t="s">
        <v>86</v>
      </c>
      <c r="AY280" s="252" t="s">
        <v>216</v>
      </c>
    </row>
    <row r="281" s="2" customFormat="1" ht="16.5" customHeight="1">
      <c r="A281" s="39"/>
      <c r="B281" s="40"/>
      <c r="C281" s="228" t="s">
        <v>424</v>
      </c>
      <c r="D281" s="228" t="s">
        <v>218</v>
      </c>
      <c r="E281" s="229" t="s">
        <v>757</v>
      </c>
      <c r="F281" s="230" t="s">
        <v>758</v>
      </c>
      <c r="G281" s="231" t="s">
        <v>277</v>
      </c>
      <c r="H281" s="232">
        <v>3.125</v>
      </c>
      <c r="I281" s="233"/>
      <c r="J281" s="234">
        <f>ROUND(I281*H281,2)</f>
        <v>0</v>
      </c>
      <c r="K281" s="230" t="s">
        <v>222</v>
      </c>
      <c r="L281" s="45"/>
      <c r="M281" s="235" t="s">
        <v>1</v>
      </c>
      <c r="N281" s="236" t="s">
        <v>44</v>
      </c>
      <c r="O281" s="92"/>
      <c r="P281" s="237">
        <f>O281*H281</f>
        <v>0</v>
      </c>
      <c r="Q281" s="237">
        <v>0.37698999999999999</v>
      </c>
      <c r="R281" s="237">
        <f>Q281*H281</f>
        <v>1.1780937499999999</v>
      </c>
      <c r="S281" s="237">
        <v>0</v>
      </c>
      <c r="T281" s="238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39" t="s">
        <v>121</v>
      </c>
      <c r="AT281" s="239" t="s">
        <v>218</v>
      </c>
      <c r="AU281" s="239" t="s">
        <v>88</v>
      </c>
      <c r="AY281" s="18" t="s">
        <v>216</v>
      </c>
      <c r="BE281" s="240">
        <f>IF(N281="základní",J281,0)</f>
        <v>0</v>
      </c>
      <c r="BF281" s="240">
        <f>IF(N281="snížená",J281,0)</f>
        <v>0</v>
      </c>
      <c r="BG281" s="240">
        <f>IF(N281="zákl. přenesená",J281,0)</f>
        <v>0</v>
      </c>
      <c r="BH281" s="240">
        <f>IF(N281="sníž. přenesená",J281,0)</f>
        <v>0</v>
      </c>
      <c r="BI281" s="240">
        <f>IF(N281="nulová",J281,0)</f>
        <v>0</v>
      </c>
      <c r="BJ281" s="18" t="s">
        <v>86</v>
      </c>
      <c r="BK281" s="240">
        <f>ROUND(I281*H281,2)</f>
        <v>0</v>
      </c>
      <c r="BL281" s="18" t="s">
        <v>121</v>
      </c>
      <c r="BM281" s="239" t="s">
        <v>759</v>
      </c>
    </row>
    <row r="282" s="13" customFormat="1">
      <c r="A282" s="13"/>
      <c r="B282" s="241"/>
      <c r="C282" s="242"/>
      <c r="D282" s="243" t="s">
        <v>230</v>
      </c>
      <c r="E282" s="244" t="s">
        <v>1</v>
      </c>
      <c r="F282" s="245" t="s">
        <v>760</v>
      </c>
      <c r="G282" s="242"/>
      <c r="H282" s="246">
        <v>3.125</v>
      </c>
      <c r="I282" s="247"/>
      <c r="J282" s="242"/>
      <c r="K282" s="242"/>
      <c r="L282" s="248"/>
      <c r="M282" s="249"/>
      <c r="N282" s="250"/>
      <c r="O282" s="250"/>
      <c r="P282" s="250"/>
      <c r="Q282" s="250"/>
      <c r="R282" s="250"/>
      <c r="S282" s="250"/>
      <c r="T282" s="251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2" t="s">
        <v>230</v>
      </c>
      <c r="AU282" s="252" t="s">
        <v>88</v>
      </c>
      <c r="AV282" s="13" t="s">
        <v>88</v>
      </c>
      <c r="AW282" s="13" t="s">
        <v>34</v>
      </c>
      <c r="AX282" s="13" t="s">
        <v>86</v>
      </c>
      <c r="AY282" s="252" t="s">
        <v>216</v>
      </c>
    </row>
    <row r="283" s="2" customFormat="1" ht="24.15" customHeight="1">
      <c r="A283" s="39"/>
      <c r="B283" s="40"/>
      <c r="C283" s="228" t="s">
        <v>428</v>
      </c>
      <c r="D283" s="228" t="s">
        <v>218</v>
      </c>
      <c r="E283" s="229" t="s">
        <v>761</v>
      </c>
      <c r="F283" s="230" t="s">
        <v>762</v>
      </c>
      <c r="G283" s="231" t="s">
        <v>277</v>
      </c>
      <c r="H283" s="232">
        <v>139.054</v>
      </c>
      <c r="I283" s="233"/>
      <c r="J283" s="234">
        <f>ROUND(I283*H283,2)</f>
        <v>0</v>
      </c>
      <c r="K283" s="230" t="s">
        <v>1</v>
      </c>
      <c r="L283" s="45"/>
      <c r="M283" s="235" t="s">
        <v>1</v>
      </c>
      <c r="N283" s="236" t="s">
        <v>44</v>
      </c>
      <c r="O283" s="92"/>
      <c r="P283" s="237">
        <f>O283*H283</f>
        <v>0</v>
      </c>
      <c r="Q283" s="237">
        <v>0.14854000000000001</v>
      </c>
      <c r="R283" s="237">
        <f>Q283*H283</f>
        <v>20.655081160000002</v>
      </c>
      <c r="S283" s="237">
        <v>0</v>
      </c>
      <c r="T283" s="238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39" t="s">
        <v>121</v>
      </c>
      <c r="AT283" s="239" t="s">
        <v>218</v>
      </c>
      <c r="AU283" s="239" t="s">
        <v>88</v>
      </c>
      <c r="AY283" s="18" t="s">
        <v>216</v>
      </c>
      <c r="BE283" s="240">
        <f>IF(N283="základní",J283,0)</f>
        <v>0</v>
      </c>
      <c r="BF283" s="240">
        <f>IF(N283="snížená",J283,0)</f>
        <v>0</v>
      </c>
      <c r="BG283" s="240">
        <f>IF(N283="zákl. přenesená",J283,0)</f>
        <v>0</v>
      </c>
      <c r="BH283" s="240">
        <f>IF(N283="sníž. přenesená",J283,0)</f>
        <v>0</v>
      </c>
      <c r="BI283" s="240">
        <f>IF(N283="nulová",J283,0)</f>
        <v>0</v>
      </c>
      <c r="BJ283" s="18" t="s">
        <v>86</v>
      </c>
      <c r="BK283" s="240">
        <f>ROUND(I283*H283,2)</f>
        <v>0</v>
      </c>
      <c r="BL283" s="18" t="s">
        <v>121</v>
      </c>
      <c r="BM283" s="239" t="s">
        <v>763</v>
      </c>
    </row>
    <row r="284" s="13" customFormat="1">
      <c r="A284" s="13"/>
      <c r="B284" s="241"/>
      <c r="C284" s="242"/>
      <c r="D284" s="243" t="s">
        <v>230</v>
      </c>
      <c r="E284" s="244" t="s">
        <v>1</v>
      </c>
      <c r="F284" s="245" t="s">
        <v>764</v>
      </c>
      <c r="G284" s="242"/>
      <c r="H284" s="246">
        <v>62.140000000000001</v>
      </c>
      <c r="I284" s="247"/>
      <c r="J284" s="242"/>
      <c r="K284" s="242"/>
      <c r="L284" s="248"/>
      <c r="M284" s="249"/>
      <c r="N284" s="250"/>
      <c r="O284" s="250"/>
      <c r="P284" s="250"/>
      <c r="Q284" s="250"/>
      <c r="R284" s="250"/>
      <c r="S284" s="250"/>
      <c r="T284" s="251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2" t="s">
        <v>230</v>
      </c>
      <c r="AU284" s="252" t="s">
        <v>88</v>
      </c>
      <c r="AV284" s="13" t="s">
        <v>88</v>
      </c>
      <c r="AW284" s="13" t="s">
        <v>34</v>
      </c>
      <c r="AX284" s="13" t="s">
        <v>79</v>
      </c>
      <c r="AY284" s="252" t="s">
        <v>216</v>
      </c>
    </row>
    <row r="285" s="13" customFormat="1">
      <c r="A285" s="13"/>
      <c r="B285" s="241"/>
      <c r="C285" s="242"/>
      <c r="D285" s="243" t="s">
        <v>230</v>
      </c>
      <c r="E285" s="244" t="s">
        <v>1</v>
      </c>
      <c r="F285" s="245" t="s">
        <v>765</v>
      </c>
      <c r="G285" s="242"/>
      <c r="H285" s="246">
        <v>67.664000000000001</v>
      </c>
      <c r="I285" s="247"/>
      <c r="J285" s="242"/>
      <c r="K285" s="242"/>
      <c r="L285" s="248"/>
      <c r="M285" s="249"/>
      <c r="N285" s="250"/>
      <c r="O285" s="250"/>
      <c r="P285" s="250"/>
      <c r="Q285" s="250"/>
      <c r="R285" s="250"/>
      <c r="S285" s="250"/>
      <c r="T285" s="251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2" t="s">
        <v>230</v>
      </c>
      <c r="AU285" s="252" t="s">
        <v>88</v>
      </c>
      <c r="AV285" s="13" t="s">
        <v>88</v>
      </c>
      <c r="AW285" s="13" t="s">
        <v>34</v>
      </c>
      <c r="AX285" s="13" t="s">
        <v>79</v>
      </c>
      <c r="AY285" s="252" t="s">
        <v>216</v>
      </c>
    </row>
    <row r="286" s="13" customFormat="1">
      <c r="A286" s="13"/>
      <c r="B286" s="241"/>
      <c r="C286" s="242"/>
      <c r="D286" s="243" t="s">
        <v>230</v>
      </c>
      <c r="E286" s="244" t="s">
        <v>1</v>
      </c>
      <c r="F286" s="245" t="s">
        <v>766</v>
      </c>
      <c r="G286" s="242"/>
      <c r="H286" s="246">
        <v>8</v>
      </c>
      <c r="I286" s="247"/>
      <c r="J286" s="242"/>
      <c r="K286" s="242"/>
      <c r="L286" s="248"/>
      <c r="M286" s="249"/>
      <c r="N286" s="250"/>
      <c r="O286" s="250"/>
      <c r="P286" s="250"/>
      <c r="Q286" s="250"/>
      <c r="R286" s="250"/>
      <c r="S286" s="250"/>
      <c r="T286" s="251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2" t="s">
        <v>230</v>
      </c>
      <c r="AU286" s="252" t="s">
        <v>88</v>
      </c>
      <c r="AV286" s="13" t="s">
        <v>88</v>
      </c>
      <c r="AW286" s="13" t="s">
        <v>34</v>
      </c>
      <c r="AX286" s="13" t="s">
        <v>79</v>
      </c>
      <c r="AY286" s="252" t="s">
        <v>216</v>
      </c>
    </row>
    <row r="287" s="13" customFormat="1">
      <c r="A287" s="13"/>
      <c r="B287" s="241"/>
      <c r="C287" s="242"/>
      <c r="D287" s="243" t="s">
        <v>230</v>
      </c>
      <c r="E287" s="244" t="s">
        <v>1</v>
      </c>
      <c r="F287" s="245" t="s">
        <v>767</v>
      </c>
      <c r="G287" s="242"/>
      <c r="H287" s="246">
        <v>1.25</v>
      </c>
      <c r="I287" s="247"/>
      <c r="J287" s="242"/>
      <c r="K287" s="242"/>
      <c r="L287" s="248"/>
      <c r="M287" s="249"/>
      <c r="N287" s="250"/>
      <c r="O287" s="250"/>
      <c r="P287" s="250"/>
      <c r="Q287" s="250"/>
      <c r="R287" s="250"/>
      <c r="S287" s="250"/>
      <c r="T287" s="251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2" t="s">
        <v>230</v>
      </c>
      <c r="AU287" s="252" t="s">
        <v>88</v>
      </c>
      <c r="AV287" s="13" t="s">
        <v>88</v>
      </c>
      <c r="AW287" s="13" t="s">
        <v>34</v>
      </c>
      <c r="AX287" s="13" t="s">
        <v>79</v>
      </c>
      <c r="AY287" s="252" t="s">
        <v>216</v>
      </c>
    </row>
    <row r="288" s="14" customFormat="1">
      <c r="A288" s="14"/>
      <c r="B288" s="253"/>
      <c r="C288" s="254"/>
      <c r="D288" s="243" t="s">
        <v>230</v>
      </c>
      <c r="E288" s="255" t="s">
        <v>1</v>
      </c>
      <c r="F288" s="256" t="s">
        <v>285</v>
      </c>
      <c r="G288" s="254"/>
      <c r="H288" s="257">
        <v>139.054</v>
      </c>
      <c r="I288" s="258"/>
      <c r="J288" s="254"/>
      <c r="K288" s="254"/>
      <c r="L288" s="259"/>
      <c r="M288" s="260"/>
      <c r="N288" s="261"/>
      <c r="O288" s="261"/>
      <c r="P288" s="261"/>
      <c r="Q288" s="261"/>
      <c r="R288" s="261"/>
      <c r="S288" s="261"/>
      <c r="T288" s="262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63" t="s">
        <v>230</v>
      </c>
      <c r="AU288" s="263" t="s">
        <v>88</v>
      </c>
      <c r="AV288" s="14" t="s">
        <v>121</v>
      </c>
      <c r="AW288" s="14" t="s">
        <v>34</v>
      </c>
      <c r="AX288" s="14" t="s">
        <v>86</v>
      </c>
      <c r="AY288" s="263" t="s">
        <v>216</v>
      </c>
    </row>
    <row r="289" s="2" customFormat="1" ht="24.15" customHeight="1">
      <c r="A289" s="39"/>
      <c r="B289" s="40"/>
      <c r="C289" s="228" t="s">
        <v>432</v>
      </c>
      <c r="D289" s="228" t="s">
        <v>218</v>
      </c>
      <c r="E289" s="229" t="s">
        <v>768</v>
      </c>
      <c r="F289" s="230" t="s">
        <v>769</v>
      </c>
      <c r="G289" s="231" t="s">
        <v>277</v>
      </c>
      <c r="H289" s="232">
        <v>488.61099999999999</v>
      </c>
      <c r="I289" s="233"/>
      <c r="J289" s="234">
        <f>ROUND(I289*H289,2)</f>
        <v>0</v>
      </c>
      <c r="K289" s="230" t="s">
        <v>770</v>
      </c>
      <c r="L289" s="45"/>
      <c r="M289" s="235" t="s">
        <v>1</v>
      </c>
      <c r="N289" s="236" t="s">
        <v>44</v>
      </c>
      <c r="O289" s="92"/>
      <c r="P289" s="237">
        <f>O289*H289</f>
        <v>0</v>
      </c>
      <c r="Q289" s="237">
        <v>0.20862</v>
      </c>
      <c r="R289" s="237">
        <f>Q289*H289</f>
        <v>101.93402682</v>
      </c>
      <c r="S289" s="237">
        <v>0</v>
      </c>
      <c r="T289" s="238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39" t="s">
        <v>121</v>
      </c>
      <c r="AT289" s="239" t="s">
        <v>218</v>
      </c>
      <c r="AU289" s="239" t="s">
        <v>88</v>
      </c>
      <c r="AY289" s="18" t="s">
        <v>216</v>
      </c>
      <c r="BE289" s="240">
        <f>IF(N289="základní",J289,0)</f>
        <v>0</v>
      </c>
      <c r="BF289" s="240">
        <f>IF(N289="snížená",J289,0)</f>
        <v>0</v>
      </c>
      <c r="BG289" s="240">
        <f>IF(N289="zákl. přenesená",J289,0)</f>
        <v>0</v>
      </c>
      <c r="BH289" s="240">
        <f>IF(N289="sníž. přenesená",J289,0)</f>
        <v>0</v>
      </c>
      <c r="BI289" s="240">
        <f>IF(N289="nulová",J289,0)</f>
        <v>0</v>
      </c>
      <c r="BJ289" s="18" t="s">
        <v>86</v>
      </c>
      <c r="BK289" s="240">
        <f>ROUND(I289*H289,2)</f>
        <v>0</v>
      </c>
      <c r="BL289" s="18" t="s">
        <v>121</v>
      </c>
      <c r="BM289" s="239" t="s">
        <v>771</v>
      </c>
    </row>
    <row r="290" s="13" customFormat="1">
      <c r="A290" s="13"/>
      <c r="B290" s="241"/>
      <c r="C290" s="242"/>
      <c r="D290" s="243" t="s">
        <v>230</v>
      </c>
      <c r="E290" s="244" t="s">
        <v>1</v>
      </c>
      <c r="F290" s="245" t="s">
        <v>772</v>
      </c>
      <c r="G290" s="242"/>
      <c r="H290" s="246">
        <v>247.208</v>
      </c>
      <c r="I290" s="247"/>
      <c r="J290" s="242"/>
      <c r="K290" s="242"/>
      <c r="L290" s="248"/>
      <c r="M290" s="249"/>
      <c r="N290" s="250"/>
      <c r="O290" s="250"/>
      <c r="P290" s="250"/>
      <c r="Q290" s="250"/>
      <c r="R290" s="250"/>
      <c r="S290" s="250"/>
      <c r="T290" s="251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2" t="s">
        <v>230</v>
      </c>
      <c r="AU290" s="252" t="s">
        <v>88</v>
      </c>
      <c r="AV290" s="13" t="s">
        <v>88</v>
      </c>
      <c r="AW290" s="13" t="s">
        <v>34</v>
      </c>
      <c r="AX290" s="13" t="s">
        <v>79</v>
      </c>
      <c r="AY290" s="252" t="s">
        <v>216</v>
      </c>
    </row>
    <row r="291" s="13" customFormat="1">
      <c r="A291" s="13"/>
      <c r="B291" s="241"/>
      <c r="C291" s="242"/>
      <c r="D291" s="243" t="s">
        <v>230</v>
      </c>
      <c r="E291" s="244" t="s">
        <v>1</v>
      </c>
      <c r="F291" s="245" t="s">
        <v>773</v>
      </c>
      <c r="G291" s="242"/>
      <c r="H291" s="246">
        <v>68.888000000000005</v>
      </c>
      <c r="I291" s="247"/>
      <c r="J291" s="242"/>
      <c r="K291" s="242"/>
      <c r="L291" s="248"/>
      <c r="M291" s="249"/>
      <c r="N291" s="250"/>
      <c r="O291" s="250"/>
      <c r="P291" s="250"/>
      <c r="Q291" s="250"/>
      <c r="R291" s="250"/>
      <c r="S291" s="250"/>
      <c r="T291" s="251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2" t="s">
        <v>230</v>
      </c>
      <c r="AU291" s="252" t="s">
        <v>88</v>
      </c>
      <c r="AV291" s="13" t="s">
        <v>88</v>
      </c>
      <c r="AW291" s="13" t="s">
        <v>34</v>
      </c>
      <c r="AX291" s="13" t="s">
        <v>79</v>
      </c>
      <c r="AY291" s="252" t="s">
        <v>216</v>
      </c>
    </row>
    <row r="292" s="13" customFormat="1">
      <c r="A292" s="13"/>
      <c r="B292" s="241"/>
      <c r="C292" s="242"/>
      <c r="D292" s="243" t="s">
        <v>230</v>
      </c>
      <c r="E292" s="244" t="s">
        <v>1</v>
      </c>
      <c r="F292" s="245" t="s">
        <v>774</v>
      </c>
      <c r="G292" s="242"/>
      <c r="H292" s="246">
        <v>-93.429000000000002</v>
      </c>
      <c r="I292" s="247"/>
      <c r="J292" s="242"/>
      <c r="K292" s="242"/>
      <c r="L292" s="248"/>
      <c r="M292" s="249"/>
      <c r="N292" s="250"/>
      <c r="O292" s="250"/>
      <c r="P292" s="250"/>
      <c r="Q292" s="250"/>
      <c r="R292" s="250"/>
      <c r="S292" s="250"/>
      <c r="T292" s="251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2" t="s">
        <v>230</v>
      </c>
      <c r="AU292" s="252" t="s">
        <v>88</v>
      </c>
      <c r="AV292" s="13" t="s">
        <v>88</v>
      </c>
      <c r="AW292" s="13" t="s">
        <v>34</v>
      </c>
      <c r="AX292" s="13" t="s">
        <v>79</v>
      </c>
      <c r="AY292" s="252" t="s">
        <v>216</v>
      </c>
    </row>
    <row r="293" s="15" customFormat="1">
      <c r="A293" s="15"/>
      <c r="B293" s="280"/>
      <c r="C293" s="281"/>
      <c r="D293" s="243" t="s">
        <v>230</v>
      </c>
      <c r="E293" s="282" t="s">
        <v>1</v>
      </c>
      <c r="F293" s="283" t="s">
        <v>775</v>
      </c>
      <c r="G293" s="281"/>
      <c r="H293" s="284">
        <v>222.667</v>
      </c>
      <c r="I293" s="285"/>
      <c r="J293" s="281"/>
      <c r="K293" s="281"/>
      <c r="L293" s="286"/>
      <c r="M293" s="287"/>
      <c r="N293" s="288"/>
      <c r="O293" s="288"/>
      <c r="P293" s="288"/>
      <c r="Q293" s="288"/>
      <c r="R293" s="288"/>
      <c r="S293" s="288"/>
      <c r="T293" s="289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90" t="s">
        <v>230</v>
      </c>
      <c r="AU293" s="290" t="s">
        <v>88</v>
      </c>
      <c r="AV293" s="15" t="s">
        <v>99</v>
      </c>
      <c r="AW293" s="15" t="s">
        <v>34</v>
      </c>
      <c r="AX293" s="15" t="s">
        <v>79</v>
      </c>
      <c r="AY293" s="290" t="s">
        <v>216</v>
      </c>
    </row>
    <row r="294" s="13" customFormat="1">
      <c r="A294" s="13"/>
      <c r="B294" s="241"/>
      <c r="C294" s="242"/>
      <c r="D294" s="243" t="s">
        <v>230</v>
      </c>
      <c r="E294" s="244" t="s">
        <v>1</v>
      </c>
      <c r="F294" s="245" t="s">
        <v>776</v>
      </c>
      <c r="G294" s="242"/>
      <c r="H294" s="246">
        <v>353.91399999999999</v>
      </c>
      <c r="I294" s="247"/>
      <c r="J294" s="242"/>
      <c r="K294" s="242"/>
      <c r="L294" s="248"/>
      <c r="M294" s="249"/>
      <c r="N294" s="250"/>
      <c r="O294" s="250"/>
      <c r="P294" s="250"/>
      <c r="Q294" s="250"/>
      <c r="R294" s="250"/>
      <c r="S294" s="250"/>
      <c r="T294" s="251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2" t="s">
        <v>230</v>
      </c>
      <c r="AU294" s="252" t="s">
        <v>88</v>
      </c>
      <c r="AV294" s="13" t="s">
        <v>88</v>
      </c>
      <c r="AW294" s="13" t="s">
        <v>34</v>
      </c>
      <c r="AX294" s="13" t="s">
        <v>79</v>
      </c>
      <c r="AY294" s="252" t="s">
        <v>216</v>
      </c>
    </row>
    <row r="295" s="13" customFormat="1">
      <c r="A295" s="13"/>
      <c r="B295" s="241"/>
      <c r="C295" s="242"/>
      <c r="D295" s="243" t="s">
        <v>230</v>
      </c>
      <c r="E295" s="244" t="s">
        <v>1</v>
      </c>
      <c r="F295" s="245" t="s">
        <v>777</v>
      </c>
      <c r="G295" s="242"/>
      <c r="H295" s="246">
        <v>-87.969999999999999</v>
      </c>
      <c r="I295" s="247"/>
      <c r="J295" s="242"/>
      <c r="K295" s="242"/>
      <c r="L295" s="248"/>
      <c r="M295" s="249"/>
      <c r="N295" s="250"/>
      <c r="O295" s="250"/>
      <c r="P295" s="250"/>
      <c r="Q295" s="250"/>
      <c r="R295" s="250"/>
      <c r="S295" s="250"/>
      <c r="T295" s="251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2" t="s">
        <v>230</v>
      </c>
      <c r="AU295" s="252" t="s">
        <v>88</v>
      </c>
      <c r="AV295" s="13" t="s">
        <v>88</v>
      </c>
      <c r="AW295" s="13" t="s">
        <v>34</v>
      </c>
      <c r="AX295" s="13" t="s">
        <v>79</v>
      </c>
      <c r="AY295" s="252" t="s">
        <v>216</v>
      </c>
    </row>
    <row r="296" s="15" customFormat="1">
      <c r="A296" s="15"/>
      <c r="B296" s="280"/>
      <c r="C296" s="281"/>
      <c r="D296" s="243" t="s">
        <v>230</v>
      </c>
      <c r="E296" s="282" t="s">
        <v>1</v>
      </c>
      <c r="F296" s="283" t="s">
        <v>778</v>
      </c>
      <c r="G296" s="281"/>
      <c r="H296" s="284">
        <v>265.94400000000002</v>
      </c>
      <c r="I296" s="285"/>
      <c r="J296" s="281"/>
      <c r="K296" s="281"/>
      <c r="L296" s="286"/>
      <c r="M296" s="287"/>
      <c r="N296" s="288"/>
      <c r="O296" s="288"/>
      <c r="P296" s="288"/>
      <c r="Q296" s="288"/>
      <c r="R296" s="288"/>
      <c r="S296" s="288"/>
      <c r="T296" s="289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90" t="s">
        <v>230</v>
      </c>
      <c r="AU296" s="290" t="s">
        <v>88</v>
      </c>
      <c r="AV296" s="15" t="s">
        <v>99</v>
      </c>
      <c r="AW296" s="15" t="s">
        <v>34</v>
      </c>
      <c r="AX296" s="15" t="s">
        <v>79</v>
      </c>
      <c r="AY296" s="290" t="s">
        <v>216</v>
      </c>
    </row>
    <row r="297" s="14" customFormat="1">
      <c r="A297" s="14"/>
      <c r="B297" s="253"/>
      <c r="C297" s="254"/>
      <c r="D297" s="243" t="s">
        <v>230</v>
      </c>
      <c r="E297" s="255" t="s">
        <v>1</v>
      </c>
      <c r="F297" s="256" t="s">
        <v>285</v>
      </c>
      <c r="G297" s="254"/>
      <c r="H297" s="257">
        <v>488.61099999999999</v>
      </c>
      <c r="I297" s="258"/>
      <c r="J297" s="254"/>
      <c r="K297" s="254"/>
      <c r="L297" s="259"/>
      <c r="M297" s="260"/>
      <c r="N297" s="261"/>
      <c r="O297" s="261"/>
      <c r="P297" s="261"/>
      <c r="Q297" s="261"/>
      <c r="R297" s="261"/>
      <c r="S297" s="261"/>
      <c r="T297" s="262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3" t="s">
        <v>230</v>
      </c>
      <c r="AU297" s="263" t="s">
        <v>88</v>
      </c>
      <c r="AV297" s="14" t="s">
        <v>121</v>
      </c>
      <c r="AW297" s="14" t="s">
        <v>34</v>
      </c>
      <c r="AX297" s="14" t="s">
        <v>86</v>
      </c>
      <c r="AY297" s="263" t="s">
        <v>216</v>
      </c>
    </row>
    <row r="298" s="2" customFormat="1" ht="16.5" customHeight="1">
      <c r="A298" s="39"/>
      <c r="B298" s="40"/>
      <c r="C298" s="228" t="s">
        <v>436</v>
      </c>
      <c r="D298" s="228" t="s">
        <v>218</v>
      </c>
      <c r="E298" s="229" t="s">
        <v>779</v>
      </c>
      <c r="F298" s="230" t="s">
        <v>780</v>
      </c>
      <c r="G298" s="231" t="s">
        <v>328</v>
      </c>
      <c r="H298" s="232">
        <v>17.582000000000001</v>
      </c>
      <c r="I298" s="233"/>
      <c r="J298" s="234">
        <f>ROUND(I298*H298,2)</f>
        <v>0</v>
      </c>
      <c r="K298" s="230" t="s">
        <v>222</v>
      </c>
      <c r="L298" s="45"/>
      <c r="M298" s="235" t="s">
        <v>1</v>
      </c>
      <c r="N298" s="236" t="s">
        <v>44</v>
      </c>
      <c r="O298" s="92"/>
      <c r="P298" s="237">
        <f>O298*H298</f>
        <v>0</v>
      </c>
      <c r="Q298" s="237">
        <v>2.45329</v>
      </c>
      <c r="R298" s="237">
        <f>Q298*H298</f>
        <v>43.133744780000001</v>
      </c>
      <c r="S298" s="237">
        <v>0</v>
      </c>
      <c r="T298" s="238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39" t="s">
        <v>121</v>
      </c>
      <c r="AT298" s="239" t="s">
        <v>218</v>
      </c>
      <c r="AU298" s="239" t="s">
        <v>88</v>
      </c>
      <c r="AY298" s="18" t="s">
        <v>216</v>
      </c>
      <c r="BE298" s="240">
        <f>IF(N298="základní",J298,0)</f>
        <v>0</v>
      </c>
      <c r="BF298" s="240">
        <f>IF(N298="snížená",J298,0)</f>
        <v>0</v>
      </c>
      <c r="BG298" s="240">
        <f>IF(N298="zákl. přenesená",J298,0)</f>
        <v>0</v>
      </c>
      <c r="BH298" s="240">
        <f>IF(N298="sníž. přenesená",J298,0)</f>
        <v>0</v>
      </c>
      <c r="BI298" s="240">
        <f>IF(N298="nulová",J298,0)</f>
        <v>0</v>
      </c>
      <c r="BJ298" s="18" t="s">
        <v>86</v>
      </c>
      <c r="BK298" s="240">
        <f>ROUND(I298*H298,2)</f>
        <v>0</v>
      </c>
      <c r="BL298" s="18" t="s">
        <v>121</v>
      </c>
      <c r="BM298" s="239" t="s">
        <v>781</v>
      </c>
    </row>
    <row r="299" s="13" customFormat="1">
      <c r="A299" s="13"/>
      <c r="B299" s="241"/>
      <c r="C299" s="242"/>
      <c r="D299" s="243" t="s">
        <v>230</v>
      </c>
      <c r="E299" s="244" t="s">
        <v>1</v>
      </c>
      <c r="F299" s="245" t="s">
        <v>782</v>
      </c>
      <c r="G299" s="242"/>
      <c r="H299" s="246">
        <v>17.582000000000001</v>
      </c>
      <c r="I299" s="247"/>
      <c r="J299" s="242"/>
      <c r="K299" s="242"/>
      <c r="L299" s="248"/>
      <c r="M299" s="249"/>
      <c r="N299" s="250"/>
      <c r="O299" s="250"/>
      <c r="P299" s="250"/>
      <c r="Q299" s="250"/>
      <c r="R299" s="250"/>
      <c r="S299" s="250"/>
      <c r="T299" s="251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52" t="s">
        <v>230</v>
      </c>
      <c r="AU299" s="252" t="s">
        <v>88</v>
      </c>
      <c r="AV299" s="13" t="s">
        <v>88</v>
      </c>
      <c r="AW299" s="13" t="s">
        <v>34</v>
      </c>
      <c r="AX299" s="13" t="s">
        <v>86</v>
      </c>
      <c r="AY299" s="252" t="s">
        <v>216</v>
      </c>
    </row>
    <row r="300" s="2" customFormat="1" ht="16.5" customHeight="1">
      <c r="A300" s="39"/>
      <c r="B300" s="40"/>
      <c r="C300" s="228" t="s">
        <v>441</v>
      </c>
      <c r="D300" s="228" t="s">
        <v>218</v>
      </c>
      <c r="E300" s="229" t="s">
        <v>783</v>
      </c>
      <c r="F300" s="230" t="s">
        <v>784</v>
      </c>
      <c r="G300" s="231" t="s">
        <v>277</v>
      </c>
      <c r="H300" s="232">
        <v>143.19800000000001</v>
      </c>
      <c r="I300" s="233"/>
      <c r="J300" s="234">
        <f>ROUND(I300*H300,2)</f>
        <v>0</v>
      </c>
      <c r="K300" s="230" t="s">
        <v>222</v>
      </c>
      <c r="L300" s="45"/>
      <c r="M300" s="235" t="s">
        <v>1</v>
      </c>
      <c r="N300" s="236" t="s">
        <v>44</v>
      </c>
      <c r="O300" s="92"/>
      <c r="P300" s="237">
        <f>O300*H300</f>
        <v>0</v>
      </c>
      <c r="Q300" s="237">
        <v>0.0027499999999999998</v>
      </c>
      <c r="R300" s="237">
        <f>Q300*H300</f>
        <v>0.39379449999999999</v>
      </c>
      <c r="S300" s="237">
        <v>0</v>
      </c>
      <c r="T300" s="238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39" t="s">
        <v>121</v>
      </c>
      <c r="AT300" s="239" t="s">
        <v>218</v>
      </c>
      <c r="AU300" s="239" t="s">
        <v>88</v>
      </c>
      <c r="AY300" s="18" t="s">
        <v>216</v>
      </c>
      <c r="BE300" s="240">
        <f>IF(N300="základní",J300,0)</f>
        <v>0</v>
      </c>
      <c r="BF300" s="240">
        <f>IF(N300="snížená",J300,0)</f>
        <v>0</v>
      </c>
      <c r="BG300" s="240">
        <f>IF(N300="zákl. přenesená",J300,0)</f>
        <v>0</v>
      </c>
      <c r="BH300" s="240">
        <f>IF(N300="sníž. přenesená",J300,0)</f>
        <v>0</v>
      </c>
      <c r="BI300" s="240">
        <f>IF(N300="nulová",J300,0)</f>
        <v>0</v>
      </c>
      <c r="BJ300" s="18" t="s">
        <v>86</v>
      </c>
      <c r="BK300" s="240">
        <f>ROUND(I300*H300,2)</f>
        <v>0</v>
      </c>
      <c r="BL300" s="18" t="s">
        <v>121</v>
      </c>
      <c r="BM300" s="239" t="s">
        <v>785</v>
      </c>
    </row>
    <row r="301" s="13" customFormat="1">
      <c r="A301" s="13"/>
      <c r="B301" s="241"/>
      <c r="C301" s="242"/>
      <c r="D301" s="243" t="s">
        <v>230</v>
      </c>
      <c r="E301" s="244" t="s">
        <v>1</v>
      </c>
      <c r="F301" s="245" t="s">
        <v>786</v>
      </c>
      <c r="G301" s="242"/>
      <c r="H301" s="246">
        <v>143.19800000000001</v>
      </c>
      <c r="I301" s="247"/>
      <c r="J301" s="242"/>
      <c r="K301" s="242"/>
      <c r="L301" s="248"/>
      <c r="M301" s="249"/>
      <c r="N301" s="250"/>
      <c r="O301" s="250"/>
      <c r="P301" s="250"/>
      <c r="Q301" s="250"/>
      <c r="R301" s="250"/>
      <c r="S301" s="250"/>
      <c r="T301" s="251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2" t="s">
        <v>230</v>
      </c>
      <c r="AU301" s="252" t="s">
        <v>88</v>
      </c>
      <c r="AV301" s="13" t="s">
        <v>88</v>
      </c>
      <c r="AW301" s="13" t="s">
        <v>34</v>
      </c>
      <c r="AX301" s="13" t="s">
        <v>86</v>
      </c>
      <c r="AY301" s="252" t="s">
        <v>216</v>
      </c>
    </row>
    <row r="302" s="2" customFormat="1" ht="16.5" customHeight="1">
      <c r="A302" s="39"/>
      <c r="B302" s="40"/>
      <c r="C302" s="228" t="s">
        <v>445</v>
      </c>
      <c r="D302" s="228" t="s">
        <v>218</v>
      </c>
      <c r="E302" s="229" t="s">
        <v>787</v>
      </c>
      <c r="F302" s="230" t="s">
        <v>788</v>
      </c>
      <c r="G302" s="231" t="s">
        <v>277</v>
      </c>
      <c r="H302" s="232">
        <v>143.19800000000001</v>
      </c>
      <c r="I302" s="233"/>
      <c r="J302" s="234">
        <f>ROUND(I302*H302,2)</f>
        <v>0</v>
      </c>
      <c r="K302" s="230" t="s">
        <v>222</v>
      </c>
      <c r="L302" s="45"/>
      <c r="M302" s="235" t="s">
        <v>1</v>
      </c>
      <c r="N302" s="236" t="s">
        <v>44</v>
      </c>
      <c r="O302" s="92"/>
      <c r="P302" s="237">
        <f>O302*H302</f>
        <v>0</v>
      </c>
      <c r="Q302" s="237">
        <v>0</v>
      </c>
      <c r="R302" s="237">
        <f>Q302*H302</f>
        <v>0</v>
      </c>
      <c r="S302" s="237">
        <v>0</v>
      </c>
      <c r="T302" s="238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39" t="s">
        <v>121</v>
      </c>
      <c r="AT302" s="239" t="s">
        <v>218</v>
      </c>
      <c r="AU302" s="239" t="s">
        <v>88</v>
      </c>
      <c r="AY302" s="18" t="s">
        <v>216</v>
      </c>
      <c r="BE302" s="240">
        <f>IF(N302="základní",J302,0)</f>
        <v>0</v>
      </c>
      <c r="BF302" s="240">
        <f>IF(N302="snížená",J302,0)</f>
        <v>0</v>
      </c>
      <c r="BG302" s="240">
        <f>IF(N302="zákl. přenesená",J302,0)</f>
        <v>0</v>
      </c>
      <c r="BH302" s="240">
        <f>IF(N302="sníž. přenesená",J302,0)</f>
        <v>0</v>
      </c>
      <c r="BI302" s="240">
        <f>IF(N302="nulová",J302,0)</f>
        <v>0</v>
      </c>
      <c r="BJ302" s="18" t="s">
        <v>86</v>
      </c>
      <c r="BK302" s="240">
        <f>ROUND(I302*H302,2)</f>
        <v>0</v>
      </c>
      <c r="BL302" s="18" t="s">
        <v>121</v>
      </c>
      <c r="BM302" s="239" t="s">
        <v>789</v>
      </c>
    </row>
    <row r="303" s="2" customFormat="1" ht="16.5" customHeight="1">
      <c r="A303" s="39"/>
      <c r="B303" s="40"/>
      <c r="C303" s="228" t="s">
        <v>449</v>
      </c>
      <c r="D303" s="228" t="s">
        <v>218</v>
      </c>
      <c r="E303" s="229" t="s">
        <v>790</v>
      </c>
      <c r="F303" s="230" t="s">
        <v>791</v>
      </c>
      <c r="G303" s="231" t="s">
        <v>277</v>
      </c>
      <c r="H303" s="232">
        <v>73.155000000000001</v>
      </c>
      <c r="I303" s="233"/>
      <c r="J303" s="234">
        <f>ROUND(I303*H303,2)</f>
        <v>0</v>
      </c>
      <c r="K303" s="230" t="s">
        <v>222</v>
      </c>
      <c r="L303" s="45"/>
      <c r="M303" s="235" t="s">
        <v>1</v>
      </c>
      <c r="N303" s="236" t="s">
        <v>44</v>
      </c>
      <c r="O303" s="92"/>
      <c r="P303" s="237">
        <f>O303*H303</f>
        <v>0</v>
      </c>
      <c r="Q303" s="237">
        <v>0.0025000000000000001</v>
      </c>
      <c r="R303" s="237">
        <f>Q303*H303</f>
        <v>0.18288750000000001</v>
      </c>
      <c r="S303" s="237">
        <v>0</v>
      </c>
      <c r="T303" s="238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39" t="s">
        <v>121</v>
      </c>
      <c r="AT303" s="239" t="s">
        <v>218</v>
      </c>
      <c r="AU303" s="239" t="s">
        <v>88</v>
      </c>
      <c r="AY303" s="18" t="s">
        <v>216</v>
      </c>
      <c r="BE303" s="240">
        <f>IF(N303="základní",J303,0)</f>
        <v>0</v>
      </c>
      <c r="BF303" s="240">
        <f>IF(N303="snížená",J303,0)</f>
        <v>0</v>
      </c>
      <c r="BG303" s="240">
        <f>IF(N303="zákl. přenesená",J303,0)</f>
        <v>0</v>
      </c>
      <c r="BH303" s="240">
        <f>IF(N303="sníž. přenesená",J303,0)</f>
        <v>0</v>
      </c>
      <c r="BI303" s="240">
        <f>IF(N303="nulová",J303,0)</f>
        <v>0</v>
      </c>
      <c r="BJ303" s="18" t="s">
        <v>86</v>
      </c>
      <c r="BK303" s="240">
        <f>ROUND(I303*H303,2)</f>
        <v>0</v>
      </c>
      <c r="BL303" s="18" t="s">
        <v>121</v>
      </c>
      <c r="BM303" s="239" t="s">
        <v>792</v>
      </c>
    </row>
    <row r="304" s="13" customFormat="1">
      <c r="A304" s="13"/>
      <c r="B304" s="241"/>
      <c r="C304" s="242"/>
      <c r="D304" s="243" t="s">
        <v>230</v>
      </c>
      <c r="E304" s="244" t="s">
        <v>1</v>
      </c>
      <c r="F304" s="245" t="s">
        <v>793</v>
      </c>
      <c r="G304" s="242"/>
      <c r="H304" s="246">
        <v>73.155000000000001</v>
      </c>
      <c r="I304" s="247"/>
      <c r="J304" s="242"/>
      <c r="K304" s="242"/>
      <c r="L304" s="248"/>
      <c r="M304" s="249"/>
      <c r="N304" s="250"/>
      <c r="O304" s="250"/>
      <c r="P304" s="250"/>
      <c r="Q304" s="250"/>
      <c r="R304" s="250"/>
      <c r="S304" s="250"/>
      <c r="T304" s="251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2" t="s">
        <v>230</v>
      </c>
      <c r="AU304" s="252" t="s">
        <v>88</v>
      </c>
      <c r="AV304" s="13" t="s">
        <v>88</v>
      </c>
      <c r="AW304" s="13" t="s">
        <v>34</v>
      </c>
      <c r="AX304" s="13" t="s">
        <v>86</v>
      </c>
      <c r="AY304" s="252" t="s">
        <v>216</v>
      </c>
    </row>
    <row r="305" s="2" customFormat="1" ht="16.5" customHeight="1">
      <c r="A305" s="39"/>
      <c r="B305" s="40"/>
      <c r="C305" s="228" t="s">
        <v>453</v>
      </c>
      <c r="D305" s="228" t="s">
        <v>218</v>
      </c>
      <c r="E305" s="229" t="s">
        <v>794</v>
      </c>
      <c r="F305" s="230" t="s">
        <v>795</v>
      </c>
      <c r="G305" s="231" t="s">
        <v>359</v>
      </c>
      <c r="H305" s="232">
        <v>1.7</v>
      </c>
      <c r="I305" s="233"/>
      <c r="J305" s="234">
        <f>ROUND(I305*H305,2)</f>
        <v>0</v>
      </c>
      <c r="K305" s="230" t="s">
        <v>222</v>
      </c>
      <c r="L305" s="45"/>
      <c r="M305" s="235" t="s">
        <v>1</v>
      </c>
      <c r="N305" s="236" t="s">
        <v>44</v>
      </c>
      <c r="O305" s="92"/>
      <c r="P305" s="237">
        <f>O305*H305</f>
        <v>0</v>
      </c>
      <c r="Q305" s="237">
        <v>1.04922</v>
      </c>
      <c r="R305" s="237">
        <f>Q305*H305</f>
        <v>1.783674</v>
      </c>
      <c r="S305" s="237">
        <v>0</v>
      </c>
      <c r="T305" s="238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39" t="s">
        <v>121</v>
      </c>
      <c r="AT305" s="239" t="s">
        <v>218</v>
      </c>
      <c r="AU305" s="239" t="s">
        <v>88</v>
      </c>
      <c r="AY305" s="18" t="s">
        <v>216</v>
      </c>
      <c r="BE305" s="240">
        <f>IF(N305="základní",J305,0)</f>
        <v>0</v>
      </c>
      <c r="BF305" s="240">
        <f>IF(N305="snížená",J305,0)</f>
        <v>0</v>
      </c>
      <c r="BG305" s="240">
        <f>IF(N305="zákl. přenesená",J305,0)</f>
        <v>0</v>
      </c>
      <c r="BH305" s="240">
        <f>IF(N305="sníž. přenesená",J305,0)</f>
        <v>0</v>
      </c>
      <c r="BI305" s="240">
        <f>IF(N305="nulová",J305,0)</f>
        <v>0</v>
      </c>
      <c r="BJ305" s="18" t="s">
        <v>86</v>
      </c>
      <c r="BK305" s="240">
        <f>ROUND(I305*H305,2)</f>
        <v>0</v>
      </c>
      <c r="BL305" s="18" t="s">
        <v>121</v>
      </c>
      <c r="BM305" s="239" t="s">
        <v>796</v>
      </c>
    </row>
    <row r="306" s="13" customFormat="1">
      <c r="A306" s="13"/>
      <c r="B306" s="241"/>
      <c r="C306" s="242"/>
      <c r="D306" s="243" t="s">
        <v>230</v>
      </c>
      <c r="E306" s="244" t="s">
        <v>1</v>
      </c>
      <c r="F306" s="245" t="s">
        <v>797</v>
      </c>
      <c r="G306" s="242"/>
      <c r="H306" s="246">
        <v>1.7</v>
      </c>
      <c r="I306" s="247"/>
      <c r="J306" s="242"/>
      <c r="K306" s="242"/>
      <c r="L306" s="248"/>
      <c r="M306" s="249"/>
      <c r="N306" s="250"/>
      <c r="O306" s="250"/>
      <c r="P306" s="250"/>
      <c r="Q306" s="250"/>
      <c r="R306" s="250"/>
      <c r="S306" s="250"/>
      <c r="T306" s="251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2" t="s">
        <v>230</v>
      </c>
      <c r="AU306" s="252" t="s">
        <v>88</v>
      </c>
      <c r="AV306" s="13" t="s">
        <v>88</v>
      </c>
      <c r="AW306" s="13" t="s">
        <v>34</v>
      </c>
      <c r="AX306" s="13" t="s">
        <v>86</v>
      </c>
      <c r="AY306" s="252" t="s">
        <v>216</v>
      </c>
    </row>
    <row r="307" s="2" customFormat="1" ht="16.5" customHeight="1">
      <c r="A307" s="39"/>
      <c r="B307" s="40"/>
      <c r="C307" s="228" t="s">
        <v>459</v>
      </c>
      <c r="D307" s="228" t="s">
        <v>218</v>
      </c>
      <c r="E307" s="229" t="s">
        <v>798</v>
      </c>
      <c r="F307" s="230" t="s">
        <v>799</v>
      </c>
      <c r="G307" s="231" t="s">
        <v>328</v>
      </c>
      <c r="H307" s="232">
        <v>18.43</v>
      </c>
      <c r="I307" s="233"/>
      <c r="J307" s="234">
        <f>ROUND(I307*H307,2)</f>
        <v>0</v>
      </c>
      <c r="K307" s="230" t="s">
        <v>222</v>
      </c>
      <c r="L307" s="45"/>
      <c r="M307" s="235" t="s">
        <v>1</v>
      </c>
      <c r="N307" s="236" t="s">
        <v>44</v>
      </c>
      <c r="O307" s="92"/>
      <c r="P307" s="237">
        <f>O307*H307</f>
        <v>0</v>
      </c>
      <c r="Q307" s="237">
        <v>2.45329</v>
      </c>
      <c r="R307" s="237">
        <f>Q307*H307</f>
        <v>45.214134699999995</v>
      </c>
      <c r="S307" s="237">
        <v>0</v>
      </c>
      <c r="T307" s="238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39" t="s">
        <v>121</v>
      </c>
      <c r="AT307" s="239" t="s">
        <v>218</v>
      </c>
      <c r="AU307" s="239" t="s">
        <v>88</v>
      </c>
      <c r="AY307" s="18" t="s">
        <v>216</v>
      </c>
      <c r="BE307" s="240">
        <f>IF(N307="základní",J307,0)</f>
        <v>0</v>
      </c>
      <c r="BF307" s="240">
        <f>IF(N307="snížená",J307,0)</f>
        <v>0</v>
      </c>
      <c r="BG307" s="240">
        <f>IF(N307="zákl. přenesená",J307,0)</f>
        <v>0</v>
      </c>
      <c r="BH307" s="240">
        <f>IF(N307="sníž. přenesená",J307,0)</f>
        <v>0</v>
      </c>
      <c r="BI307" s="240">
        <f>IF(N307="nulová",J307,0)</f>
        <v>0</v>
      </c>
      <c r="BJ307" s="18" t="s">
        <v>86</v>
      </c>
      <c r="BK307" s="240">
        <f>ROUND(I307*H307,2)</f>
        <v>0</v>
      </c>
      <c r="BL307" s="18" t="s">
        <v>121</v>
      </c>
      <c r="BM307" s="239" t="s">
        <v>800</v>
      </c>
    </row>
    <row r="308" s="13" customFormat="1">
      <c r="A308" s="13"/>
      <c r="B308" s="241"/>
      <c r="C308" s="242"/>
      <c r="D308" s="243" t="s">
        <v>230</v>
      </c>
      <c r="E308" s="244" t="s">
        <v>1</v>
      </c>
      <c r="F308" s="245" t="s">
        <v>801</v>
      </c>
      <c r="G308" s="242"/>
      <c r="H308" s="246">
        <v>14.967000000000001</v>
      </c>
      <c r="I308" s="247"/>
      <c r="J308" s="242"/>
      <c r="K308" s="242"/>
      <c r="L308" s="248"/>
      <c r="M308" s="249"/>
      <c r="N308" s="250"/>
      <c r="O308" s="250"/>
      <c r="P308" s="250"/>
      <c r="Q308" s="250"/>
      <c r="R308" s="250"/>
      <c r="S308" s="250"/>
      <c r="T308" s="251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2" t="s">
        <v>230</v>
      </c>
      <c r="AU308" s="252" t="s">
        <v>88</v>
      </c>
      <c r="AV308" s="13" t="s">
        <v>88</v>
      </c>
      <c r="AW308" s="13" t="s">
        <v>34</v>
      </c>
      <c r="AX308" s="13" t="s">
        <v>79</v>
      </c>
      <c r="AY308" s="252" t="s">
        <v>216</v>
      </c>
    </row>
    <row r="309" s="13" customFormat="1">
      <c r="A309" s="13"/>
      <c r="B309" s="241"/>
      <c r="C309" s="242"/>
      <c r="D309" s="243" t="s">
        <v>230</v>
      </c>
      <c r="E309" s="244" t="s">
        <v>1</v>
      </c>
      <c r="F309" s="245" t="s">
        <v>802</v>
      </c>
      <c r="G309" s="242"/>
      <c r="H309" s="246">
        <v>3.4630000000000001</v>
      </c>
      <c r="I309" s="247"/>
      <c r="J309" s="242"/>
      <c r="K309" s="242"/>
      <c r="L309" s="248"/>
      <c r="M309" s="249"/>
      <c r="N309" s="250"/>
      <c r="O309" s="250"/>
      <c r="P309" s="250"/>
      <c r="Q309" s="250"/>
      <c r="R309" s="250"/>
      <c r="S309" s="250"/>
      <c r="T309" s="251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2" t="s">
        <v>230</v>
      </c>
      <c r="AU309" s="252" t="s">
        <v>88</v>
      </c>
      <c r="AV309" s="13" t="s">
        <v>88</v>
      </c>
      <c r="AW309" s="13" t="s">
        <v>34</v>
      </c>
      <c r="AX309" s="13" t="s">
        <v>79</v>
      </c>
      <c r="AY309" s="252" t="s">
        <v>216</v>
      </c>
    </row>
    <row r="310" s="14" customFormat="1">
      <c r="A310" s="14"/>
      <c r="B310" s="253"/>
      <c r="C310" s="254"/>
      <c r="D310" s="243" t="s">
        <v>230</v>
      </c>
      <c r="E310" s="255" t="s">
        <v>1</v>
      </c>
      <c r="F310" s="256" t="s">
        <v>285</v>
      </c>
      <c r="G310" s="254"/>
      <c r="H310" s="257">
        <v>18.43</v>
      </c>
      <c r="I310" s="258"/>
      <c r="J310" s="254"/>
      <c r="K310" s="254"/>
      <c r="L310" s="259"/>
      <c r="M310" s="260"/>
      <c r="N310" s="261"/>
      <c r="O310" s="261"/>
      <c r="P310" s="261"/>
      <c r="Q310" s="261"/>
      <c r="R310" s="261"/>
      <c r="S310" s="261"/>
      <c r="T310" s="262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63" t="s">
        <v>230</v>
      </c>
      <c r="AU310" s="263" t="s">
        <v>88</v>
      </c>
      <c r="AV310" s="14" t="s">
        <v>121</v>
      </c>
      <c r="AW310" s="14" t="s">
        <v>34</v>
      </c>
      <c r="AX310" s="14" t="s">
        <v>86</v>
      </c>
      <c r="AY310" s="263" t="s">
        <v>216</v>
      </c>
    </row>
    <row r="311" s="2" customFormat="1" ht="16.5" customHeight="1">
      <c r="A311" s="39"/>
      <c r="B311" s="40"/>
      <c r="C311" s="228" t="s">
        <v>464</v>
      </c>
      <c r="D311" s="228" t="s">
        <v>218</v>
      </c>
      <c r="E311" s="229" t="s">
        <v>803</v>
      </c>
      <c r="F311" s="230" t="s">
        <v>804</v>
      </c>
      <c r="G311" s="231" t="s">
        <v>277</v>
      </c>
      <c r="H311" s="232">
        <v>153.58199999999999</v>
      </c>
      <c r="I311" s="233"/>
      <c r="J311" s="234">
        <f>ROUND(I311*H311,2)</f>
        <v>0</v>
      </c>
      <c r="K311" s="230" t="s">
        <v>222</v>
      </c>
      <c r="L311" s="45"/>
      <c r="M311" s="235" t="s">
        <v>1</v>
      </c>
      <c r="N311" s="236" t="s">
        <v>44</v>
      </c>
      <c r="O311" s="92"/>
      <c r="P311" s="237">
        <f>O311*H311</f>
        <v>0</v>
      </c>
      <c r="Q311" s="237">
        <v>0.0027499999999999998</v>
      </c>
      <c r="R311" s="237">
        <f>Q311*H311</f>
        <v>0.42235049999999996</v>
      </c>
      <c r="S311" s="237">
        <v>0</v>
      </c>
      <c r="T311" s="238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39" t="s">
        <v>121</v>
      </c>
      <c r="AT311" s="239" t="s">
        <v>218</v>
      </c>
      <c r="AU311" s="239" t="s">
        <v>88</v>
      </c>
      <c r="AY311" s="18" t="s">
        <v>216</v>
      </c>
      <c r="BE311" s="240">
        <f>IF(N311="základní",J311,0)</f>
        <v>0</v>
      </c>
      <c r="BF311" s="240">
        <f>IF(N311="snížená",J311,0)</f>
        <v>0</v>
      </c>
      <c r="BG311" s="240">
        <f>IF(N311="zákl. přenesená",J311,0)</f>
        <v>0</v>
      </c>
      <c r="BH311" s="240">
        <f>IF(N311="sníž. přenesená",J311,0)</f>
        <v>0</v>
      </c>
      <c r="BI311" s="240">
        <f>IF(N311="nulová",J311,0)</f>
        <v>0</v>
      </c>
      <c r="BJ311" s="18" t="s">
        <v>86</v>
      </c>
      <c r="BK311" s="240">
        <f>ROUND(I311*H311,2)</f>
        <v>0</v>
      </c>
      <c r="BL311" s="18" t="s">
        <v>121</v>
      </c>
      <c r="BM311" s="239" t="s">
        <v>805</v>
      </c>
    </row>
    <row r="312" s="13" customFormat="1">
      <c r="A312" s="13"/>
      <c r="B312" s="241"/>
      <c r="C312" s="242"/>
      <c r="D312" s="243" t="s">
        <v>230</v>
      </c>
      <c r="E312" s="244" t="s">
        <v>1</v>
      </c>
      <c r="F312" s="245" t="s">
        <v>806</v>
      </c>
      <c r="G312" s="242"/>
      <c r="H312" s="246">
        <v>124.72199999999999</v>
      </c>
      <c r="I312" s="247"/>
      <c r="J312" s="242"/>
      <c r="K312" s="242"/>
      <c r="L312" s="248"/>
      <c r="M312" s="249"/>
      <c r="N312" s="250"/>
      <c r="O312" s="250"/>
      <c r="P312" s="250"/>
      <c r="Q312" s="250"/>
      <c r="R312" s="250"/>
      <c r="S312" s="250"/>
      <c r="T312" s="251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2" t="s">
        <v>230</v>
      </c>
      <c r="AU312" s="252" t="s">
        <v>88</v>
      </c>
      <c r="AV312" s="13" t="s">
        <v>88</v>
      </c>
      <c r="AW312" s="13" t="s">
        <v>34</v>
      </c>
      <c r="AX312" s="13" t="s">
        <v>79</v>
      </c>
      <c r="AY312" s="252" t="s">
        <v>216</v>
      </c>
    </row>
    <row r="313" s="13" customFormat="1">
      <c r="A313" s="13"/>
      <c r="B313" s="241"/>
      <c r="C313" s="242"/>
      <c r="D313" s="243" t="s">
        <v>230</v>
      </c>
      <c r="E313" s="244" t="s">
        <v>1</v>
      </c>
      <c r="F313" s="245" t="s">
        <v>807</v>
      </c>
      <c r="G313" s="242"/>
      <c r="H313" s="246">
        <v>28.859999999999999</v>
      </c>
      <c r="I313" s="247"/>
      <c r="J313" s="242"/>
      <c r="K313" s="242"/>
      <c r="L313" s="248"/>
      <c r="M313" s="249"/>
      <c r="N313" s="250"/>
      <c r="O313" s="250"/>
      <c r="P313" s="250"/>
      <c r="Q313" s="250"/>
      <c r="R313" s="250"/>
      <c r="S313" s="250"/>
      <c r="T313" s="251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2" t="s">
        <v>230</v>
      </c>
      <c r="AU313" s="252" t="s">
        <v>88</v>
      </c>
      <c r="AV313" s="13" t="s">
        <v>88</v>
      </c>
      <c r="AW313" s="13" t="s">
        <v>34</v>
      </c>
      <c r="AX313" s="13" t="s">
        <v>79</v>
      </c>
      <c r="AY313" s="252" t="s">
        <v>216</v>
      </c>
    </row>
    <row r="314" s="14" customFormat="1">
      <c r="A314" s="14"/>
      <c r="B314" s="253"/>
      <c r="C314" s="254"/>
      <c r="D314" s="243" t="s">
        <v>230</v>
      </c>
      <c r="E314" s="255" t="s">
        <v>1</v>
      </c>
      <c r="F314" s="256" t="s">
        <v>285</v>
      </c>
      <c r="G314" s="254"/>
      <c r="H314" s="257">
        <v>153.58199999999999</v>
      </c>
      <c r="I314" s="258"/>
      <c r="J314" s="254"/>
      <c r="K314" s="254"/>
      <c r="L314" s="259"/>
      <c r="M314" s="260"/>
      <c r="N314" s="261"/>
      <c r="O314" s="261"/>
      <c r="P314" s="261"/>
      <c r="Q314" s="261"/>
      <c r="R314" s="261"/>
      <c r="S314" s="261"/>
      <c r="T314" s="262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3" t="s">
        <v>230</v>
      </c>
      <c r="AU314" s="263" t="s">
        <v>88</v>
      </c>
      <c r="AV314" s="14" t="s">
        <v>121</v>
      </c>
      <c r="AW314" s="14" t="s">
        <v>34</v>
      </c>
      <c r="AX314" s="14" t="s">
        <v>86</v>
      </c>
      <c r="AY314" s="263" t="s">
        <v>216</v>
      </c>
    </row>
    <row r="315" s="2" customFormat="1" ht="16.5" customHeight="1">
      <c r="A315" s="39"/>
      <c r="B315" s="40"/>
      <c r="C315" s="228" t="s">
        <v>469</v>
      </c>
      <c r="D315" s="228" t="s">
        <v>218</v>
      </c>
      <c r="E315" s="229" t="s">
        <v>808</v>
      </c>
      <c r="F315" s="230" t="s">
        <v>809</v>
      </c>
      <c r="G315" s="231" t="s">
        <v>277</v>
      </c>
      <c r="H315" s="232">
        <v>153.58199999999999</v>
      </c>
      <c r="I315" s="233"/>
      <c r="J315" s="234">
        <f>ROUND(I315*H315,2)</f>
        <v>0</v>
      </c>
      <c r="K315" s="230" t="s">
        <v>222</v>
      </c>
      <c r="L315" s="45"/>
      <c r="M315" s="235" t="s">
        <v>1</v>
      </c>
      <c r="N315" s="236" t="s">
        <v>44</v>
      </c>
      <c r="O315" s="92"/>
      <c r="P315" s="237">
        <f>O315*H315</f>
        <v>0</v>
      </c>
      <c r="Q315" s="237">
        <v>0</v>
      </c>
      <c r="R315" s="237">
        <f>Q315*H315</f>
        <v>0</v>
      </c>
      <c r="S315" s="237">
        <v>0</v>
      </c>
      <c r="T315" s="238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39" t="s">
        <v>121</v>
      </c>
      <c r="AT315" s="239" t="s">
        <v>218</v>
      </c>
      <c r="AU315" s="239" t="s">
        <v>88</v>
      </c>
      <c r="AY315" s="18" t="s">
        <v>216</v>
      </c>
      <c r="BE315" s="240">
        <f>IF(N315="základní",J315,0)</f>
        <v>0</v>
      </c>
      <c r="BF315" s="240">
        <f>IF(N315="snížená",J315,0)</f>
        <v>0</v>
      </c>
      <c r="BG315" s="240">
        <f>IF(N315="zákl. přenesená",J315,0)</f>
        <v>0</v>
      </c>
      <c r="BH315" s="240">
        <f>IF(N315="sníž. přenesená",J315,0)</f>
        <v>0</v>
      </c>
      <c r="BI315" s="240">
        <f>IF(N315="nulová",J315,0)</f>
        <v>0</v>
      </c>
      <c r="BJ315" s="18" t="s">
        <v>86</v>
      </c>
      <c r="BK315" s="240">
        <f>ROUND(I315*H315,2)</f>
        <v>0</v>
      </c>
      <c r="BL315" s="18" t="s">
        <v>121</v>
      </c>
      <c r="BM315" s="239" t="s">
        <v>810</v>
      </c>
    </row>
    <row r="316" s="2" customFormat="1" ht="16.5" customHeight="1">
      <c r="A316" s="39"/>
      <c r="B316" s="40"/>
      <c r="C316" s="228" t="s">
        <v>474</v>
      </c>
      <c r="D316" s="228" t="s">
        <v>218</v>
      </c>
      <c r="E316" s="229" t="s">
        <v>811</v>
      </c>
      <c r="F316" s="230" t="s">
        <v>812</v>
      </c>
      <c r="G316" s="231" t="s">
        <v>359</v>
      </c>
      <c r="H316" s="232">
        <v>0.90000000000000002</v>
      </c>
      <c r="I316" s="233"/>
      <c r="J316" s="234">
        <f>ROUND(I316*H316,2)</f>
        <v>0</v>
      </c>
      <c r="K316" s="230" t="s">
        <v>222</v>
      </c>
      <c r="L316" s="45"/>
      <c r="M316" s="235" t="s">
        <v>1</v>
      </c>
      <c r="N316" s="236" t="s">
        <v>44</v>
      </c>
      <c r="O316" s="92"/>
      <c r="P316" s="237">
        <f>O316*H316</f>
        <v>0</v>
      </c>
      <c r="Q316" s="237">
        <v>1.04922</v>
      </c>
      <c r="R316" s="237">
        <f>Q316*H316</f>
        <v>0.94429800000000008</v>
      </c>
      <c r="S316" s="237">
        <v>0</v>
      </c>
      <c r="T316" s="238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39" t="s">
        <v>121</v>
      </c>
      <c r="AT316" s="239" t="s">
        <v>218</v>
      </c>
      <c r="AU316" s="239" t="s">
        <v>88</v>
      </c>
      <c r="AY316" s="18" t="s">
        <v>216</v>
      </c>
      <c r="BE316" s="240">
        <f>IF(N316="základní",J316,0)</f>
        <v>0</v>
      </c>
      <c r="BF316" s="240">
        <f>IF(N316="snížená",J316,0)</f>
        <v>0</v>
      </c>
      <c r="BG316" s="240">
        <f>IF(N316="zákl. přenesená",J316,0)</f>
        <v>0</v>
      </c>
      <c r="BH316" s="240">
        <f>IF(N316="sníž. přenesená",J316,0)</f>
        <v>0</v>
      </c>
      <c r="BI316" s="240">
        <f>IF(N316="nulová",J316,0)</f>
        <v>0</v>
      </c>
      <c r="BJ316" s="18" t="s">
        <v>86</v>
      </c>
      <c r="BK316" s="240">
        <f>ROUND(I316*H316,2)</f>
        <v>0</v>
      </c>
      <c r="BL316" s="18" t="s">
        <v>121</v>
      </c>
      <c r="BM316" s="239" t="s">
        <v>813</v>
      </c>
    </row>
    <row r="317" s="13" customFormat="1">
      <c r="A317" s="13"/>
      <c r="B317" s="241"/>
      <c r="C317" s="242"/>
      <c r="D317" s="243" t="s">
        <v>230</v>
      </c>
      <c r="E317" s="244" t="s">
        <v>1</v>
      </c>
      <c r="F317" s="245" t="s">
        <v>814</v>
      </c>
      <c r="G317" s="242"/>
      <c r="H317" s="246">
        <v>0.90000000000000002</v>
      </c>
      <c r="I317" s="247"/>
      <c r="J317" s="242"/>
      <c r="K317" s="242"/>
      <c r="L317" s="248"/>
      <c r="M317" s="249"/>
      <c r="N317" s="250"/>
      <c r="O317" s="250"/>
      <c r="P317" s="250"/>
      <c r="Q317" s="250"/>
      <c r="R317" s="250"/>
      <c r="S317" s="250"/>
      <c r="T317" s="251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2" t="s">
        <v>230</v>
      </c>
      <c r="AU317" s="252" t="s">
        <v>88</v>
      </c>
      <c r="AV317" s="13" t="s">
        <v>88</v>
      </c>
      <c r="AW317" s="13" t="s">
        <v>34</v>
      </c>
      <c r="AX317" s="13" t="s">
        <v>86</v>
      </c>
      <c r="AY317" s="252" t="s">
        <v>216</v>
      </c>
    </row>
    <row r="318" s="2" customFormat="1" ht="16.5" customHeight="1">
      <c r="A318" s="39"/>
      <c r="B318" s="40"/>
      <c r="C318" s="228" t="s">
        <v>479</v>
      </c>
      <c r="D318" s="228" t="s">
        <v>218</v>
      </c>
      <c r="E318" s="229" t="s">
        <v>815</v>
      </c>
      <c r="F318" s="230" t="s">
        <v>816</v>
      </c>
      <c r="G318" s="231" t="s">
        <v>221</v>
      </c>
      <c r="H318" s="232">
        <v>6</v>
      </c>
      <c r="I318" s="233"/>
      <c r="J318" s="234">
        <f>ROUND(I318*H318,2)</f>
        <v>0</v>
      </c>
      <c r="K318" s="230" t="s">
        <v>222</v>
      </c>
      <c r="L318" s="45"/>
      <c r="M318" s="235" t="s">
        <v>1</v>
      </c>
      <c r="N318" s="236" t="s">
        <v>44</v>
      </c>
      <c r="O318" s="92"/>
      <c r="P318" s="237">
        <f>O318*H318</f>
        <v>0</v>
      </c>
      <c r="Q318" s="237">
        <v>0.048919999999999998</v>
      </c>
      <c r="R318" s="237">
        <f>Q318*H318</f>
        <v>0.29352</v>
      </c>
      <c r="S318" s="237">
        <v>0</v>
      </c>
      <c r="T318" s="238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39" t="s">
        <v>121</v>
      </c>
      <c r="AT318" s="239" t="s">
        <v>218</v>
      </c>
      <c r="AU318" s="239" t="s">
        <v>88</v>
      </c>
      <c r="AY318" s="18" t="s">
        <v>216</v>
      </c>
      <c r="BE318" s="240">
        <f>IF(N318="základní",J318,0)</f>
        <v>0</v>
      </c>
      <c r="BF318" s="240">
        <f>IF(N318="snížená",J318,0)</f>
        <v>0</v>
      </c>
      <c r="BG318" s="240">
        <f>IF(N318="zákl. přenesená",J318,0)</f>
        <v>0</v>
      </c>
      <c r="BH318" s="240">
        <f>IF(N318="sníž. přenesená",J318,0)</f>
        <v>0</v>
      </c>
      <c r="BI318" s="240">
        <f>IF(N318="nulová",J318,0)</f>
        <v>0</v>
      </c>
      <c r="BJ318" s="18" t="s">
        <v>86</v>
      </c>
      <c r="BK318" s="240">
        <f>ROUND(I318*H318,2)</f>
        <v>0</v>
      </c>
      <c r="BL318" s="18" t="s">
        <v>121</v>
      </c>
      <c r="BM318" s="239" t="s">
        <v>817</v>
      </c>
    </row>
    <row r="319" s="13" customFormat="1">
      <c r="A319" s="13"/>
      <c r="B319" s="241"/>
      <c r="C319" s="242"/>
      <c r="D319" s="243" t="s">
        <v>230</v>
      </c>
      <c r="E319" s="244" t="s">
        <v>1</v>
      </c>
      <c r="F319" s="245" t="s">
        <v>818</v>
      </c>
      <c r="G319" s="242"/>
      <c r="H319" s="246">
        <v>6</v>
      </c>
      <c r="I319" s="247"/>
      <c r="J319" s="242"/>
      <c r="K319" s="242"/>
      <c r="L319" s="248"/>
      <c r="M319" s="249"/>
      <c r="N319" s="250"/>
      <c r="O319" s="250"/>
      <c r="P319" s="250"/>
      <c r="Q319" s="250"/>
      <c r="R319" s="250"/>
      <c r="S319" s="250"/>
      <c r="T319" s="251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2" t="s">
        <v>230</v>
      </c>
      <c r="AU319" s="252" t="s">
        <v>88</v>
      </c>
      <c r="AV319" s="13" t="s">
        <v>88</v>
      </c>
      <c r="AW319" s="13" t="s">
        <v>34</v>
      </c>
      <c r="AX319" s="13" t="s">
        <v>86</v>
      </c>
      <c r="AY319" s="252" t="s">
        <v>216</v>
      </c>
    </row>
    <row r="320" s="2" customFormat="1" ht="21.75" customHeight="1">
      <c r="A320" s="39"/>
      <c r="B320" s="40"/>
      <c r="C320" s="228" t="s">
        <v>483</v>
      </c>
      <c r="D320" s="228" t="s">
        <v>218</v>
      </c>
      <c r="E320" s="229" t="s">
        <v>819</v>
      </c>
      <c r="F320" s="230" t="s">
        <v>820</v>
      </c>
      <c r="G320" s="231" t="s">
        <v>221</v>
      </c>
      <c r="H320" s="232">
        <v>1</v>
      </c>
      <c r="I320" s="233"/>
      <c r="J320" s="234">
        <f>ROUND(I320*H320,2)</f>
        <v>0</v>
      </c>
      <c r="K320" s="230" t="s">
        <v>222</v>
      </c>
      <c r="L320" s="45"/>
      <c r="M320" s="235" t="s">
        <v>1</v>
      </c>
      <c r="N320" s="236" t="s">
        <v>44</v>
      </c>
      <c r="O320" s="92"/>
      <c r="P320" s="237">
        <f>O320*H320</f>
        <v>0</v>
      </c>
      <c r="Q320" s="237">
        <v>0.039629999999999999</v>
      </c>
      <c r="R320" s="237">
        <f>Q320*H320</f>
        <v>0.039629999999999999</v>
      </c>
      <c r="S320" s="237">
        <v>0</v>
      </c>
      <c r="T320" s="238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39" t="s">
        <v>121</v>
      </c>
      <c r="AT320" s="239" t="s">
        <v>218</v>
      </c>
      <c r="AU320" s="239" t="s">
        <v>88</v>
      </c>
      <c r="AY320" s="18" t="s">
        <v>216</v>
      </c>
      <c r="BE320" s="240">
        <f>IF(N320="základní",J320,0)</f>
        <v>0</v>
      </c>
      <c r="BF320" s="240">
        <f>IF(N320="snížená",J320,0)</f>
        <v>0</v>
      </c>
      <c r="BG320" s="240">
        <f>IF(N320="zákl. přenesená",J320,0)</f>
        <v>0</v>
      </c>
      <c r="BH320" s="240">
        <f>IF(N320="sníž. přenesená",J320,0)</f>
        <v>0</v>
      </c>
      <c r="BI320" s="240">
        <f>IF(N320="nulová",J320,0)</f>
        <v>0</v>
      </c>
      <c r="BJ320" s="18" t="s">
        <v>86</v>
      </c>
      <c r="BK320" s="240">
        <f>ROUND(I320*H320,2)</f>
        <v>0</v>
      </c>
      <c r="BL320" s="18" t="s">
        <v>121</v>
      </c>
      <c r="BM320" s="239" t="s">
        <v>821</v>
      </c>
    </row>
    <row r="321" s="13" customFormat="1">
      <c r="A321" s="13"/>
      <c r="B321" s="241"/>
      <c r="C321" s="242"/>
      <c r="D321" s="243" t="s">
        <v>230</v>
      </c>
      <c r="E321" s="244" t="s">
        <v>1</v>
      </c>
      <c r="F321" s="245" t="s">
        <v>822</v>
      </c>
      <c r="G321" s="242"/>
      <c r="H321" s="246">
        <v>1</v>
      </c>
      <c r="I321" s="247"/>
      <c r="J321" s="242"/>
      <c r="K321" s="242"/>
      <c r="L321" s="248"/>
      <c r="M321" s="249"/>
      <c r="N321" s="250"/>
      <c r="O321" s="250"/>
      <c r="P321" s="250"/>
      <c r="Q321" s="250"/>
      <c r="R321" s="250"/>
      <c r="S321" s="250"/>
      <c r="T321" s="251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2" t="s">
        <v>230</v>
      </c>
      <c r="AU321" s="252" t="s">
        <v>88</v>
      </c>
      <c r="AV321" s="13" t="s">
        <v>88</v>
      </c>
      <c r="AW321" s="13" t="s">
        <v>34</v>
      </c>
      <c r="AX321" s="13" t="s">
        <v>86</v>
      </c>
      <c r="AY321" s="252" t="s">
        <v>216</v>
      </c>
    </row>
    <row r="322" s="2" customFormat="1" ht="16.5" customHeight="1">
      <c r="A322" s="39"/>
      <c r="B322" s="40"/>
      <c r="C322" s="228" t="s">
        <v>487</v>
      </c>
      <c r="D322" s="228" t="s">
        <v>218</v>
      </c>
      <c r="E322" s="229" t="s">
        <v>823</v>
      </c>
      <c r="F322" s="230" t="s">
        <v>824</v>
      </c>
      <c r="G322" s="231" t="s">
        <v>221</v>
      </c>
      <c r="H322" s="232">
        <v>2</v>
      </c>
      <c r="I322" s="233"/>
      <c r="J322" s="234">
        <f>ROUND(I322*H322,2)</f>
        <v>0</v>
      </c>
      <c r="K322" s="230" t="s">
        <v>222</v>
      </c>
      <c r="L322" s="45"/>
      <c r="M322" s="235" t="s">
        <v>1</v>
      </c>
      <c r="N322" s="236" t="s">
        <v>44</v>
      </c>
      <c r="O322" s="92"/>
      <c r="P322" s="237">
        <f>O322*H322</f>
        <v>0</v>
      </c>
      <c r="Q322" s="237">
        <v>0.062210000000000001</v>
      </c>
      <c r="R322" s="237">
        <f>Q322*H322</f>
        <v>0.12442</v>
      </c>
      <c r="S322" s="237">
        <v>0</v>
      </c>
      <c r="T322" s="238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39" t="s">
        <v>121</v>
      </c>
      <c r="AT322" s="239" t="s">
        <v>218</v>
      </c>
      <c r="AU322" s="239" t="s">
        <v>88</v>
      </c>
      <c r="AY322" s="18" t="s">
        <v>216</v>
      </c>
      <c r="BE322" s="240">
        <f>IF(N322="základní",J322,0)</f>
        <v>0</v>
      </c>
      <c r="BF322" s="240">
        <f>IF(N322="snížená",J322,0)</f>
        <v>0</v>
      </c>
      <c r="BG322" s="240">
        <f>IF(N322="zákl. přenesená",J322,0)</f>
        <v>0</v>
      </c>
      <c r="BH322" s="240">
        <f>IF(N322="sníž. přenesená",J322,0)</f>
        <v>0</v>
      </c>
      <c r="BI322" s="240">
        <f>IF(N322="nulová",J322,0)</f>
        <v>0</v>
      </c>
      <c r="BJ322" s="18" t="s">
        <v>86</v>
      </c>
      <c r="BK322" s="240">
        <f>ROUND(I322*H322,2)</f>
        <v>0</v>
      </c>
      <c r="BL322" s="18" t="s">
        <v>121</v>
      </c>
      <c r="BM322" s="239" t="s">
        <v>825</v>
      </c>
    </row>
    <row r="323" s="13" customFormat="1">
      <c r="A323" s="13"/>
      <c r="B323" s="241"/>
      <c r="C323" s="242"/>
      <c r="D323" s="243" t="s">
        <v>230</v>
      </c>
      <c r="E323" s="244" t="s">
        <v>1</v>
      </c>
      <c r="F323" s="245" t="s">
        <v>826</v>
      </c>
      <c r="G323" s="242"/>
      <c r="H323" s="246">
        <v>1</v>
      </c>
      <c r="I323" s="247"/>
      <c r="J323" s="242"/>
      <c r="K323" s="242"/>
      <c r="L323" s="248"/>
      <c r="M323" s="249"/>
      <c r="N323" s="250"/>
      <c r="O323" s="250"/>
      <c r="P323" s="250"/>
      <c r="Q323" s="250"/>
      <c r="R323" s="250"/>
      <c r="S323" s="250"/>
      <c r="T323" s="251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2" t="s">
        <v>230</v>
      </c>
      <c r="AU323" s="252" t="s">
        <v>88</v>
      </c>
      <c r="AV323" s="13" t="s">
        <v>88</v>
      </c>
      <c r="AW323" s="13" t="s">
        <v>34</v>
      </c>
      <c r="AX323" s="13" t="s">
        <v>79</v>
      </c>
      <c r="AY323" s="252" t="s">
        <v>216</v>
      </c>
    </row>
    <row r="324" s="13" customFormat="1">
      <c r="A324" s="13"/>
      <c r="B324" s="241"/>
      <c r="C324" s="242"/>
      <c r="D324" s="243" t="s">
        <v>230</v>
      </c>
      <c r="E324" s="244" t="s">
        <v>1</v>
      </c>
      <c r="F324" s="245" t="s">
        <v>822</v>
      </c>
      <c r="G324" s="242"/>
      <c r="H324" s="246">
        <v>1</v>
      </c>
      <c r="I324" s="247"/>
      <c r="J324" s="242"/>
      <c r="K324" s="242"/>
      <c r="L324" s="248"/>
      <c r="M324" s="249"/>
      <c r="N324" s="250"/>
      <c r="O324" s="250"/>
      <c r="P324" s="250"/>
      <c r="Q324" s="250"/>
      <c r="R324" s="250"/>
      <c r="S324" s="250"/>
      <c r="T324" s="251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52" t="s">
        <v>230</v>
      </c>
      <c r="AU324" s="252" t="s">
        <v>88</v>
      </c>
      <c r="AV324" s="13" t="s">
        <v>88</v>
      </c>
      <c r="AW324" s="13" t="s">
        <v>34</v>
      </c>
      <c r="AX324" s="13" t="s">
        <v>79</v>
      </c>
      <c r="AY324" s="252" t="s">
        <v>216</v>
      </c>
    </row>
    <row r="325" s="14" customFormat="1">
      <c r="A325" s="14"/>
      <c r="B325" s="253"/>
      <c r="C325" s="254"/>
      <c r="D325" s="243" t="s">
        <v>230</v>
      </c>
      <c r="E325" s="255" t="s">
        <v>1</v>
      </c>
      <c r="F325" s="256" t="s">
        <v>285</v>
      </c>
      <c r="G325" s="254"/>
      <c r="H325" s="257">
        <v>2</v>
      </c>
      <c r="I325" s="258"/>
      <c r="J325" s="254"/>
      <c r="K325" s="254"/>
      <c r="L325" s="259"/>
      <c r="M325" s="260"/>
      <c r="N325" s="261"/>
      <c r="O325" s="261"/>
      <c r="P325" s="261"/>
      <c r="Q325" s="261"/>
      <c r="R325" s="261"/>
      <c r="S325" s="261"/>
      <c r="T325" s="262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63" t="s">
        <v>230</v>
      </c>
      <c r="AU325" s="263" t="s">
        <v>88</v>
      </c>
      <c r="AV325" s="14" t="s">
        <v>121</v>
      </c>
      <c r="AW325" s="14" t="s">
        <v>34</v>
      </c>
      <c r="AX325" s="14" t="s">
        <v>86</v>
      </c>
      <c r="AY325" s="263" t="s">
        <v>216</v>
      </c>
    </row>
    <row r="326" s="2" customFormat="1" ht="16.5" customHeight="1">
      <c r="A326" s="39"/>
      <c r="B326" s="40"/>
      <c r="C326" s="228" t="s">
        <v>494</v>
      </c>
      <c r="D326" s="228" t="s">
        <v>218</v>
      </c>
      <c r="E326" s="229" t="s">
        <v>827</v>
      </c>
      <c r="F326" s="230" t="s">
        <v>828</v>
      </c>
      <c r="G326" s="231" t="s">
        <v>221</v>
      </c>
      <c r="H326" s="232">
        <v>2</v>
      </c>
      <c r="I326" s="233"/>
      <c r="J326" s="234">
        <f>ROUND(I326*H326,2)</f>
        <v>0</v>
      </c>
      <c r="K326" s="230" t="s">
        <v>222</v>
      </c>
      <c r="L326" s="45"/>
      <c r="M326" s="235" t="s">
        <v>1</v>
      </c>
      <c r="N326" s="236" t="s">
        <v>44</v>
      </c>
      <c r="O326" s="92"/>
      <c r="P326" s="237">
        <f>O326*H326</f>
        <v>0</v>
      </c>
      <c r="Q326" s="237">
        <v>0.073209999999999997</v>
      </c>
      <c r="R326" s="237">
        <f>Q326*H326</f>
        <v>0.14642</v>
      </c>
      <c r="S326" s="237">
        <v>0</v>
      </c>
      <c r="T326" s="238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39" t="s">
        <v>121</v>
      </c>
      <c r="AT326" s="239" t="s">
        <v>218</v>
      </c>
      <c r="AU326" s="239" t="s">
        <v>88</v>
      </c>
      <c r="AY326" s="18" t="s">
        <v>216</v>
      </c>
      <c r="BE326" s="240">
        <f>IF(N326="základní",J326,0)</f>
        <v>0</v>
      </c>
      <c r="BF326" s="240">
        <f>IF(N326="snížená",J326,0)</f>
        <v>0</v>
      </c>
      <c r="BG326" s="240">
        <f>IF(N326="zákl. přenesená",J326,0)</f>
        <v>0</v>
      </c>
      <c r="BH326" s="240">
        <f>IF(N326="sníž. přenesená",J326,0)</f>
        <v>0</v>
      </c>
      <c r="BI326" s="240">
        <f>IF(N326="nulová",J326,0)</f>
        <v>0</v>
      </c>
      <c r="BJ326" s="18" t="s">
        <v>86</v>
      </c>
      <c r="BK326" s="240">
        <f>ROUND(I326*H326,2)</f>
        <v>0</v>
      </c>
      <c r="BL326" s="18" t="s">
        <v>121</v>
      </c>
      <c r="BM326" s="239" t="s">
        <v>829</v>
      </c>
    </row>
    <row r="327" s="13" customFormat="1">
      <c r="A327" s="13"/>
      <c r="B327" s="241"/>
      <c r="C327" s="242"/>
      <c r="D327" s="243" t="s">
        <v>230</v>
      </c>
      <c r="E327" s="244" t="s">
        <v>1</v>
      </c>
      <c r="F327" s="245" t="s">
        <v>826</v>
      </c>
      <c r="G327" s="242"/>
      <c r="H327" s="246">
        <v>1</v>
      </c>
      <c r="I327" s="247"/>
      <c r="J327" s="242"/>
      <c r="K327" s="242"/>
      <c r="L327" s="248"/>
      <c r="M327" s="249"/>
      <c r="N327" s="250"/>
      <c r="O327" s="250"/>
      <c r="P327" s="250"/>
      <c r="Q327" s="250"/>
      <c r="R327" s="250"/>
      <c r="S327" s="250"/>
      <c r="T327" s="251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2" t="s">
        <v>230</v>
      </c>
      <c r="AU327" s="252" t="s">
        <v>88</v>
      </c>
      <c r="AV327" s="13" t="s">
        <v>88</v>
      </c>
      <c r="AW327" s="13" t="s">
        <v>34</v>
      </c>
      <c r="AX327" s="13" t="s">
        <v>79</v>
      </c>
      <c r="AY327" s="252" t="s">
        <v>216</v>
      </c>
    </row>
    <row r="328" s="13" customFormat="1">
      <c r="A328" s="13"/>
      <c r="B328" s="241"/>
      <c r="C328" s="242"/>
      <c r="D328" s="243" t="s">
        <v>230</v>
      </c>
      <c r="E328" s="244" t="s">
        <v>1</v>
      </c>
      <c r="F328" s="245" t="s">
        <v>822</v>
      </c>
      <c r="G328" s="242"/>
      <c r="H328" s="246">
        <v>1</v>
      </c>
      <c r="I328" s="247"/>
      <c r="J328" s="242"/>
      <c r="K328" s="242"/>
      <c r="L328" s="248"/>
      <c r="M328" s="249"/>
      <c r="N328" s="250"/>
      <c r="O328" s="250"/>
      <c r="P328" s="250"/>
      <c r="Q328" s="250"/>
      <c r="R328" s="250"/>
      <c r="S328" s="250"/>
      <c r="T328" s="251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2" t="s">
        <v>230</v>
      </c>
      <c r="AU328" s="252" t="s">
        <v>88</v>
      </c>
      <c r="AV328" s="13" t="s">
        <v>88</v>
      </c>
      <c r="AW328" s="13" t="s">
        <v>34</v>
      </c>
      <c r="AX328" s="13" t="s">
        <v>79</v>
      </c>
      <c r="AY328" s="252" t="s">
        <v>216</v>
      </c>
    </row>
    <row r="329" s="14" customFormat="1">
      <c r="A329" s="14"/>
      <c r="B329" s="253"/>
      <c r="C329" s="254"/>
      <c r="D329" s="243" t="s">
        <v>230</v>
      </c>
      <c r="E329" s="255" t="s">
        <v>1</v>
      </c>
      <c r="F329" s="256" t="s">
        <v>285</v>
      </c>
      <c r="G329" s="254"/>
      <c r="H329" s="257">
        <v>2</v>
      </c>
      <c r="I329" s="258"/>
      <c r="J329" s="254"/>
      <c r="K329" s="254"/>
      <c r="L329" s="259"/>
      <c r="M329" s="260"/>
      <c r="N329" s="261"/>
      <c r="O329" s="261"/>
      <c r="P329" s="261"/>
      <c r="Q329" s="261"/>
      <c r="R329" s="261"/>
      <c r="S329" s="261"/>
      <c r="T329" s="262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3" t="s">
        <v>230</v>
      </c>
      <c r="AU329" s="263" t="s">
        <v>88</v>
      </c>
      <c r="AV329" s="14" t="s">
        <v>121</v>
      </c>
      <c r="AW329" s="14" t="s">
        <v>34</v>
      </c>
      <c r="AX329" s="14" t="s">
        <v>86</v>
      </c>
      <c r="AY329" s="263" t="s">
        <v>216</v>
      </c>
    </row>
    <row r="330" s="2" customFormat="1" ht="16.5" customHeight="1">
      <c r="A330" s="39"/>
      <c r="B330" s="40"/>
      <c r="C330" s="228" t="s">
        <v>499</v>
      </c>
      <c r="D330" s="228" t="s">
        <v>218</v>
      </c>
      <c r="E330" s="229" t="s">
        <v>830</v>
      </c>
      <c r="F330" s="230" t="s">
        <v>831</v>
      </c>
      <c r="G330" s="231" t="s">
        <v>221</v>
      </c>
      <c r="H330" s="232">
        <v>4</v>
      </c>
      <c r="I330" s="233"/>
      <c r="J330" s="234">
        <f>ROUND(I330*H330,2)</f>
        <v>0</v>
      </c>
      <c r="K330" s="230" t="s">
        <v>222</v>
      </c>
      <c r="L330" s="45"/>
      <c r="M330" s="235" t="s">
        <v>1</v>
      </c>
      <c r="N330" s="236" t="s">
        <v>44</v>
      </c>
      <c r="O330" s="92"/>
      <c r="P330" s="237">
        <f>O330*H330</f>
        <v>0</v>
      </c>
      <c r="Q330" s="237">
        <v>0.081309999999999993</v>
      </c>
      <c r="R330" s="237">
        <f>Q330*H330</f>
        <v>0.32523999999999997</v>
      </c>
      <c r="S330" s="237">
        <v>0</v>
      </c>
      <c r="T330" s="238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39" t="s">
        <v>121</v>
      </c>
      <c r="AT330" s="239" t="s">
        <v>218</v>
      </c>
      <c r="AU330" s="239" t="s">
        <v>88</v>
      </c>
      <c r="AY330" s="18" t="s">
        <v>216</v>
      </c>
      <c r="BE330" s="240">
        <f>IF(N330="základní",J330,0)</f>
        <v>0</v>
      </c>
      <c r="BF330" s="240">
        <f>IF(N330="snížená",J330,0)</f>
        <v>0</v>
      </c>
      <c r="BG330" s="240">
        <f>IF(N330="zákl. přenesená",J330,0)</f>
        <v>0</v>
      </c>
      <c r="BH330" s="240">
        <f>IF(N330="sníž. přenesená",J330,0)</f>
        <v>0</v>
      </c>
      <c r="BI330" s="240">
        <f>IF(N330="nulová",J330,0)</f>
        <v>0</v>
      </c>
      <c r="BJ330" s="18" t="s">
        <v>86</v>
      </c>
      <c r="BK330" s="240">
        <f>ROUND(I330*H330,2)</f>
        <v>0</v>
      </c>
      <c r="BL330" s="18" t="s">
        <v>121</v>
      </c>
      <c r="BM330" s="239" t="s">
        <v>832</v>
      </c>
    </row>
    <row r="331" s="13" customFormat="1">
      <c r="A331" s="13"/>
      <c r="B331" s="241"/>
      <c r="C331" s="242"/>
      <c r="D331" s="243" t="s">
        <v>230</v>
      </c>
      <c r="E331" s="244" t="s">
        <v>1</v>
      </c>
      <c r="F331" s="245" t="s">
        <v>833</v>
      </c>
      <c r="G331" s="242"/>
      <c r="H331" s="246">
        <v>2</v>
      </c>
      <c r="I331" s="247"/>
      <c r="J331" s="242"/>
      <c r="K331" s="242"/>
      <c r="L331" s="248"/>
      <c r="M331" s="249"/>
      <c r="N331" s="250"/>
      <c r="O331" s="250"/>
      <c r="P331" s="250"/>
      <c r="Q331" s="250"/>
      <c r="R331" s="250"/>
      <c r="S331" s="250"/>
      <c r="T331" s="251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2" t="s">
        <v>230</v>
      </c>
      <c r="AU331" s="252" t="s">
        <v>88</v>
      </c>
      <c r="AV331" s="13" t="s">
        <v>88</v>
      </c>
      <c r="AW331" s="13" t="s">
        <v>34</v>
      </c>
      <c r="AX331" s="13" t="s">
        <v>79</v>
      </c>
      <c r="AY331" s="252" t="s">
        <v>216</v>
      </c>
    </row>
    <row r="332" s="13" customFormat="1">
      <c r="A332" s="13"/>
      <c r="B332" s="241"/>
      <c r="C332" s="242"/>
      <c r="D332" s="243" t="s">
        <v>230</v>
      </c>
      <c r="E332" s="244" t="s">
        <v>1</v>
      </c>
      <c r="F332" s="245" t="s">
        <v>834</v>
      </c>
      <c r="G332" s="242"/>
      <c r="H332" s="246">
        <v>2</v>
      </c>
      <c r="I332" s="247"/>
      <c r="J332" s="242"/>
      <c r="K332" s="242"/>
      <c r="L332" s="248"/>
      <c r="M332" s="249"/>
      <c r="N332" s="250"/>
      <c r="O332" s="250"/>
      <c r="P332" s="250"/>
      <c r="Q332" s="250"/>
      <c r="R332" s="250"/>
      <c r="S332" s="250"/>
      <c r="T332" s="251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2" t="s">
        <v>230</v>
      </c>
      <c r="AU332" s="252" t="s">
        <v>88</v>
      </c>
      <c r="AV332" s="13" t="s">
        <v>88</v>
      </c>
      <c r="AW332" s="13" t="s">
        <v>34</v>
      </c>
      <c r="AX332" s="13" t="s">
        <v>79</v>
      </c>
      <c r="AY332" s="252" t="s">
        <v>216</v>
      </c>
    </row>
    <row r="333" s="14" customFormat="1">
      <c r="A333" s="14"/>
      <c r="B333" s="253"/>
      <c r="C333" s="254"/>
      <c r="D333" s="243" t="s">
        <v>230</v>
      </c>
      <c r="E333" s="255" t="s">
        <v>1</v>
      </c>
      <c r="F333" s="256" t="s">
        <v>285</v>
      </c>
      <c r="G333" s="254"/>
      <c r="H333" s="257">
        <v>4</v>
      </c>
      <c r="I333" s="258"/>
      <c r="J333" s="254"/>
      <c r="K333" s="254"/>
      <c r="L333" s="259"/>
      <c r="M333" s="260"/>
      <c r="N333" s="261"/>
      <c r="O333" s="261"/>
      <c r="P333" s="261"/>
      <c r="Q333" s="261"/>
      <c r="R333" s="261"/>
      <c r="S333" s="261"/>
      <c r="T333" s="262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3" t="s">
        <v>230</v>
      </c>
      <c r="AU333" s="263" t="s">
        <v>88</v>
      </c>
      <c r="AV333" s="14" t="s">
        <v>121</v>
      </c>
      <c r="AW333" s="14" t="s">
        <v>34</v>
      </c>
      <c r="AX333" s="14" t="s">
        <v>86</v>
      </c>
      <c r="AY333" s="263" t="s">
        <v>216</v>
      </c>
    </row>
    <row r="334" s="2" customFormat="1" ht="16.5" customHeight="1">
      <c r="A334" s="39"/>
      <c r="B334" s="40"/>
      <c r="C334" s="228" t="s">
        <v>504</v>
      </c>
      <c r="D334" s="228" t="s">
        <v>218</v>
      </c>
      <c r="E334" s="229" t="s">
        <v>835</v>
      </c>
      <c r="F334" s="230" t="s">
        <v>836</v>
      </c>
      <c r="G334" s="231" t="s">
        <v>221</v>
      </c>
      <c r="H334" s="232">
        <v>12</v>
      </c>
      <c r="I334" s="233"/>
      <c r="J334" s="234">
        <f>ROUND(I334*H334,2)</f>
        <v>0</v>
      </c>
      <c r="K334" s="230" t="s">
        <v>222</v>
      </c>
      <c r="L334" s="45"/>
      <c r="M334" s="235" t="s">
        <v>1</v>
      </c>
      <c r="N334" s="236" t="s">
        <v>44</v>
      </c>
      <c r="O334" s="92"/>
      <c r="P334" s="237">
        <f>O334*H334</f>
        <v>0</v>
      </c>
      <c r="Q334" s="237">
        <v>0.094310000000000005</v>
      </c>
      <c r="R334" s="237">
        <f>Q334*H334</f>
        <v>1.1317200000000001</v>
      </c>
      <c r="S334" s="237">
        <v>0</v>
      </c>
      <c r="T334" s="238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39" t="s">
        <v>121</v>
      </c>
      <c r="AT334" s="239" t="s">
        <v>218</v>
      </c>
      <c r="AU334" s="239" t="s">
        <v>88</v>
      </c>
      <c r="AY334" s="18" t="s">
        <v>216</v>
      </c>
      <c r="BE334" s="240">
        <f>IF(N334="základní",J334,0)</f>
        <v>0</v>
      </c>
      <c r="BF334" s="240">
        <f>IF(N334="snížená",J334,0)</f>
        <v>0</v>
      </c>
      <c r="BG334" s="240">
        <f>IF(N334="zákl. přenesená",J334,0)</f>
        <v>0</v>
      </c>
      <c r="BH334" s="240">
        <f>IF(N334="sníž. přenesená",J334,0)</f>
        <v>0</v>
      </c>
      <c r="BI334" s="240">
        <f>IF(N334="nulová",J334,0)</f>
        <v>0</v>
      </c>
      <c r="BJ334" s="18" t="s">
        <v>86</v>
      </c>
      <c r="BK334" s="240">
        <f>ROUND(I334*H334,2)</f>
        <v>0</v>
      </c>
      <c r="BL334" s="18" t="s">
        <v>121</v>
      </c>
      <c r="BM334" s="239" t="s">
        <v>837</v>
      </c>
    </row>
    <row r="335" s="13" customFormat="1">
      <c r="A335" s="13"/>
      <c r="B335" s="241"/>
      <c r="C335" s="242"/>
      <c r="D335" s="243" t="s">
        <v>230</v>
      </c>
      <c r="E335" s="244" t="s">
        <v>1</v>
      </c>
      <c r="F335" s="245" t="s">
        <v>838</v>
      </c>
      <c r="G335" s="242"/>
      <c r="H335" s="246">
        <v>7</v>
      </c>
      <c r="I335" s="247"/>
      <c r="J335" s="242"/>
      <c r="K335" s="242"/>
      <c r="L335" s="248"/>
      <c r="M335" s="249"/>
      <c r="N335" s="250"/>
      <c r="O335" s="250"/>
      <c r="P335" s="250"/>
      <c r="Q335" s="250"/>
      <c r="R335" s="250"/>
      <c r="S335" s="250"/>
      <c r="T335" s="251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52" t="s">
        <v>230</v>
      </c>
      <c r="AU335" s="252" t="s">
        <v>88</v>
      </c>
      <c r="AV335" s="13" t="s">
        <v>88</v>
      </c>
      <c r="AW335" s="13" t="s">
        <v>34</v>
      </c>
      <c r="AX335" s="13" t="s">
        <v>79</v>
      </c>
      <c r="AY335" s="252" t="s">
        <v>216</v>
      </c>
    </row>
    <row r="336" s="13" customFormat="1">
      <c r="A336" s="13"/>
      <c r="B336" s="241"/>
      <c r="C336" s="242"/>
      <c r="D336" s="243" t="s">
        <v>230</v>
      </c>
      <c r="E336" s="244" t="s">
        <v>1</v>
      </c>
      <c r="F336" s="245" t="s">
        <v>839</v>
      </c>
      <c r="G336" s="242"/>
      <c r="H336" s="246">
        <v>5</v>
      </c>
      <c r="I336" s="247"/>
      <c r="J336" s="242"/>
      <c r="K336" s="242"/>
      <c r="L336" s="248"/>
      <c r="M336" s="249"/>
      <c r="N336" s="250"/>
      <c r="O336" s="250"/>
      <c r="P336" s="250"/>
      <c r="Q336" s="250"/>
      <c r="R336" s="250"/>
      <c r="S336" s="250"/>
      <c r="T336" s="251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2" t="s">
        <v>230</v>
      </c>
      <c r="AU336" s="252" t="s">
        <v>88</v>
      </c>
      <c r="AV336" s="13" t="s">
        <v>88</v>
      </c>
      <c r="AW336" s="13" t="s">
        <v>34</v>
      </c>
      <c r="AX336" s="13" t="s">
        <v>79</v>
      </c>
      <c r="AY336" s="252" t="s">
        <v>216</v>
      </c>
    </row>
    <row r="337" s="14" customFormat="1">
      <c r="A337" s="14"/>
      <c r="B337" s="253"/>
      <c r="C337" s="254"/>
      <c r="D337" s="243" t="s">
        <v>230</v>
      </c>
      <c r="E337" s="255" t="s">
        <v>1</v>
      </c>
      <c r="F337" s="256" t="s">
        <v>285</v>
      </c>
      <c r="G337" s="254"/>
      <c r="H337" s="257">
        <v>12</v>
      </c>
      <c r="I337" s="258"/>
      <c r="J337" s="254"/>
      <c r="K337" s="254"/>
      <c r="L337" s="259"/>
      <c r="M337" s="260"/>
      <c r="N337" s="261"/>
      <c r="O337" s="261"/>
      <c r="P337" s="261"/>
      <c r="Q337" s="261"/>
      <c r="R337" s="261"/>
      <c r="S337" s="261"/>
      <c r="T337" s="262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3" t="s">
        <v>230</v>
      </c>
      <c r="AU337" s="263" t="s">
        <v>88</v>
      </c>
      <c r="AV337" s="14" t="s">
        <v>121</v>
      </c>
      <c r="AW337" s="14" t="s">
        <v>34</v>
      </c>
      <c r="AX337" s="14" t="s">
        <v>86</v>
      </c>
      <c r="AY337" s="263" t="s">
        <v>216</v>
      </c>
    </row>
    <row r="338" s="2" customFormat="1" ht="16.5" customHeight="1">
      <c r="A338" s="39"/>
      <c r="B338" s="40"/>
      <c r="C338" s="228" t="s">
        <v>510</v>
      </c>
      <c r="D338" s="228" t="s">
        <v>218</v>
      </c>
      <c r="E338" s="229" t="s">
        <v>840</v>
      </c>
      <c r="F338" s="230" t="s">
        <v>841</v>
      </c>
      <c r="G338" s="231" t="s">
        <v>221</v>
      </c>
      <c r="H338" s="232">
        <v>19</v>
      </c>
      <c r="I338" s="233"/>
      <c r="J338" s="234">
        <f>ROUND(I338*H338,2)</f>
        <v>0</v>
      </c>
      <c r="K338" s="230" t="s">
        <v>222</v>
      </c>
      <c r="L338" s="45"/>
      <c r="M338" s="235" t="s">
        <v>1</v>
      </c>
      <c r="N338" s="236" t="s">
        <v>44</v>
      </c>
      <c r="O338" s="92"/>
      <c r="P338" s="237">
        <f>O338*H338</f>
        <v>0</v>
      </c>
      <c r="Q338" s="237">
        <v>0.10931</v>
      </c>
      <c r="R338" s="237">
        <f>Q338*H338</f>
        <v>2.0768900000000001</v>
      </c>
      <c r="S338" s="237">
        <v>0</v>
      </c>
      <c r="T338" s="238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39" t="s">
        <v>121</v>
      </c>
      <c r="AT338" s="239" t="s">
        <v>218</v>
      </c>
      <c r="AU338" s="239" t="s">
        <v>88</v>
      </c>
      <c r="AY338" s="18" t="s">
        <v>216</v>
      </c>
      <c r="BE338" s="240">
        <f>IF(N338="základní",J338,0)</f>
        <v>0</v>
      </c>
      <c r="BF338" s="240">
        <f>IF(N338="snížená",J338,0)</f>
        <v>0</v>
      </c>
      <c r="BG338" s="240">
        <f>IF(N338="zákl. přenesená",J338,0)</f>
        <v>0</v>
      </c>
      <c r="BH338" s="240">
        <f>IF(N338="sníž. přenesená",J338,0)</f>
        <v>0</v>
      </c>
      <c r="BI338" s="240">
        <f>IF(N338="nulová",J338,0)</f>
        <v>0</v>
      </c>
      <c r="BJ338" s="18" t="s">
        <v>86</v>
      </c>
      <c r="BK338" s="240">
        <f>ROUND(I338*H338,2)</f>
        <v>0</v>
      </c>
      <c r="BL338" s="18" t="s">
        <v>121</v>
      </c>
      <c r="BM338" s="239" t="s">
        <v>842</v>
      </c>
    </row>
    <row r="339" s="13" customFormat="1">
      <c r="A339" s="13"/>
      <c r="B339" s="241"/>
      <c r="C339" s="242"/>
      <c r="D339" s="243" t="s">
        <v>230</v>
      </c>
      <c r="E339" s="244" t="s">
        <v>1</v>
      </c>
      <c r="F339" s="245" t="s">
        <v>843</v>
      </c>
      <c r="G339" s="242"/>
      <c r="H339" s="246">
        <v>9</v>
      </c>
      <c r="I339" s="247"/>
      <c r="J339" s="242"/>
      <c r="K339" s="242"/>
      <c r="L339" s="248"/>
      <c r="M339" s="249"/>
      <c r="N339" s="250"/>
      <c r="O339" s="250"/>
      <c r="P339" s="250"/>
      <c r="Q339" s="250"/>
      <c r="R339" s="250"/>
      <c r="S339" s="250"/>
      <c r="T339" s="251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2" t="s">
        <v>230</v>
      </c>
      <c r="AU339" s="252" t="s">
        <v>88</v>
      </c>
      <c r="AV339" s="13" t="s">
        <v>88</v>
      </c>
      <c r="AW339" s="13" t="s">
        <v>34</v>
      </c>
      <c r="AX339" s="13" t="s">
        <v>79</v>
      </c>
      <c r="AY339" s="252" t="s">
        <v>216</v>
      </c>
    </row>
    <row r="340" s="13" customFormat="1">
      <c r="A340" s="13"/>
      <c r="B340" s="241"/>
      <c r="C340" s="242"/>
      <c r="D340" s="243" t="s">
        <v>230</v>
      </c>
      <c r="E340" s="244" t="s">
        <v>1</v>
      </c>
      <c r="F340" s="245" t="s">
        <v>844</v>
      </c>
      <c r="G340" s="242"/>
      <c r="H340" s="246">
        <v>10</v>
      </c>
      <c r="I340" s="247"/>
      <c r="J340" s="242"/>
      <c r="K340" s="242"/>
      <c r="L340" s="248"/>
      <c r="M340" s="249"/>
      <c r="N340" s="250"/>
      <c r="O340" s="250"/>
      <c r="P340" s="250"/>
      <c r="Q340" s="250"/>
      <c r="R340" s="250"/>
      <c r="S340" s="250"/>
      <c r="T340" s="251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2" t="s">
        <v>230</v>
      </c>
      <c r="AU340" s="252" t="s">
        <v>88</v>
      </c>
      <c r="AV340" s="13" t="s">
        <v>88</v>
      </c>
      <c r="AW340" s="13" t="s">
        <v>34</v>
      </c>
      <c r="AX340" s="13" t="s">
        <v>79</v>
      </c>
      <c r="AY340" s="252" t="s">
        <v>216</v>
      </c>
    </row>
    <row r="341" s="14" customFormat="1">
      <c r="A341" s="14"/>
      <c r="B341" s="253"/>
      <c r="C341" s="254"/>
      <c r="D341" s="243" t="s">
        <v>230</v>
      </c>
      <c r="E341" s="255" t="s">
        <v>1</v>
      </c>
      <c r="F341" s="256" t="s">
        <v>285</v>
      </c>
      <c r="G341" s="254"/>
      <c r="H341" s="257">
        <v>19</v>
      </c>
      <c r="I341" s="258"/>
      <c r="J341" s="254"/>
      <c r="K341" s="254"/>
      <c r="L341" s="259"/>
      <c r="M341" s="260"/>
      <c r="N341" s="261"/>
      <c r="O341" s="261"/>
      <c r="P341" s="261"/>
      <c r="Q341" s="261"/>
      <c r="R341" s="261"/>
      <c r="S341" s="261"/>
      <c r="T341" s="262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63" t="s">
        <v>230</v>
      </c>
      <c r="AU341" s="263" t="s">
        <v>88</v>
      </c>
      <c r="AV341" s="14" t="s">
        <v>121</v>
      </c>
      <c r="AW341" s="14" t="s">
        <v>34</v>
      </c>
      <c r="AX341" s="14" t="s">
        <v>86</v>
      </c>
      <c r="AY341" s="263" t="s">
        <v>216</v>
      </c>
    </row>
    <row r="342" s="2" customFormat="1" ht="16.5" customHeight="1">
      <c r="A342" s="39"/>
      <c r="B342" s="40"/>
      <c r="C342" s="228" t="s">
        <v>515</v>
      </c>
      <c r="D342" s="228" t="s">
        <v>218</v>
      </c>
      <c r="E342" s="229" t="s">
        <v>845</v>
      </c>
      <c r="F342" s="230" t="s">
        <v>846</v>
      </c>
      <c r="G342" s="231" t="s">
        <v>221</v>
      </c>
      <c r="H342" s="232">
        <v>3</v>
      </c>
      <c r="I342" s="233"/>
      <c r="J342" s="234">
        <f>ROUND(I342*H342,2)</f>
        <v>0</v>
      </c>
      <c r="K342" s="230" t="s">
        <v>222</v>
      </c>
      <c r="L342" s="45"/>
      <c r="M342" s="235" t="s">
        <v>1</v>
      </c>
      <c r="N342" s="236" t="s">
        <v>44</v>
      </c>
      <c r="O342" s="92"/>
      <c r="P342" s="237">
        <f>O342*H342</f>
        <v>0</v>
      </c>
      <c r="Q342" s="237">
        <v>0.12539</v>
      </c>
      <c r="R342" s="237">
        <f>Q342*H342</f>
        <v>0.37617</v>
      </c>
      <c r="S342" s="237">
        <v>0</v>
      </c>
      <c r="T342" s="238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39" t="s">
        <v>121</v>
      </c>
      <c r="AT342" s="239" t="s">
        <v>218</v>
      </c>
      <c r="AU342" s="239" t="s">
        <v>88</v>
      </c>
      <c r="AY342" s="18" t="s">
        <v>216</v>
      </c>
      <c r="BE342" s="240">
        <f>IF(N342="základní",J342,0)</f>
        <v>0</v>
      </c>
      <c r="BF342" s="240">
        <f>IF(N342="snížená",J342,0)</f>
        <v>0</v>
      </c>
      <c r="BG342" s="240">
        <f>IF(N342="zákl. přenesená",J342,0)</f>
        <v>0</v>
      </c>
      <c r="BH342" s="240">
        <f>IF(N342="sníž. přenesená",J342,0)</f>
        <v>0</v>
      </c>
      <c r="BI342" s="240">
        <f>IF(N342="nulová",J342,0)</f>
        <v>0</v>
      </c>
      <c r="BJ342" s="18" t="s">
        <v>86</v>
      </c>
      <c r="BK342" s="240">
        <f>ROUND(I342*H342,2)</f>
        <v>0</v>
      </c>
      <c r="BL342" s="18" t="s">
        <v>121</v>
      </c>
      <c r="BM342" s="239" t="s">
        <v>847</v>
      </c>
    </row>
    <row r="343" s="13" customFormat="1">
      <c r="A343" s="13"/>
      <c r="B343" s="241"/>
      <c r="C343" s="242"/>
      <c r="D343" s="243" t="s">
        <v>230</v>
      </c>
      <c r="E343" s="244" t="s">
        <v>1</v>
      </c>
      <c r="F343" s="245" t="s">
        <v>848</v>
      </c>
      <c r="G343" s="242"/>
      <c r="H343" s="246">
        <v>3</v>
      </c>
      <c r="I343" s="247"/>
      <c r="J343" s="242"/>
      <c r="K343" s="242"/>
      <c r="L343" s="248"/>
      <c r="M343" s="249"/>
      <c r="N343" s="250"/>
      <c r="O343" s="250"/>
      <c r="P343" s="250"/>
      <c r="Q343" s="250"/>
      <c r="R343" s="250"/>
      <c r="S343" s="250"/>
      <c r="T343" s="251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2" t="s">
        <v>230</v>
      </c>
      <c r="AU343" s="252" t="s">
        <v>88</v>
      </c>
      <c r="AV343" s="13" t="s">
        <v>88</v>
      </c>
      <c r="AW343" s="13" t="s">
        <v>34</v>
      </c>
      <c r="AX343" s="13" t="s">
        <v>86</v>
      </c>
      <c r="AY343" s="252" t="s">
        <v>216</v>
      </c>
    </row>
    <row r="344" s="2" customFormat="1" ht="16.5" customHeight="1">
      <c r="A344" s="39"/>
      <c r="B344" s="40"/>
      <c r="C344" s="228" t="s">
        <v>521</v>
      </c>
      <c r="D344" s="228" t="s">
        <v>218</v>
      </c>
      <c r="E344" s="229" t="s">
        <v>849</v>
      </c>
      <c r="F344" s="230" t="s">
        <v>850</v>
      </c>
      <c r="G344" s="231" t="s">
        <v>221</v>
      </c>
      <c r="H344" s="232">
        <v>6</v>
      </c>
      <c r="I344" s="233"/>
      <c r="J344" s="234">
        <f>ROUND(I344*H344,2)</f>
        <v>0</v>
      </c>
      <c r="K344" s="230" t="s">
        <v>222</v>
      </c>
      <c r="L344" s="45"/>
      <c r="M344" s="235" t="s">
        <v>1</v>
      </c>
      <c r="N344" s="236" t="s">
        <v>44</v>
      </c>
      <c r="O344" s="92"/>
      <c r="P344" s="237">
        <f>O344*H344</f>
        <v>0</v>
      </c>
      <c r="Q344" s="237">
        <v>0.14138999999999999</v>
      </c>
      <c r="R344" s="237">
        <f>Q344*H344</f>
        <v>0.84833999999999987</v>
      </c>
      <c r="S344" s="237">
        <v>0</v>
      </c>
      <c r="T344" s="238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39" t="s">
        <v>121</v>
      </c>
      <c r="AT344" s="239" t="s">
        <v>218</v>
      </c>
      <c r="AU344" s="239" t="s">
        <v>88</v>
      </c>
      <c r="AY344" s="18" t="s">
        <v>216</v>
      </c>
      <c r="BE344" s="240">
        <f>IF(N344="základní",J344,0)</f>
        <v>0</v>
      </c>
      <c r="BF344" s="240">
        <f>IF(N344="snížená",J344,0)</f>
        <v>0</v>
      </c>
      <c r="BG344" s="240">
        <f>IF(N344="zákl. přenesená",J344,0)</f>
        <v>0</v>
      </c>
      <c r="BH344" s="240">
        <f>IF(N344="sníž. přenesená",J344,0)</f>
        <v>0</v>
      </c>
      <c r="BI344" s="240">
        <f>IF(N344="nulová",J344,0)</f>
        <v>0</v>
      </c>
      <c r="BJ344" s="18" t="s">
        <v>86</v>
      </c>
      <c r="BK344" s="240">
        <f>ROUND(I344*H344,2)</f>
        <v>0</v>
      </c>
      <c r="BL344" s="18" t="s">
        <v>121</v>
      </c>
      <c r="BM344" s="239" t="s">
        <v>851</v>
      </c>
    </row>
    <row r="345" s="13" customFormat="1">
      <c r="A345" s="13"/>
      <c r="B345" s="241"/>
      <c r="C345" s="242"/>
      <c r="D345" s="243" t="s">
        <v>230</v>
      </c>
      <c r="E345" s="244" t="s">
        <v>1</v>
      </c>
      <c r="F345" s="245" t="s">
        <v>826</v>
      </c>
      <c r="G345" s="242"/>
      <c r="H345" s="246">
        <v>1</v>
      </c>
      <c r="I345" s="247"/>
      <c r="J345" s="242"/>
      <c r="K345" s="242"/>
      <c r="L345" s="248"/>
      <c r="M345" s="249"/>
      <c r="N345" s="250"/>
      <c r="O345" s="250"/>
      <c r="P345" s="250"/>
      <c r="Q345" s="250"/>
      <c r="R345" s="250"/>
      <c r="S345" s="250"/>
      <c r="T345" s="251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2" t="s">
        <v>230</v>
      </c>
      <c r="AU345" s="252" t="s">
        <v>88</v>
      </c>
      <c r="AV345" s="13" t="s">
        <v>88</v>
      </c>
      <c r="AW345" s="13" t="s">
        <v>34</v>
      </c>
      <c r="AX345" s="13" t="s">
        <v>79</v>
      </c>
      <c r="AY345" s="252" t="s">
        <v>216</v>
      </c>
    </row>
    <row r="346" s="13" customFormat="1">
      <c r="A346" s="13"/>
      <c r="B346" s="241"/>
      <c r="C346" s="242"/>
      <c r="D346" s="243" t="s">
        <v>230</v>
      </c>
      <c r="E346" s="244" t="s">
        <v>1</v>
      </c>
      <c r="F346" s="245" t="s">
        <v>839</v>
      </c>
      <c r="G346" s="242"/>
      <c r="H346" s="246">
        <v>5</v>
      </c>
      <c r="I346" s="247"/>
      <c r="J346" s="242"/>
      <c r="K346" s="242"/>
      <c r="L346" s="248"/>
      <c r="M346" s="249"/>
      <c r="N346" s="250"/>
      <c r="O346" s="250"/>
      <c r="P346" s="250"/>
      <c r="Q346" s="250"/>
      <c r="R346" s="250"/>
      <c r="S346" s="250"/>
      <c r="T346" s="251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2" t="s">
        <v>230</v>
      </c>
      <c r="AU346" s="252" t="s">
        <v>88</v>
      </c>
      <c r="AV346" s="13" t="s">
        <v>88</v>
      </c>
      <c r="AW346" s="13" t="s">
        <v>34</v>
      </c>
      <c r="AX346" s="13" t="s">
        <v>79</v>
      </c>
      <c r="AY346" s="252" t="s">
        <v>216</v>
      </c>
    </row>
    <row r="347" s="14" customFormat="1">
      <c r="A347" s="14"/>
      <c r="B347" s="253"/>
      <c r="C347" s="254"/>
      <c r="D347" s="243" t="s">
        <v>230</v>
      </c>
      <c r="E347" s="255" t="s">
        <v>1</v>
      </c>
      <c r="F347" s="256" t="s">
        <v>285</v>
      </c>
      <c r="G347" s="254"/>
      <c r="H347" s="257">
        <v>6</v>
      </c>
      <c r="I347" s="258"/>
      <c r="J347" s="254"/>
      <c r="K347" s="254"/>
      <c r="L347" s="259"/>
      <c r="M347" s="260"/>
      <c r="N347" s="261"/>
      <c r="O347" s="261"/>
      <c r="P347" s="261"/>
      <c r="Q347" s="261"/>
      <c r="R347" s="261"/>
      <c r="S347" s="261"/>
      <c r="T347" s="262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3" t="s">
        <v>230</v>
      </c>
      <c r="AU347" s="263" t="s">
        <v>88</v>
      </c>
      <c r="AV347" s="14" t="s">
        <v>121</v>
      </c>
      <c r="AW347" s="14" t="s">
        <v>34</v>
      </c>
      <c r="AX347" s="14" t="s">
        <v>86</v>
      </c>
      <c r="AY347" s="263" t="s">
        <v>216</v>
      </c>
    </row>
    <row r="348" s="2" customFormat="1" ht="16.5" customHeight="1">
      <c r="A348" s="39"/>
      <c r="B348" s="40"/>
      <c r="C348" s="228" t="s">
        <v>528</v>
      </c>
      <c r="D348" s="228" t="s">
        <v>218</v>
      </c>
      <c r="E348" s="229" t="s">
        <v>852</v>
      </c>
      <c r="F348" s="230" t="s">
        <v>853</v>
      </c>
      <c r="G348" s="231" t="s">
        <v>328</v>
      </c>
      <c r="H348" s="232">
        <v>0.16800000000000001</v>
      </c>
      <c r="I348" s="233"/>
      <c r="J348" s="234">
        <f>ROUND(I348*H348,2)</f>
        <v>0</v>
      </c>
      <c r="K348" s="230" t="s">
        <v>222</v>
      </c>
      <c r="L348" s="45"/>
      <c r="M348" s="235" t="s">
        <v>1</v>
      </c>
      <c r="N348" s="236" t="s">
        <v>44</v>
      </c>
      <c r="O348" s="92"/>
      <c r="P348" s="237">
        <f>O348*H348</f>
        <v>0</v>
      </c>
      <c r="Q348" s="237">
        <v>1.94302</v>
      </c>
      <c r="R348" s="237">
        <f>Q348*H348</f>
        <v>0.32642736</v>
      </c>
      <c r="S348" s="237">
        <v>0</v>
      </c>
      <c r="T348" s="238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39" t="s">
        <v>121</v>
      </c>
      <c r="AT348" s="239" t="s">
        <v>218</v>
      </c>
      <c r="AU348" s="239" t="s">
        <v>88</v>
      </c>
      <c r="AY348" s="18" t="s">
        <v>216</v>
      </c>
      <c r="BE348" s="240">
        <f>IF(N348="základní",J348,0)</f>
        <v>0</v>
      </c>
      <c r="BF348" s="240">
        <f>IF(N348="snížená",J348,0)</f>
        <v>0</v>
      </c>
      <c r="BG348" s="240">
        <f>IF(N348="zákl. přenesená",J348,0)</f>
        <v>0</v>
      </c>
      <c r="BH348" s="240">
        <f>IF(N348="sníž. přenesená",J348,0)</f>
        <v>0</v>
      </c>
      <c r="BI348" s="240">
        <f>IF(N348="nulová",J348,0)</f>
        <v>0</v>
      </c>
      <c r="BJ348" s="18" t="s">
        <v>86</v>
      </c>
      <c r="BK348" s="240">
        <f>ROUND(I348*H348,2)</f>
        <v>0</v>
      </c>
      <c r="BL348" s="18" t="s">
        <v>121</v>
      </c>
      <c r="BM348" s="239" t="s">
        <v>854</v>
      </c>
    </row>
    <row r="349" s="13" customFormat="1">
      <c r="A349" s="13"/>
      <c r="B349" s="241"/>
      <c r="C349" s="242"/>
      <c r="D349" s="243" t="s">
        <v>230</v>
      </c>
      <c r="E349" s="244" t="s">
        <v>1</v>
      </c>
      <c r="F349" s="245" t="s">
        <v>855</v>
      </c>
      <c r="G349" s="242"/>
      <c r="H349" s="246">
        <v>0.16800000000000001</v>
      </c>
      <c r="I349" s="247"/>
      <c r="J349" s="242"/>
      <c r="K349" s="242"/>
      <c r="L349" s="248"/>
      <c r="M349" s="249"/>
      <c r="N349" s="250"/>
      <c r="O349" s="250"/>
      <c r="P349" s="250"/>
      <c r="Q349" s="250"/>
      <c r="R349" s="250"/>
      <c r="S349" s="250"/>
      <c r="T349" s="251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52" t="s">
        <v>230</v>
      </c>
      <c r="AU349" s="252" t="s">
        <v>88</v>
      </c>
      <c r="AV349" s="13" t="s">
        <v>88</v>
      </c>
      <c r="AW349" s="13" t="s">
        <v>34</v>
      </c>
      <c r="AX349" s="13" t="s">
        <v>86</v>
      </c>
      <c r="AY349" s="252" t="s">
        <v>216</v>
      </c>
    </row>
    <row r="350" s="2" customFormat="1" ht="16.5" customHeight="1">
      <c r="A350" s="39"/>
      <c r="B350" s="40"/>
      <c r="C350" s="228" t="s">
        <v>856</v>
      </c>
      <c r="D350" s="228" t="s">
        <v>218</v>
      </c>
      <c r="E350" s="229" t="s">
        <v>857</v>
      </c>
      <c r="F350" s="230" t="s">
        <v>858</v>
      </c>
      <c r="G350" s="231" t="s">
        <v>359</v>
      </c>
      <c r="H350" s="232">
        <v>0.13900000000000001</v>
      </c>
      <c r="I350" s="233"/>
      <c r="J350" s="234">
        <f>ROUND(I350*H350,2)</f>
        <v>0</v>
      </c>
      <c r="K350" s="230" t="s">
        <v>222</v>
      </c>
      <c r="L350" s="45"/>
      <c r="M350" s="235" t="s">
        <v>1</v>
      </c>
      <c r="N350" s="236" t="s">
        <v>44</v>
      </c>
      <c r="O350" s="92"/>
      <c r="P350" s="237">
        <f>O350*H350</f>
        <v>0</v>
      </c>
      <c r="Q350" s="237">
        <v>1.0900000000000001</v>
      </c>
      <c r="R350" s="237">
        <f>Q350*H350</f>
        <v>0.15151000000000003</v>
      </c>
      <c r="S350" s="237">
        <v>0</v>
      </c>
      <c r="T350" s="238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39" t="s">
        <v>121</v>
      </c>
      <c r="AT350" s="239" t="s">
        <v>218</v>
      </c>
      <c r="AU350" s="239" t="s">
        <v>88</v>
      </c>
      <c r="AY350" s="18" t="s">
        <v>216</v>
      </c>
      <c r="BE350" s="240">
        <f>IF(N350="základní",J350,0)</f>
        <v>0</v>
      </c>
      <c r="BF350" s="240">
        <f>IF(N350="snížená",J350,0)</f>
        <v>0</v>
      </c>
      <c r="BG350" s="240">
        <f>IF(N350="zákl. přenesená",J350,0)</f>
        <v>0</v>
      </c>
      <c r="BH350" s="240">
        <f>IF(N350="sníž. přenesená",J350,0)</f>
        <v>0</v>
      </c>
      <c r="BI350" s="240">
        <f>IF(N350="nulová",J350,0)</f>
        <v>0</v>
      </c>
      <c r="BJ350" s="18" t="s">
        <v>86</v>
      </c>
      <c r="BK350" s="240">
        <f>ROUND(I350*H350,2)</f>
        <v>0</v>
      </c>
      <c r="BL350" s="18" t="s">
        <v>121</v>
      </c>
      <c r="BM350" s="239" t="s">
        <v>859</v>
      </c>
    </row>
    <row r="351" s="13" customFormat="1">
      <c r="A351" s="13"/>
      <c r="B351" s="241"/>
      <c r="C351" s="242"/>
      <c r="D351" s="243" t="s">
        <v>230</v>
      </c>
      <c r="E351" s="244" t="s">
        <v>1</v>
      </c>
      <c r="F351" s="245" t="s">
        <v>860</v>
      </c>
      <c r="G351" s="242"/>
      <c r="H351" s="246">
        <v>0.10000000000000001</v>
      </c>
      <c r="I351" s="247"/>
      <c r="J351" s="242"/>
      <c r="K351" s="242"/>
      <c r="L351" s="248"/>
      <c r="M351" s="249"/>
      <c r="N351" s="250"/>
      <c r="O351" s="250"/>
      <c r="P351" s="250"/>
      <c r="Q351" s="250"/>
      <c r="R351" s="250"/>
      <c r="S351" s="250"/>
      <c r="T351" s="251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2" t="s">
        <v>230</v>
      </c>
      <c r="AU351" s="252" t="s">
        <v>88</v>
      </c>
      <c r="AV351" s="13" t="s">
        <v>88</v>
      </c>
      <c r="AW351" s="13" t="s">
        <v>34</v>
      </c>
      <c r="AX351" s="13" t="s">
        <v>79</v>
      </c>
      <c r="AY351" s="252" t="s">
        <v>216</v>
      </c>
    </row>
    <row r="352" s="13" customFormat="1">
      <c r="A352" s="13"/>
      <c r="B352" s="241"/>
      <c r="C352" s="242"/>
      <c r="D352" s="243" t="s">
        <v>230</v>
      </c>
      <c r="E352" s="244" t="s">
        <v>1</v>
      </c>
      <c r="F352" s="245" t="s">
        <v>861</v>
      </c>
      <c r="G352" s="242"/>
      <c r="H352" s="246">
        <v>0.039</v>
      </c>
      <c r="I352" s="247"/>
      <c r="J352" s="242"/>
      <c r="K352" s="242"/>
      <c r="L352" s="248"/>
      <c r="M352" s="249"/>
      <c r="N352" s="250"/>
      <c r="O352" s="250"/>
      <c r="P352" s="250"/>
      <c r="Q352" s="250"/>
      <c r="R352" s="250"/>
      <c r="S352" s="250"/>
      <c r="T352" s="251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2" t="s">
        <v>230</v>
      </c>
      <c r="AU352" s="252" t="s">
        <v>88</v>
      </c>
      <c r="AV352" s="13" t="s">
        <v>88</v>
      </c>
      <c r="AW352" s="13" t="s">
        <v>34</v>
      </c>
      <c r="AX352" s="13" t="s">
        <v>79</v>
      </c>
      <c r="AY352" s="252" t="s">
        <v>216</v>
      </c>
    </row>
    <row r="353" s="14" customFormat="1">
      <c r="A353" s="14"/>
      <c r="B353" s="253"/>
      <c r="C353" s="254"/>
      <c r="D353" s="243" t="s">
        <v>230</v>
      </c>
      <c r="E353" s="255" t="s">
        <v>1</v>
      </c>
      <c r="F353" s="256" t="s">
        <v>862</v>
      </c>
      <c r="G353" s="254"/>
      <c r="H353" s="257">
        <v>0.13900000000000001</v>
      </c>
      <c r="I353" s="258"/>
      <c r="J353" s="254"/>
      <c r="K353" s="254"/>
      <c r="L353" s="259"/>
      <c r="M353" s="260"/>
      <c r="N353" s="261"/>
      <c r="O353" s="261"/>
      <c r="P353" s="261"/>
      <c r="Q353" s="261"/>
      <c r="R353" s="261"/>
      <c r="S353" s="261"/>
      <c r="T353" s="262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63" t="s">
        <v>230</v>
      </c>
      <c r="AU353" s="263" t="s">
        <v>88</v>
      </c>
      <c r="AV353" s="14" t="s">
        <v>121</v>
      </c>
      <c r="AW353" s="14" t="s">
        <v>34</v>
      </c>
      <c r="AX353" s="14" t="s">
        <v>86</v>
      </c>
      <c r="AY353" s="263" t="s">
        <v>216</v>
      </c>
    </row>
    <row r="354" s="2" customFormat="1" ht="16.5" customHeight="1">
      <c r="A354" s="39"/>
      <c r="B354" s="40"/>
      <c r="C354" s="228" t="s">
        <v>863</v>
      </c>
      <c r="D354" s="228" t="s">
        <v>218</v>
      </c>
      <c r="E354" s="229" t="s">
        <v>864</v>
      </c>
      <c r="F354" s="230" t="s">
        <v>865</v>
      </c>
      <c r="G354" s="231" t="s">
        <v>277</v>
      </c>
      <c r="H354" s="232">
        <v>66.814999999999998</v>
      </c>
      <c r="I354" s="233"/>
      <c r="J354" s="234">
        <f>ROUND(I354*H354,2)</f>
        <v>0</v>
      </c>
      <c r="K354" s="230" t="s">
        <v>222</v>
      </c>
      <c r="L354" s="45"/>
      <c r="M354" s="235" t="s">
        <v>1</v>
      </c>
      <c r="N354" s="236" t="s">
        <v>44</v>
      </c>
      <c r="O354" s="92"/>
      <c r="P354" s="237">
        <f>O354*H354</f>
        <v>0</v>
      </c>
      <c r="Q354" s="237">
        <v>0.07571</v>
      </c>
      <c r="R354" s="237">
        <f>Q354*H354</f>
        <v>5.05856365</v>
      </c>
      <c r="S354" s="237">
        <v>0</v>
      </c>
      <c r="T354" s="238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39" t="s">
        <v>121</v>
      </c>
      <c r="AT354" s="239" t="s">
        <v>218</v>
      </c>
      <c r="AU354" s="239" t="s">
        <v>88</v>
      </c>
      <c r="AY354" s="18" t="s">
        <v>216</v>
      </c>
      <c r="BE354" s="240">
        <f>IF(N354="základní",J354,0)</f>
        <v>0</v>
      </c>
      <c r="BF354" s="240">
        <f>IF(N354="snížená",J354,0)</f>
        <v>0</v>
      </c>
      <c r="BG354" s="240">
        <f>IF(N354="zákl. přenesená",J354,0)</f>
        <v>0</v>
      </c>
      <c r="BH354" s="240">
        <f>IF(N354="sníž. přenesená",J354,0)</f>
        <v>0</v>
      </c>
      <c r="BI354" s="240">
        <f>IF(N354="nulová",J354,0)</f>
        <v>0</v>
      </c>
      <c r="BJ354" s="18" t="s">
        <v>86</v>
      </c>
      <c r="BK354" s="240">
        <f>ROUND(I354*H354,2)</f>
        <v>0</v>
      </c>
      <c r="BL354" s="18" t="s">
        <v>121</v>
      </c>
      <c r="BM354" s="239" t="s">
        <v>866</v>
      </c>
    </row>
    <row r="355" s="13" customFormat="1">
      <c r="A355" s="13"/>
      <c r="B355" s="241"/>
      <c r="C355" s="242"/>
      <c r="D355" s="243" t="s">
        <v>230</v>
      </c>
      <c r="E355" s="244" t="s">
        <v>1</v>
      </c>
      <c r="F355" s="245" t="s">
        <v>867</v>
      </c>
      <c r="G355" s="242"/>
      <c r="H355" s="246">
        <v>47.850000000000001</v>
      </c>
      <c r="I355" s="247"/>
      <c r="J355" s="242"/>
      <c r="K355" s="242"/>
      <c r="L355" s="248"/>
      <c r="M355" s="249"/>
      <c r="N355" s="250"/>
      <c r="O355" s="250"/>
      <c r="P355" s="250"/>
      <c r="Q355" s="250"/>
      <c r="R355" s="250"/>
      <c r="S355" s="250"/>
      <c r="T355" s="251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52" t="s">
        <v>230</v>
      </c>
      <c r="AU355" s="252" t="s">
        <v>88</v>
      </c>
      <c r="AV355" s="13" t="s">
        <v>88</v>
      </c>
      <c r="AW355" s="13" t="s">
        <v>34</v>
      </c>
      <c r="AX355" s="13" t="s">
        <v>79</v>
      </c>
      <c r="AY355" s="252" t="s">
        <v>216</v>
      </c>
    </row>
    <row r="356" s="13" customFormat="1">
      <c r="A356" s="13"/>
      <c r="B356" s="241"/>
      <c r="C356" s="242"/>
      <c r="D356" s="243" t="s">
        <v>230</v>
      </c>
      <c r="E356" s="244" t="s">
        <v>1</v>
      </c>
      <c r="F356" s="245" t="s">
        <v>868</v>
      </c>
      <c r="G356" s="242"/>
      <c r="H356" s="246">
        <v>18.965</v>
      </c>
      <c r="I356" s="247"/>
      <c r="J356" s="242"/>
      <c r="K356" s="242"/>
      <c r="L356" s="248"/>
      <c r="M356" s="249"/>
      <c r="N356" s="250"/>
      <c r="O356" s="250"/>
      <c r="P356" s="250"/>
      <c r="Q356" s="250"/>
      <c r="R356" s="250"/>
      <c r="S356" s="250"/>
      <c r="T356" s="251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52" t="s">
        <v>230</v>
      </c>
      <c r="AU356" s="252" t="s">
        <v>88</v>
      </c>
      <c r="AV356" s="13" t="s">
        <v>88</v>
      </c>
      <c r="AW356" s="13" t="s">
        <v>34</v>
      </c>
      <c r="AX356" s="13" t="s">
        <v>79</v>
      </c>
      <c r="AY356" s="252" t="s">
        <v>216</v>
      </c>
    </row>
    <row r="357" s="14" customFormat="1">
      <c r="A357" s="14"/>
      <c r="B357" s="253"/>
      <c r="C357" s="254"/>
      <c r="D357" s="243" t="s">
        <v>230</v>
      </c>
      <c r="E357" s="255" t="s">
        <v>1</v>
      </c>
      <c r="F357" s="256" t="s">
        <v>285</v>
      </c>
      <c r="G357" s="254"/>
      <c r="H357" s="257">
        <v>66.814999999999998</v>
      </c>
      <c r="I357" s="258"/>
      <c r="J357" s="254"/>
      <c r="K357" s="254"/>
      <c r="L357" s="259"/>
      <c r="M357" s="260"/>
      <c r="N357" s="261"/>
      <c r="O357" s="261"/>
      <c r="P357" s="261"/>
      <c r="Q357" s="261"/>
      <c r="R357" s="261"/>
      <c r="S357" s="261"/>
      <c r="T357" s="262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63" t="s">
        <v>230</v>
      </c>
      <c r="AU357" s="263" t="s">
        <v>88</v>
      </c>
      <c r="AV357" s="14" t="s">
        <v>121</v>
      </c>
      <c r="AW357" s="14" t="s">
        <v>34</v>
      </c>
      <c r="AX357" s="14" t="s">
        <v>86</v>
      </c>
      <c r="AY357" s="263" t="s">
        <v>216</v>
      </c>
    </row>
    <row r="358" s="2" customFormat="1" ht="16.5" customHeight="1">
      <c r="A358" s="39"/>
      <c r="B358" s="40"/>
      <c r="C358" s="228" t="s">
        <v>869</v>
      </c>
      <c r="D358" s="228" t="s">
        <v>218</v>
      </c>
      <c r="E358" s="229" t="s">
        <v>870</v>
      </c>
      <c r="F358" s="230" t="s">
        <v>871</v>
      </c>
      <c r="G358" s="231" t="s">
        <v>293</v>
      </c>
      <c r="H358" s="232">
        <v>26</v>
      </c>
      <c r="I358" s="233"/>
      <c r="J358" s="234">
        <f>ROUND(I358*H358,2)</f>
        <v>0</v>
      </c>
      <c r="K358" s="230" t="s">
        <v>222</v>
      </c>
      <c r="L358" s="45"/>
      <c r="M358" s="235" t="s">
        <v>1</v>
      </c>
      <c r="N358" s="236" t="s">
        <v>44</v>
      </c>
      <c r="O358" s="92"/>
      <c r="P358" s="237">
        <f>O358*H358</f>
        <v>0</v>
      </c>
      <c r="Q358" s="237">
        <v>0.00020000000000000001</v>
      </c>
      <c r="R358" s="237">
        <f>Q358*H358</f>
        <v>0.0052000000000000006</v>
      </c>
      <c r="S358" s="237">
        <v>0</v>
      </c>
      <c r="T358" s="238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39" t="s">
        <v>121</v>
      </c>
      <c r="AT358" s="239" t="s">
        <v>218</v>
      </c>
      <c r="AU358" s="239" t="s">
        <v>88</v>
      </c>
      <c r="AY358" s="18" t="s">
        <v>216</v>
      </c>
      <c r="BE358" s="240">
        <f>IF(N358="základní",J358,0)</f>
        <v>0</v>
      </c>
      <c r="BF358" s="240">
        <f>IF(N358="snížená",J358,0)</f>
        <v>0</v>
      </c>
      <c r="BG358" s="240">
        <f>IF(N358="zákl. přenesená",J358,0)</f>
        <v>0</v>
      </c>
      <c r="BH358" s="240">
        <f>IF(N358="sníž. přenesená",J358,0)</f>
        <v>0</v>
      </c>
      <c r="BI358" s="240">
        <f>IF(N358="nulová",J358,0)</f>
        <v>0</v>
      </c>
      <c r="BJ358" s="18" t="s">
        <v>86</v>
      </c>
      <c r="BK358" s="240">
        <f>ROUND(I358*H358,2)</f>
        <v>0</v>
      </c>
      <c r="BL358" s="18" t="s">
        <v>121</v>
      </c>
      <c r="BM358" s="239" t="s">
        <v>872</v>
      </c>
    </row>
    <row r="359" s="13" customFormat="1">
      <c r="A359" s="13"/>
      <c r="B359" s="241"/>
      <c r="C359" s="242"/>
      <c r="D359" s="243" t="s">
        <v>230</v>
      </c>
      <c r="E359" s="244" t="s">
        <v>1</v>
      </c>
      <c r="F359" s="245" t="s">
        <v>873</v>
      </c>
      <c r="G359" s="242"/>
      <c r="H359" s="246">
        <v>14</v>
      </c>
      <c r="I359" s="247"/>
      <c r="J359" s="242"/>
      <c r="K359" s="242"/>
      <c r="L359" s="248"/>
      <c r="M359" s="249"/>
      <c r="N359" s="250"/>
      <c r="O359" s="250"/>
      <c r="P359" s="250"/>
      <c r="Q359" s="250"/>
      <c r="R359" s="250"/>
      <c r="S359" s="250"/>
      <c r="T359" s="251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2" t="s">
        <v>230</v>
      </c>
      <c r="AU359" s="252" t="s">
        <v>88</v>
      </c>
      <c r="AV359" s="13" t="s">
        <v>88</v>
      </c>
      <c r="AW359" s="13" t="s">
        <v>34</v>
      </c>
      <c r="AX359" s="13" t="s">
        <v>79</v>
      </c>
      <c r="AY359" s="252" t="s">
        <v>216</v>
      </c>
    </row>
    <row r="360" s="13" customFormat="1">
      <c r="A360" s="13"/>
      <c r="B360" s="241"/>
      <c r="C360" s="242"/>
      <c r="D360" s="243" t="s">
        <v>230</v>
      </c>
      <c r="E360" s="244" t="s">
        <v>1</v>
      </c>
      <c r="F360" s="245" t="s">
        <v>874</v>
      </c>
      <c r="G360" s="242"/>
      <c r="H360" s="246">
        <v>12</v>
      </c>
      <c r="I360" s="247"/>
      <c r="J360" s="242"/>
      <c r="K360" s="242"/>
      <c r="L360" s="248"/>
      <c r="M360" s="249"/>
      <c r="N360" s="250"/>
      <c r="O360" s="250"/>
      <c r="P360" s="250"/>
      <c r="Q360" s="250"/>
      <c r="R360" s="250"/>
      <c r="S360" s="250"/>
      <c r="T360" s="251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2" t="s">
        <v>230</v>
      </c>
      <c r="AU360" s="252" t="s">
        <v>88</v>
      </c>
      <c r="AV360" s="13" t="s">
        <v>88</v>
      </c>
      <c r="AW360" s="13" t="s">
        <v>34</v>
      </c>
      <c r="AX360" s="13" t="s">
        <v>79</v>
      </c>
      <c r="AY360" s="252" t="s">
        <v>216</v>
      </c>
    </row>
    <row r="361" s="14" customFormat="1">
      <c r="A361" s="14"/>
      <c r="B361" s="253"/>
      <c r="C361" s="254"/>
      <c r="D361" s="243" t="s">
        <v>230</v>
      </c>
      <c r="E361" s="255" t="s">
        <v>1</v>
      </c>
      <c r="F361" s="256" t="s">
        <v>285</v>
      </c>
      <c r="G361" s="254"/>
      <c r="H361" s="257">
        <v>26</v>
      </c>
      <c r="I361" s="258"/>
      <c r="J361" s="254"/>
      <c r="K361" s="254"/>
      <c r="L361" s="259"/>
      <c r="M361" s="260"/>
      <c r="N361" s="261"/>
      <c r="O361" s="261"/>
      <c r="P361" s="261"/>
      <c r="Q361" s="261"/>
      <c r="R361" s="261"/>
      <c r="S361" s="261"/>
      <c r="T361" s="262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3" t="s">
        <v>230</v>
      </c>
      <c r="AU361" s="263" t="s">
        <v>88</v>
      </c>
      <c r="AV361" s="14" t="s">
        <v>121</v>
      </c>
      <c r="AW361" s="14" t="s">
        <v>34</v>
      </c>
      <c r="AX361" s="14" t="s">
        <v>86</v>
      </c>
      <c r="AY361" s="263" t="s">
        <v>216</v>
      </c>
    </row>
    <row r="362" s="2" customFormat="1" ht="16.5" customHeight="1">
      <c r="A362" s="39"/>
      <c r="B362" s="40"/>
      <c r="C362" s="228" t="s">
        <v>875</v>
      </c>
      <c r="D362" s="228" t="s">
        <v>218</v>
      </c>
      <c r="E362" s="229" t="s">
        <v>876</v>
      </c>
      <c r="F362" s="230" t="s">
        <v>877</v>
      </c>
      <c r="G362" s="231" t="s">
        <v>277</v>
      </c>
      <c r="H362" s="232">
        <v>0.97999999999999998</v>
      </c>
      <c r="I362" s="233"/>
      <c r="J362" s="234">
        <f>ROUND(I362*H362,2)</f>
        <v>0</v>
      </c>
      <c r="K362" s="230" t="s">
        <v>222</v>
      </c>
      <c r="L362" s="45"/>
      <c r="M362" s="235" t="s">
        <v>1</v>
      </c>
      <c r="N362" s="236" t="s">
        <v>44</v>
      </c>
      <c r="O362" s="92"/>
      <c r="P362" s="237">
        <f>O362*H362</f>
        <v>0</v>
      </c>
      <c r="Q362" s="237">
        <v>0.17818000000000001</v>
      </c>
      <c r="R362" s="237">
        <f>Q362*H362</f>
        <v>0.17461640000000001</v>
      </c>
      <c r="S362" s="237">
        <v>0</v>
      </c>
      <c r="T362" s="238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39" t="s">
        <v>121</v>
      </c>
      <c r="AT362" s="239" t="s">
        <v>218</v>
      </c>
      <c r="AU362" s="239" t="s">
        <v>88</v>
      </c>
      <c r="AY362" s="18" t="s">
        <v>216</v>
      </c>
      <c r="BE362" s="240">
        <f>IF(N362="základní",J362,0)</f>
        <v>0</v>
      </c>
      <c r="BF362" s="240">
        <f>IF(N362="snížená",J362,0)</f>
        <v>0</v>
      </c>
      <c r="BG362" s="240">
        <f>IF(N362="zákl. přenesená",J362,0)</f>
        <v>0</v>
      </c>
      <c r="BH362" s="240">
        <f>IF(N362="sníž. přenesená",J362,0)</f>
        <v>0</v>
      </c>
      <c r="BI362" s="240">
        <f>IF(N362="nulová",J362,0)</f>
        <v>0</v>
      </c>
      <c r="BJ362" s="18" t="s">
        <v>86</v>
      </c>
      <c r="BK362" s="240">
        <f>ROUND(I362*H362,2)</f>
        <v>0</v>
      </c>
      <c r="BL362" s="18" t="s">
        <v>121</v>
      </c>
      <c r="BM362" s="239" t="s">
        <v>878</v>
      </c>
    </row>
    <row r="363" s="13" customFormat="1">
      <c r="A363" s="13"/>
      <c r="B363" s="241"/>
      <c r="C363" s="242"/>
      <c r="D363" s="243" t="s">
        <v>230</v>
      </c>
      <c r="E363" s="244" t="s">
        <v>1</v>
      </c>
      <c r="F363" s="245" t="s">
        <v>879</v>
      </c>
      <c r="G363" s="242"/>
      <c r="H363" s="246">
        <v>0.97999999999999998</v>
      </c>
      <c r="I363" s="247"/>
      <c r="J363" s="242"/>
      <c r="K363" s="242"/>
      <c r="L363" s="248"/>
      <c r="M363" s="249"/>
      <c r="N363" s="250"/>
      <c r="O363" s="250"/>
      <c r="P363" s="250"/>
      <c r="Q363" s="250"/>
      <c r="R363" s="250"/>
      <c r="S363" s="250"/>
      <c r="T363" s="251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2" t="s">
        <v>230</v>
      </c>
      <c r="AU363" s="252" t="s">
        <v>88</v>
      </c>
      <c r="AV363" s="13" t="s">
        <v>88</v>
      </c>
      <c r="AW363" s="13" t="s">
        <v>34</v>
      </c>
      <c r="AX363" s="13" t="s">
        <v>86</v>
      </c>
      <c r="AY363" s="252" t="s">
        <v>216</v>
      </c>
    </row>
    <row r="364" s="2" customFormat="1" ht="16.5" customHeight="1">
      <c r="A364" s="39"/>
      <c r="B364" s="40"/>
      <c r="C364" s="228" t="s">
        <v>880</v>
      </c>
      <c r="D364" s="228" t="s">
        <v>218</v>
      </c>
      <c r="E364" s="229" t="s">
        <v>881</v>
      </c>
      <c r="F364" s="230" t="s">
        <v>882</v>
      </c>
      <c r="G364" s="231" t="s">
        <v>359</v>
      </c>
      <c r="H364" s="232">
        <v>0.65000000000000002</v>
      </c>
      <c r="I364" s="233"/>
      <c r="J364" s="234">
        <f>ROUND(I364*H364,2)</f>
        <v>0</v>
      </c>
      <c r="K364" s="230" t="s">
        <v>222</v>
      </c>
      <c r="L364" s="45"/>
      <c r="M364" s="235" t="s">
        <v>1</v>
      </c>
      <c r="N364" s="236" t="s">
        <v>44</v>
      </c>
      <c r="O364" s="92"/>
      <c r="P364" s="237">
        <f>O364*H364</f>
        <v>0</v>
      </c>
      <c r="Q364" s="237">
        <v>1.0384</v>
      </c>
      <c r="R364" s="237">
        <f>Q364*H364</f>
        <v>0.67496</v>
      </c>
      <c r="S364" s="237">
        <v>0</v>
      </c>
      <c r="T364" s="238">
        <f>S364*H364</f>
        <v>0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39" t="s">
        <v>121</v>
      </c>
      <c r="AT364" s="239" t="s">
        <v>218</v>
      </c>
      <c r="AU364" s="239" t="s">
        <v>88</v>
      </c>
      <c r="AY364" s="18" t="s">
        <v>216</v>
      </c>
      <c r="BE364" s="240">
        <f>IF(N364="základní",J364,0)</f>
        <v>0</v>
      </c>
      <c r="BF364" s="240">
        <f>IF(N364="snížená",J364,0)</f>
        <v>0</v>
      </c>
      <c r="BG364" s="240">
        <f>IF(N364="zákl. přenesená",J364,0)</f>
        <v>0</v>
      </c>
      <c r="BH364" s="240">
        <f>IF(N364="sníž. přenesená",J364,0)</f>
        <v>0</v>
      </c>
      <c r="BI364" s="240">
        <f>IF(N364="nulová",J364,0)</f>
        <v>0</v>
      </c>
      <c r="BJ364" s="18" t="s">
        <v>86</v>
      </c>
      <c r="BK364" s="240">
        <f>ROUND(I364*H364,2)</f>
        <v>0</v>
      </c>
      <c r="BL364" s="18" t="s">
        <v>121</v>
      </c>
      <c r="BM364" s="239" t="s">
        <v>883</v>
      </c>
    </row>
    <row r="365" s="13" customFormat="1">
      <c r="A365" s="13"/>
      <c r="B365" s="241"/>
      <c r="C365" s="242"/>
      <c r="D365" s="243" t="s">
        <v>230</v>
      </c>
      <c r="E365" s="244" t="s">
        <v>1</v>
      </c>
      <c r="F365" s="245" t="s">
        <v>884</v>
      </c>
      <c r="G365" s="242"/>
      <c r="H365" s="246">
        <v>0.65000000000000002</v>
      </c>
      <c r="I365" s="247"/>
      <c r="J365" s="242"/>
      <c r="K365" s="242"/>
      <c r="L365" s="248"/>
      <c r="M365" s="249"/>
      <c r="N365" s="250"/>
      <c r="O365" s="250"/>
      <c r="P365" s="250"/>
      <c r="Q365" s="250"/>
      <c r="R365" s="250"/>
      <c r="S365" s="250"/>
      <c r="T365" s="251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2" t="s">
        <v>230</v>
      </c>
      <c r="AU365" s="252" t="s">
        <v>88</v>
      </c>
      <c r="AV365" s="13" t="s">
        <v>88</v>
      </c>
      <c r="AW365" s="13" t="s">
        <v>34</v>
      </c>
      <c r="AX365" s="13" t="s">
        <v>86</v>
      </c>
      <c r="AY365" s="252" t="s">
        <v>216</v>
      </c>
    </row>
    <row r="366" s="2" customFormat="1" ht="16.5" customHeight="1">
      <c r="A366" s="39"/>
      <c r="B366" s="40"/>
      <c r="C366" s="228" t="s">
        <v>885</v>
      </c>
      <c r="D366" s="228" t="s">
        <v>218</v>
      </c>
      <c r="E366" s="229" t="s">
        <v>886</v>
      </c>
      <c r="F366" s="230" t="s">
        <v>887</v>
      </c>
      <c r="G366" s="231" t="s">
        <v>328</v>
      </c>
      <c r="H366" s="232">
        <v>7.5419999999999998</v>
      </c>
      <c r="I366" s="233"/>
      <c r="J366" s="234">
        <f>ROUND(I366*H366,2)</f>
        <v>0</v>
      </c>
      <c r="K366" s="230" t="s">
        <v>222</v>
      </c>
      <c r="L366" s="45"/>
      <c r="M366" s="235" t="s">
        <v>1</v>
      </c>
      <c r="N366" s="236" t="s">
        <v>44</v>
      </c>
      <c r="O366" s="92"/>
      <c r="P366" s="237">
        <f>O366*H366</f>
        <v>0</v>
      </c>
      <c r="Q366" s="237">
        <v>2.5960999999999999</v>
      </c>
      <c r="R366" s="237">
        <f>Q366*H366</f>
        <v>19.579786199999997</v>
      </c>
      <c r="S366" s="237">
        <v>0</v>
      </c>
      <c r="T366" s="238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39" t="s">
        <v>121</v>
      </c>
      <c r="AT366" s="239" t="s">
        <v>218</v>
      </c>
      <c r="AU366" s="239" t="s">
        <v>88</v>
      </c>
      <c r="AY366" s="18" t="s">
        <v>216</v>
      </c>
      <c r="BE366" s="240">
        <f>IF(N366="základní",J366,0)</f>
        <v>0</v>
      </c>
      <c r="BF366" s="240">
        <f>IF(N366="snížená",J366,0)</f>
        <v>0</v>
      </c>
      <c r="BG366" s="240">
        <f>IF(N366="zákl. přenesená",J366,0)</f>
        <v>0</v>
      </c>
      <c r="BH366" s="240">
        <f>IF(N366="sníž. přenesená",J366,0)</f>
        <v>0</v>
      </c>
      <c r="BI366" s="240">
        <f>IF(N366="nulová",J366,0)</f>
        <v>0</v>
      </c>
      <c r="BJ366" s="18" t="s">
        <v>86</v>
      </c>
      <c r="BK366" s="240">
        <f>ROUND(I366*H366,2)</f>
        <v>0</v>
      </c>
      <c r="BL366" s="18" t="s">
        <v>121</v>
      </c>
      <c r="BM366" s="239" t="s">
        <v>888</v>
      </c>
    </row>
    <row r="367" s="13" customFormat="1">
      <c r="A367" s="13"/>
      <c r="B367" s="241"/>
      <c r="C367" s="242"/>
      <c r="D367" s="243" t="s">
        <v>230</v>
      </c>
      <c r="E367" s="244" t="s">
        <v>1</v>
      </c>
      <c r="F367" s="245" t="s">
        <v>889</v>
      </c>
      <c r="G367" s="242"/>
      <c r="H367" s="246">
        <v>7.3540000000000001</v>
      </c>
      <c r="I367" s="247"/>
      <c r="J367" s="242"/>
      <c r="K367" s="242"/>
      <c r="L367" s="248"/>
      <c r="M367" s="249"/>
      <c r="N367" s="250"/>
      <c r="O367" s="250"/>
      <c r="P367" s="250"/>
      <c r="Q367" s="250"/>
      <c r="R367" s="250"/>
      <c r="S367" s="250"/>
      <c r="T367" s="251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52" t="s">
        <v>230</v>
      </c>
      <c r="AU367" s="252" t="s">
        <v>88</v>
      </c>
      <c r="AV367" s="13" t="s">
        <v>88</v>
      </c>
      <c r="AW367" s="13" t="s">
        <v>34</v>
      </c>
      <c r="AX367" s="13" t="s">
        <v>79</v>
      </c>
      <c r="AY367" s="252" t="s">
        <v>216</v>
      </c>
    </row>
    <row r="368" s="13" customFormat="1">
      <c r="A368" s="13"/>
      <c r="B368" s="241"/>
      <c r="C368" s="242"/>
      <c r="D368" s="243" t="s">
        <v>230</v>
      </c>
      <c r="E368" s="244" t="s">
        <v>1</v>
      </c>
      <c r="F368" s="245" t="s">
        <v>890</v>
      </c>
      <c r="G368" s="242"/>
      <c r="H368" s="246">
        <v>0.188</v>
      </c>
      <c r="I368" s="247"/>
      <c r="J368" s="242"/>
      <c r="K368" s="242"/>
      <c r="L368" s="248"/>
      <c r="M368" s="249"/>
      <c r="N368" s="250"/>
      <c r="O368" s="250"/>
      <c r="P368" s="250"/>
      <c r="Q368" s="250"/>
      <c r="R368" s="250"/>
      <c r="S368" s="250"/>
      <c r="T368" s="251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2" t="s">
        <v>230</v>
      </c>
      <c r="AU368" s="252" t="s">
        <v>88</v>
      </c>
      <c r="AV368" s="13" t="s">
        <v>88</v>
      </c>
      <c r="AW368" s="13" t="s">
        <v>34</v>
      </c>
      <c r="AX368" s="13" t="s">
        <v>79</v>
      </c>
      <c r="AY368" s="252" t="s">
        <v>216</v>
      </c>
    </row>
    <row r="369" s="14" customFormat="1">
      <c r="A369" s="14"/>
      <c r="B369" s="253"/>
      <c r="C369" s="254"/>
      <c r="D369" s="243" t="s">
        <v>230</v>
      </c>
      <c r="E369" s="255" t="s">
        <v>1</v>
      </c>
      <c r="F369" s="256" t="s">
        <v>285</v>
      </c>
      <c r="G369" s="254"/>
      <c r="H369" s="257">
        <v>7.5419999999999998</v>
      </c>
      <c r="I369" s="258"/>
      <c r="J369" s="254"/>
      <c r="K369" s="254"/>
      <c r="L369" s="259"/>
      <c r="M369" s="260"/>
      <c r="N369" s="261"/>
      <c r="O369" s="261"/>
      <c r="P369" s="261"/>
      <c r="Q369" s="261"/>
      <c r="R369" s="261"/>
      <c r="S369" s="261"/>
      <c r="T369" s="262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63" t="s">
        <v>230</v>
      </c>
      <c r="AU369" s="263" t="s">
        <v>88</v>
      </c>
      <c r="AV369" s="14" t="s">
        <v>121</v>
      </c>
      <c r="AW369" s="14" t="s">
        <v>34</v>
      </c>
      <c r="AX369" s="14" t="s">
        <v>86</v>
      </c>
      <c r="AY369" s="263" t="s">
        <v>216</v>
      </c>
    </row>
    <row r="370" s="2" customFormat="1" ht="21.75" customHeight="1">
      <c r="A370" s="39"/>
      <c r="B370" s="40"/>
      <c r="C370" s="228" t="s">
        <v>891</v>
      </c>
      <c r="D370" s="228" t="s">
        <v>218</v>
      </c>
      <c r="E370" s="229" t="s">
        <v>892</v>
      </c>
      <c r="F370" s="230" t="s">
        <v>893</v>
      </c>
      <c r="G370" s="231" t="s">
        <v>650</v>
      </c>
      <c r="H370" s="232">
        <v>266.58600000000001</v>
      </c>
      <c r="I370" s="233"/>
      <c r="J370" s="234">
        <f>ROUND(I370*H370,2)</f>
        <v>0</v>
      </c>
      <c r="K370" s="230" t="s">
        <v>222</v>
      </c>
      <c r="L370" s="45"/>
      <c r="M370" s="235" t="s">
        <v>1</v>
      </c>
      <c r="N370" s="236" t="s">
        <v>44</v>
      </c>
      <c r="O370" s="92"/>
      <c r="P370" s="237">
        <f>O370*H370</f>
        <v>0</v>
      </c>
      <c r="Q370" s="237">
        <v>0</v>
      </c>
      <c r="R370" s="237">
        <f>Q370*H370</f>
        <v>0</v>
      </c>
      <c r="S370" s="237">
        <v>0</v>
      </c>
      <c r="T370" s="238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39" t="s">
        <v>121</v>
      </c>
      <c r="AT370" s="239" t="s">
        <v>218</v>
      </c>
      <c r="AU370" s="239" t="s">
        <v>88</v>
      </c>
      <c r="AY370" s="18" t="s">
        <v>216</v>
      </c>
      <c r="BE370" s="240">
        <f>IF(N370="základní",J370,0)</f>
        <v>0</v>
      </c>
      <c r="BF370" s="240">
        <f>IF(N370="snížená",J370,0)</f>
        <v>0</v>
      </c>
      <c r="BG370" s="240">
        <f>IF(N370="zákl. přenesená",J370,0)</f>
        <v>0</v>
      </c>
      <c r="BH370" s="240">
        <f>IF(N370="sníž. přenesená",J370,0)</f>
        <v>0</v>
      </c>
      <c r="BI370" s="240">
        <f>IF(N370="nulová",J370,0)</f>
        <v>0</v>
      </c>
      <c r="BJ370" s="18" t="s">
        <v>86</v>
      </c>
      <c r="BK370" s="240">
        <f>ROUND(I370*H370,2)</f>
        <v>0</v>
      </c>
      <c r="BL370" s="18" t="s">
        <v>121</v>
      </c>
      <c r="BM370" s="239" t="s">
        <v>894</v>
      </c>
    </row>
    <row r="371" s="13" customFormat="1">
      <c r="A371" s="13"/>
      <c r="B371" s="241"/>
      <c r="C371" s="242"/>
      <c r="D371" s="243" t="s">
        <v>230</v>
      </c>
      <c r="E371" s="244" t="s">
        <v>1</v>
      </c>
      <c r="F371" s="245" t="s">
        <v>895</v>
      </c>
      <c r="G371" s="242"/>
      <c r="H371" s="246">
        <v>193.11000000000001</v>
      </c>
      <c r="I371" s="247"/>
      <c r="J371" s="242"/>
      <c r="K371" s="242"/>
      <c r="L371" s="248"/>
      <c r="M371" s="249"/>
      <c r="N371" s="250"/>
      <c r="O371" s="250"/>
      <c r="P371" s="250"/>
      <c r="Q371" s="250"/>
      <c r="R371" s="250"/>
      <c r="S371" s="250"/>
      <c r="T371" s="251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52" t="s">
        <v>230</v>
      </c>
      <c r="AU371" s="252" t="s">
        <v>88</v>
      </c>
      <c r="AV371" s="13" t="s">
        <v>88</v>
      </c>
      <c r="AW371" s="13" t="s">
        <v>34</v>
      </c>
      <c r="AX371" s="13" t="s">
        <v>79</v>
      </c>
      <c r="AY371" s="252" t="s">
        <v>216</v>
      </c>
    </row>
    <row r="372" s="13" customFormat="1">
      <c r="A372" s="13"/>
      <c r="B372" s="241"/>
      <c r="C372" s="242"/>
      <c r="D372" s="243" t="s">
        <v>230</v>
      </c>
      <c r="E372" s="244" t="s">
        <v>1</v>
      </c>
      <c r="F372" s="245" t="s">
        <v>896</v>
      </c>
      <c r="G372" s="242"/>
      <c r="H372" s="246">
        <v>73.475999999999999</v>
      </c>
      <c r="I372" s="247"/>
      <c r="J372" s="242"/>
      <c r="K372" s="242"/>
      <c r="L372" s="248"/>
      <c r="M372" s="249"/>
      <c r="N372" s="250"/>
      <c r="O372" s="250"/>
      <c r="P372" s="250"/>
      <c r="Q372" s="250"/>
      <c r="R372" s="250"/>
      <c r="S372" s="250"/>
      <c r="T372" s="251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2" t="s">
        <v>230</v>
      </c>
      <c r="AU372" s="252" t="s">
        <v>88</v>
      </c>
      <c r="AV372" s="13" t="s">
        <v>88</v>
      </c>
      <c r="AW372" s="13" t="s">
        <v>34</v>
      </c>
      <c r="AX372" s="13" t="s">
        <v>79</v>
      </c>
      <c r="AY372" s="252" t="s">
        <v>216</v>
      </c>
    </row>
    <row r="373" s="14" customFormat="1">
      <c r="A373" s="14"/>
      <c r="B373" s="253"/>
      <c r="C373" s="254"/>
      <c r="D373" s="243" t="s">
        <v>230</v>
      </c>
      <c r="E373" s="255" t="s">
        <v>1</v>
      </c>
      <c r="F373" s="256" t="s">
        <v>897</v>
      </c>
      <c r="G373" s="254"/>
      <c r="H373" s="257">
        <v>266.58600000000001</v>
      </c>
      <c r="I373" s="258"/>
      <c r="J373" s="254"/>
      <c r="K373" s="254"/>
      <c r="L373" s="259"/>
      <c r="M373" s="260"/>
      <c r="N373" s="261"/>
      <c r="O373" s="261"/>
      <c r="P373" s="261"/>
      <c r="Q373" s="261"/>
      <c r="R373" s="261"/>
      <c r="S373" s="261"/>
      <c r="T373" s="262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3" t="s">
        <v>230</v>
      </c>
      <c r="AU373" s="263" t="s">
        <v>88</v>
      </c>
      <c r="AV373" s="14" t="s">
        <v>121</v>
      </c>
      <c r="AW373" s="14" t="s">
        <v>34</v>
      </c>
      <c r="AX373" s="14" t="s">
        <v>86</v>
      </c>
      <c r="AY373" s="263" t="s">
        <v>216</v>
      </c>
    </row>
    <row r="374" s="2" customFormat="1" ht="16.5" customHeight="1">
      <c r="A374" s="39"/>
      <c r="B374" s="40"/>
      <c r="C374" s="264" t="s">
        <v>898</v>
      </c>
      <c r="D374" s="264" t="s">
        <v>372</v>
      </c>
      <c r="E374" s="265" t="s">
        <v>899</v>
      </c>
      <c r="F374" s="266" t="s">
        <v>900</v>
      </c>
      <c r="G374" s="267" t="s">
        <v>359</v>
      </c>
      <c r="H374" s="268">
        <v>0.29299999999999998</v>
      </c>
      <c r="I374" s="269"/>
      <c r="J374" s="270">
        <f>ROUND(I374*H374,2)</f>
        <v>0</v>
      </c>
      <c r="K374" s="266" t="s">
        <v>222</v>
      </c>
      <c r="L374" s="271"/>
      <c r="M374" s="272" t="s">
        <v>1</v>
      </c>
      <c r="N374" s="273" t="s">
        <v>44</v>
      </c>
      <c r="O374" s="92"/>
      <c r="P374" s="237">
        <f>O374*H374</f>
        <v>0</v>
      </c>
      <c r="Q374" s="237">
        <v>1</v>
      </c>
      <c r="R374" s="237">
        <f>Q374*H374</f>
        <v>0.29299999999999998</v>
      </c>
      <c r="S374" s="237">
        <v>0</v>
      </c>
      <c r="T374" s="238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39" t="s">
        <v>250</v>
      </c>
      <c r="AT374" s="239" t="s">
        <v>372</v>
      </c>
      <c r="AU374" s="239" t="s">
        <v>88</v>
      </c>
      <c r="AY374" s="18" t="s">
        <v>216</v>
      </c>
      <c r="BE374" s="240">
        <f>IF(N374="základní",J374,0)</f>
        <v>0</v>
      </c>
      <c r="BF374" s="240">
        <f>IF(N374="snížená",J374,0)</f>
        <v>0</v>
      </c>
      <c r="BG374" s="240">
        <f>IF(N374="zákl. přenesená",J374,0)</f>
        <v>0</v>
      </c>
      <c r="BH374" s="240">
        <f>IF(N374="sníž. přenesená",J374,0)</f>
        <v>0</v>
      </c>
      <c r="BI374" s="240">
        <f>IF(N374="nulová",J374,0)</f>
        <v>0</v>
      </c>
      <c r="BJ374" s="18" t="s">
        <v>86</v>
      </c>
      <c r="BK374" s="240">
        <f>ROUND(I374*H374,2)</f>
        <v>0</v>
      </c>
      <c r="BL374" s="18" t="s">
        <v>121</v>
      </c>
      <c r="BM374" s="239" t="s">
        <v>901</v>
      </c>
    </row>
    <row r="375" s="13" customFormat="1">
      <c r="A375" s="13"/>
      <c r="B375" s="241"/>
      <c r="C375" s="242"/>
      <c r="D375" s="243" t="s">
        <v>230</v>
      </c>
      <c r="E375" s="242"/>
      <c r="F375" s="245" t="s">
        <v>902</v>
      </c>
      <c r="G375" s="242"/>
      <c r="H375" s="246">
        <v>0.29299999999999998</v>
      </c>
      <c r="I375" s="247"/>
      <c r="J375" s="242"/>
      <c r="K375" s="242"/>
      <c r="L375" s="248"/>
      <c r="M375" s="249"/>
      <c r="N375" s="250"/>
      <c r="O375" s="250"/>
      <c r="P375" s="250"/>
      <c r="Q375" s="250"/>
      <c r="R375" s="250"/>
      <c r="S375" s="250"/>
      <c r="T375" s="251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2" t="s">
        <v>230</v>
      </c>
      <c r="AU375" s="252" t="s">
        <v>88</v>
      </c>
      <c r="AV375" s="13" t="s">
        <v>88</v>
      </c>
      <c r="AW375" s="13" t="s">
        <v>4</v>
      </c>
      <c r="AX375" s="13" t="s">
        <v>86</v>
      </c>
      <c r="AY375" s="252" t="s">
        <v>216</v>
      </c>
    </row>
    <row r="376" s="2" customFormat="1" ht="16.5" customHeight="1">
      <c r="A376" s="39"/>
      <c r="B376" s="40"/>
      <c r="C376" s="228" t="s">
        <v>903</v>
      </c>
      <c r="D376" s="228" t="s">
        <v>218</v>
      </c>
      <c r="E376" s="229" t="s">
        <v>904</v>
      </c>
      <c r="F376" s="230" t="s">
        <v>905</v>
      </c>
      <c r="G376" s="231" t="s">
        <v>293</v>
      </c>
      <c r="H376" s="232">
        <v>32.399999999999999</v>
      </c>
      <c r="I376" s="233"/>
      <c r="J376" s="234">
        <f>ROUND(I376*H376,2)</f>
        <v>0</v>
      </c>
      <c r="K376" s="230" t="s">
        <v>222</v>
      </c>
      <c r="L376" s="45"/>
      <c r="M376" s="235" t="s">
        <v>1</v>
      </c>
      <c r="N376" s="236" t="s">
        <v>44</v>
      </c>
      <c r="O376" s="92"/>
      <c r="P376" s="237">
        <f>O376*H376</f>
        <v>0</v>
      </c>
      <c r="Q376" s="237">
        <v>0.00048000000000000001</v>
      </c>
      <c r="R376" s="237">
        <f>Q376*H376</f>
        <v>0.015552</v>
      </c>
      <c r="S376" s="237">
        <v>0</v>
      </c>
      <c r="T376" s="238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39" t="s">
        <v>121</v>
      </c>
      <c r="AT376" s="239" t="s">
        <v>218</v>
      </c>
      <c r="AU376" s="239" t="s">
        <v>88</v>
      </c>
      <c r="AY376" s="18" t="s">
        <v>216</v>
      </c>
      <c r="BE376" s="240">
        <f>IF(N376="základní",J376,0)</f>
        <v>0</v>
      </c>
      <c r="BF376" s="240">
        <f>IF(N376="snížená",J376,0)</f>
        <v>0</v>
      </c>
      <c r="BG376" s="240">
        <f>IF(N376="zákl. přenesená",J376,0)</f>
        <v>0</v>
      </c>
      <c r="BH376" s="240">
        <f>IF(N376="sníž. přenesená",J376,0)</f>
        <v>0</v>
      </c>
      <c r="BI376" s="240">
        <f>IF(N376="nulová",J376,0)</f>
        <v>0</v>
      </c>
      <c r="BJ376" s="18" t="s">
        <v>86</v>
      </c>
      <c r="BK376" s="240">
        <f>ROUND(I376*H376,2)</f>
        <v>0</v>
      </c>
      <c r="BL376" s="18" t="s">
        <v>121</v>
      </c>
      <c r="BM376" s="239" t="s">
        <v>906</v>
      </c>
    </row>
    <row r="377" s="13" customFormat="1">
      <c r="A377" s="13"/>
      <c r="B377" s="241"/>
      <c r="C377" s="242"/>
      <c r="D377" s="243" t="s">
        <v>230</v>
      </c>
      <c r="E377" s="244" t="s">
        <v>1</v>
      </c>
      <c r="F377" s="245" t="s">
        <v>907</v>
      </c>
      <c r="G377" s="242"/>
      <c r="H377" s="246">
        <v>32.399999999999999</v>
      </c>
      <c r="I377" s="247"/>
      <c r="J377" s="242"/>
      <c r="K377" s="242"/>
      <c r="L377" s="248"/>
      <c r="M377" s="249"/>
      <c r="N377" s="250"/>
      <c r="O377" s="250"/>
      <c r="P377" s="250"/>
      <c r="Q377" s="250"/>
      <c r="R377" s="250"/>
      <c r="S377" s="250"/>
      <c r="T377" s="251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2" t="s">
        <v>230</v>
      </c>
      <c r="AU377" s="252" t="s">
        <v>88</v>
      </c>
      <c r="AV377" s="13" t="s">
        <v>88</v>
      </c>
      <c r="AW377" s="13" t="s">
        <v>34</v>
      </c>
      <c r="AX377" s="13" t="s">
        <v>86</v>
      </c>
      <c r="AY377" s="252" t="s">
        <v>216</v>
      </c>
    </row>
    <row r="378" s="12" customFormat="1" ht="22.8" customHeight="1">
      <c r="A378" s="12"/>
      <c r="B378" s="212"/>
      <c r="C378" s="213"/>
      <c r="D378" s="214" t="s">
        <v>78</v>
      </c>
      <c r="E378" s="226" t="s">
        <v>121</v>
      </c>
      <c r="F378" s="226" t="s">
        <v>908</v>
      </c>
      <c r="G378" s="213"/>
      <c r="H378" s="213"/>
      <c r="I378" s="216"/>
      <c r="J378" s="227">
        <f>BK378</f>
        <v>0</v>
      </c>
      <c r="K378" s="213"/>
      <c r="L378" s="218"/>
      <c r="M378" s="219"/>
      <c r="N378" s="220"/>
      <c r="O378" s="220"/>
      <c r="P378" s="221">
        <f>SUM(P379:P508)</f>
        <v>0</v>
      </c>
      <c r="Q378" s="220"/>
      <c r="R378" s="221">
        <f>SUM(R379:R508)</f>
        <v>303.95767640000003</v>
      </c>
      <c r="S378" s="220"/>
      <c r="T378" s="222">
        <f>SUM(T379:T508)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23" t="s">
        <v>86</v>
      </c>
      <c r="AT378" s="224" t="s">
        <v>78</v>
      </c>
      <c r="AU378" s="224" t="s">
        <v>86</v>
      </c>
      <c r="AY378" s="223" t="s">
        <v>216</v>
      </c>
      <c r="BK378" s="225">
        <f>SUM(BK379:BK508)</f>
        <v>0</v>
      </c>
    </row>
    <row r="379" s="2" customFormat="1" ht="21.75" customHeight="1">
      <c r="A379" s="39"/>
      <c r="B379" s="40"/>
      <c r="C379" s="228" t="s">
        <v>909</v>
      </c>
      <c r="D379" s="228" t="s">
        <v>218</v>
      </c>
      <c r="E379" s="229" t="s">
        <v>910</v>
      </c>
      <c r="F379" s="230" t="s">
        <v>911</v>
      </c>
      <c r="G379" s="231" t="s">
        <v>221</v>
      </c>
      <c r="H379" s="232">
        <v>47</v>
      </c>
      <c r="I379" s="233"/>
      <c r="J379" s="234">
        <f>ROUND(I379*H379,2)</f>
        <v>0</v>
      </c>
      <c r="K379" s="230" t="s">
        <v>222</v>
      </c>
      <c r="L379" s="45"/>
      <c r="M379" s="235" t="s">
        <v>1</v>
      </c>
      <c r="N379" s="236" t="s">
        <v>44</v>
      </c>
      <c r="O379" s="92"/>
      <c r="P379" s="237">
        <f>O379*H379</f>
        <v>0</v>
      </c>
      <c r="Q379" s="237">
        <v>0.29121000000000002</v>
      </c>
      <c r="R379" s="237">
        <f>Q379*H379</f>
        <v>13.686870000000001</v>
      </c>
      <c r="S379" s="237">
        <v>0</v>
      </c>
      <c r="T379" s="238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39" t="s">
        <v>121</v>
      </c>
      <c r="AT379" s="239" t="s">
        <v>218</v>
      </c>
      <c r="AU379" s="239" t="s">
        <v>88</v>
      </c>
      <c r="AY379" s="18" t="s">
        <v>216</v>
      </c>
      <c r="BE379" s="240">
        <f>IF(N379="základní",J379,0)</f>
        <v>0</v>
      </c>
      <c r="BF379" s="240">
        <f>IF(N379="snížená",J379,0)</f>
        <v>0</v>
      </c>
      <c r="BG379" s="240">
        <f>IF(N379="zákl. přenesená",J379,0)</f>
        <v>0</v>
      </c>
      <c r="BH379" s="240">
        <f>IF(N379="sníž. přenesená",J379,0)</f>
        <v>0</v>
      </c>
      <c r="BI379" s="240">
        <f>IF(N379="nulová",J379,0)</f>
        <v>0</v>
      </c>
      <c r="BJ379" s="18" t="s">
        <v>86</v>
      </c>
      <c r="BK379" s="240">
        <f>ROUND(I379*H379,2)</f>
        <v>0</v>
      </c>
      <c r="BL379" s="18" t="s">
        <v>121</v>
      </c>
      <c r="BM379" s="239" t="s">
        <v>912</v>
      </c>
    </row>
    <row r="380" s="13" customFormat="1">
      <c r="A380" s="13"/>
      <c r="B380" s="241"/>
      <c r="C380" s="242"/>
      <c r="D380" s="243" t="s">
        <v>230</v>
      </c>
      <c r="E380" s="244" t="s">
        <v>1</v>
      </c>
      <c r="F380" s="245" t="s">
        <v>913</v>
      </c>
      <c r="G380" s="242"/>
      <c r="H380" s="246">
        <v>47</v>
      </c>
      <c r="I380" s="247"/>
      <c r="J380" s="242"/>
      <c r="K380" s="242"/>
      <c r="L380" s="248"/>
      <c r="M380" s="249"/>
      <c r="N380" s="250"/>
      <c r="O380" s="250"/>
      <c r="P380" s="250"/>
      <c r="Q380" s="250"/>
      <c r="R380" s="250"/>
      <c r="S380" s="250"/>
      <c r="T380" s="251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2" t="s">
        <v>230</v>
      </c>
      <c r="AU380" s="252" t="s">
        <v>88</v>
      </c>
      <c r="AV380" s="13" t="s">
        <v>88</v>
      </c>
      <c r="AW380" s="13" t="s">
        <v>34</v>
      </c>
      <c r="AX380" s="13" t="s">
        <v>86</v>
      </c>
      <c r="AY380" s="252" t="s">
        <v>216</v>
      </c>
    </row>
    <row r="381" s="2" customFormat="1" ht="24.15" customHeight="1">
      <c r="A381" s="39"/>
      <c r="B381" s="40"/>
      <c r="C381" s="264" t="s">
        <v>914</v>
      </c>
      <c r="D381" s="264" t="s">
        <v>372</v>
      </c>
      <c r="E381" s="265" t="s">
        <v>915</v>
      </c>
      <c r="F381" s="266" t="s">
        <v>916</v>
      </c>
      <c r="G381" s="267" t="s">
        <v>293</v>
      </c>
      <c r="H381" s="268">
        <v>248.31899999999999</v>
      </c>
      <c r="I381" s="269"/>
      <c r="J381" s="270">
        <f>ROUND(I381*H381,2)</f>
        <v>0</v>
      </c>
      <c r="K381" s="266" t="s">
        <v>222</v>
      </c>
      <c r="L381" s="271"/>
      <c r="M381" s="272" t="s">
        <v>1</v>
      </c>
      <c r="N381" s="273" t="s">
        <v>44</v>
      </c>
      <c r="O381" s="92"/>
      <c r="P381" s="237">
        <f>O381*H381</f>
        <v>0</v>
      </c>
      <c r="Q381" s="237">
        <v>0.46000000000000002</v>
      </c>
      <c r="R381" s="237">
        <f>Q381*H381</f>
        <v>114.22674000000001</v>
      </c>
      <c r="S381" s="237">
        <v>0</v>
      </c>
      <c r="T381" s="238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39" t="s">
        <v>250</v>
      </c>
      <c r="AT381" s="239" t="s">
        <v>372</v>
      </c>
      <c r="AU381" s="239" t="s">
        <v>88</v>
      </c>
      <c r="AY381" s="18" t="s">
        <v>216</v>
      </c>
      <c r="BE381" s="240">
        <f>IF(N381="základní",J381,0)</f>
        <v>0</v>
      </c>
      <c r="BF381" s="240">
        <f>IF(N381="snížená",J381,0)</f>
        <v>0</v>
      </c>
      <c r="BG381" s="240">
        <f>IF(N381="zákl. přenesená",J381,0)</f>
        <v>0</v>
      </c>
      <c r="BH381" s="240">
        <f>IF(N381="sníž. přenesená",J381,0)</f>
        <v>0</v>
      </c>
      <c r="BI381" s="240">
        <f>IF(N381="nulová",J381,0)</f>
        <v>0</v>
      </c>
      <c r="BJ381" s="18" t="s">
        <v>86</v>
      </c>
      <c r="BK381" s="240">
        <f>ROUND(I381*H381,2)</f>
        <v>0</v>
      </c>
      <c r="BL381" s="18" t="s">
        <v>121</v>
      </c>
      <c r="BM381" s="239" t="s">
        <v>917</v>
      </c>
    </row>
    <row r="382" s="13" customFormat="1">
      <c r="A382" s="13"/>
      <c r="B382" s="241"/>
      <c r="C382" s="242"/>
      <c r="D382" s="243" t="s">
        <v>230</v>
      </c>
      <c r="E382" s="244" t="s">
        <v>1</v>
      </c>
      <c r="F382" s="245" t="s">
        <v>918</v>
      </c>
      <c r="G382" s="242"/>
      <c r="H382" s="246">
        <v>245.86000000000001</v>
      </c>
      <c r="I382" s="247"/>
      <c r="J382" s="242"/>
      <c r="K382" s="242"/>
      <c r="L382" s="248"/>
      <c r="M382" s="249"/>
      <c r="N382" s="250"/>
      <c r="O382" s="250"/>
      <c r="P382" s="250"/>
      <c r="Q382" s="250"/>
      <c r="R382" s="250"/>
      <c r="S382" s="250"/>
      <c r="T382" s="251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2" t="s">
        <v>230</v>
      </c>
      <c r="AU382" s="252" t="s">
        <v>88</v>
      </c>
      <c r="AV382" s="13" t="s">
        <v>88</v>
      </c>
      <c r="AW382" s="13" t="s">
        <v>34</v>
      </c>
      <c r="AX382" s="13" t="s">
        <v>86</v>
      </c>
      <c r="AY382" s="252" t="s">
        <v>216</v>
      </c>
    </row>
    <row r="383" s="13" customFormat="1">
      <c r="A383" s="13"/>
      <c r="B383" s="241"/>
      <c r="C383" s="242"/>
      <c r="D383" s="243" t="s">
        <v>230</v>
      </c>
      <c r="E383" s="242"/>
      <c r="F383" s="245" t="s">
        <v>919</v>
      </c>
      <c r="G383" s="242"/>
      <c r="H383" s="246">
        <v>248.31899999999999</v>
      </c>
      <c r="I383" s="247"/>
      <c r="J383" s="242"/>
      <c r="K383" s="242"/>
      <c r="L383" s="248"/>
      <c r="M383" s="249"/>
      <c r="N383" s="250"/>
      <c r="O383" s="250"/>
      <c r="P383" s="250"/>
      <c r="Q383" s="250"/>
      <c r="R383" s="250"/>
      <c r="S383" s="250"/>
      <c r="T383" s="251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2" t="s">
        <v>230</v>
      </c>
      <c r="AU383" s="252" t="s">
        <v>88</v>
      </c>
      <c r="AV383" s="13" t="s">
        <v>88</v>
      </c>
      <c r="AW383" s="13" t="s">
        <v>4</v>
      </c>
      <c r="AX383" s="13" t="s">
        <v>86</v>
      </c>
      <c r="AY383" s="252" t="s">
        <v>216</v>
      </c>
    </row>
    <row r="384" s="2" customFormat="1" ht="37.8" customHeight="1">
      <c r="A384" s="39"/>
      <c r="B384" s="40"/>
      <c r="C384" s="228" t="s">
        <v>920</v>
      </c>
      <c r="D384" s="228" t="s">
        <v>218</v>
      </c>
      <c r="E384" s="229" t="s">
        <v>921</v>
      </c>
      <c r="F384" s="230" t="s">
        <v>922</v>
      </c>
      <c r="G384" s="231" t="s">
        <v>277</v>
      </c>
      <c r="H384" s="232">
        <v>298.06299999999999</v>
      </c>
      <c r="I384" s="233"/>
      <c r="J384" s="234">
        <f>ROUND(I384*H384,2)</f>
        <v>0</v>
      </c>
      <c r="K384" s="230" t="s">
        <v>222</v>
      </c>
      <c r="L384" s="45"/>
      <c r="M384" s="235" t="s">
        <v>1</v>
      </c>
      <c r="N384" s="236" t="s">
        <v>44</v>
      </c>
      <c r="O384" s="92"/>
      <c r="P384" s="237">
        <f>O384*H384</f>
        <v>0</v>
      </c>
      <c r="Q384" s="237">
        <v>0.30515999999999999</v>
      </c>
      <c r="R384" s="237">
        <f>Q384*H384</f>
        <v>90.956905079999999</v>
      </c>
      <c r="S384" s="237">
        <v>0</v>
      </c>
      <c r="T384" s="238">
        <f>S384*H384</f>
        <v>0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39" t="s">
        <v>121</v>
      </c>
      <c r="AT384" s="239" t="s">
        <v>218</v>
      </c>
      <c r="AU384" s="239" t="s">
        <v>88</v>
      </c>
      <c r="AY384" s="18" t="s">
        <v>216</v>
      </c>
      <c r="BE384" s="240">
        <f>IF(N384="základní",J384,0)</f>
        <v>0</v>
      </c>
      <c r="BF384" s="240">
        <f>IF(N384="snížená",J384,0)</f>
        <v>0</v>
      </c>
      <c r="BG384" s="240">
        <f>IF(N384="zákl. přenesená",J384,0)</f>
        <v>0</v>
      </c>
      <c r="BH384" s="240">
        <f>IF(N384="sníž. přenesená",J384,0)</f>
        <v>0</v>
      </c>
      <c r="BI384" s="240">
        <f>IF(N384="nulová",J384,0)</f>
        <v>0</v>
      </c>
      <c r="BJ384" s="18" t="s">
        <v>86</v>
      </c>
      <c r="BK384" s="240">
        <f>ROUND(I384*H384,2)</f>
        <v>0</v>
      </c>
      <c r="BL384" s="18" t="s">
        <v>121</v>
      </c>
      <c r="BM384" s="239" t="s">
        <v>923</v>
      </c>
    </row>
    <row r="385" s="13" customFormat="1">
      <c r="A385" s="13"/>
      <c r="B385" s="241"/>
      <c r="C385" s="242"/>
      <c r="D385" s="243" t="s">
        <v>230</v>
      </c>
      <c r="E385" s="244" t="s">
        <v>1</v>
      </c>
      <c r="F385" s="245" t="s">
        <v>924</v>
      </c>
      <c r="G385" s="242"/>
      <c r="H385" s="246">
        <v>298.06299999999999</v>
      </c>
      <c r="I385" s="247"/>
      <c r="J385" s="242"/>
      <c r="K385" s="242"/>
      <c r="L385" s="248"/>
      <c r="M385" s="249"/>
      <c r="N385" s="250"/>
      <c r="O385" s="250"/>
      <c r="P385" s="250"/>
      <c r="Q385" s="250"/>
      <c r="R385" s="250"/>
      <c r="S385" s="250"/>
      <c r="T385" s="251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52" t="s">
        <v>230</v>
      </c>
      <c r="AU385" s="252" t="s">
        <v>88</v>
      </c>
      <c r="AV385" s="13" t="s">
        <v>88</v>
      </c>
      <c r="AW385" s="13" t="s">
        <v>34</v>
      </c>
      <c r="AX385" s="13" t="s">
        <v>86</v>
      </c>
      <c r="AY385" s="252" t="s">
        <v>216</v>
      </c>
    </row>
    <row r="386" s="2" customFormat="1" ht="16.5" customHeight="1">
      <c r="A386" s="39"/>
      <c r="B386" s="40"/>
      <c r="C386" s="228" t="s">
        <v>925</v>
      </c>
      <c r="D386" s="228" t="s">
        <v>218</v>
      </c>
      <c r="E386" s="229" t="s">
        <v>926</v>
      </c>
      <c r="F386" s="230" t="s">
        <v>927</v>
      </c>
      <c r="G386" s="231" t="s">
        <v>328</v>
      </c>
      <c r="H386" s="232">
        <v>1.522</v>
      </c>
      <c r="I386" s="233"/>
      <c r="J386" s="234">
        <f>ROUND(I386*H386,2)</f>
        <v>0</v>
      </c>
      <c r="K386" s="230" t="s">
        <v>222</v>
      </c>
      <c r="L386" s="45"/>
      <c r="M386" s="235" t="s">
        <v>1</v>
      </c>
      <c r="N386" s="236" t="s">
        <v>44</v>
      </c>
      <c r="O386" s="92"/>
      <c r="P386" s="237">
        <f>O386*H386</f>
        <v>0</v>
      </c>
      <c r="Q386" s="237">
        <v>2.45343</v>
      </c>
      <c r="R386" s="237">
        <f>Q386*H386</f>
        <v>3.7341204600000002</v>
      </c>
      <c r="S386" s="237">
        <v>0</v>
      </c>
      <c r="T386" s="238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39" t="s">
        <v>121</v>
      </c>
      <c r="AT386" s="239" t="s">
        <v>218</v>
      </c>
      <c r="AU386" s="239" t="s">
        <v>88</v>
      </c>
      <c r="AY386" s="18" t="s">
        <v>216</v>
      </c>
      <c r="BE386" s="240">
        <f>IF(N386="základní",J386,0)</f>
        <v>0</v>
      </c>
      <c r="BF386" s="240">
        <f>IF(N386="snížená",J386,0)</f>
        <v>0</v>
      </c>
      <c r="BG386" s="240">
        <f>IF(N386="zákl. přenesená",J386,0)</f>
        <v>0</v>
      </c>
      <c r="BH386" s="240">
        <f>IF(N386="sníž. přenesená",J386,0)</f>
        <v>0</v>
      </c>
      <c r="BI386" s="240">
        <f>IF(N386="nulová",J386,0)</f>
        <v>0</v>
      </c>
      <c r="BJ386" s="18" t="s">
        <v>86</v>
      </c>
      <c r="BK386" s="240">
        <f>ROUND(I386*H386,2)</f>
        <v>0</v>
      </c>
      <c r="BL386" s="18" t="s">
        <v>121</v>
      </c>
      <c r="BM386" s="239" t="s">
        <v>928</v>
      </c>
    </row>
    <row r="387" s="13" customFormat="1">
      <c r="A387" s="13"/>
      <c r="B387" s="241"/>
      <c r="C387" s="242"/>
      <c r="D387" s="243" t="s">
        <v>230</v>
      </c>
      <c r="E387" s="244" t="s">
        <v>1</v>
      </c>
      <c r="F387" s="245" t="s">
        <v>929</v>
      </c>
      <c r="G387" s="242"/>
      <c r="H387" s="246">
        <v>1.522</v>
      </c>
      <c r="I387" s="247"/>
      <c r="J387" s="242"/>
      <c r="K387" s="242"/>
      <c r="L387" s="248"/>
      <c r="M387" s="249"/>
      <c r="N387" s="250"/>
      <c r="O387" s="250"/>
      <c r="P387" s="250"/>
      <c r="Q387" s="250"/>
      <c r="R387" s="250"/>
      <c r="S387" s="250"/>
      <c r="T387" s="251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2" t="s">
        <v>230</v>
      </c>
      <c r="AU387" s="252" t="s">
        <v>88</v>
      </c>
      <c r="AV387" s="13" t="s">
        <v>88</v>
      </c>
      <c r="AW387" s="13" t="s">
        <v>34</v>
      </c>
      <c r="AX387" s="13" t="s">
        <v>86</v>
      </c>
      <c r="AY387" s="252" t="s">
        <v>216</v>
      </c>
    </row>
    <row r="388" s="2" customFormat="1" ht="16.5" customHeight="1">
      <c r="A388" s="39"/>
      <c r="B388" s="40"/>
      <c r="C388" s="228" t="s">
        <v>930</v>
      </c>
      <c r="D388" s="228" t="s">
        <v>218</v>
      </c>
      <c r="E388" s="229" t="s">
        <v>931</v>
      </c>
      <c r="F388" s="230" t="s">
        <v>932</v>
      </c>
      <c r="G388" s="231" t="s">
        <v>277</v>
      </c>
      <c r="H388" s="232">
        <v>34.704999999999998</v>
      </c>
      <c r="I388" s="233"/>
      <c r="J388" s="234">
        <f>ROUND(I388*H388,2)</f>
        <v>0</v>
      </c>
      <c r="K388" s="230" t="s">
        <v>222</v>
      </c>
      <c r="L388" s="45"/>
      <c r="M388" s="235" t="s">
        <v>1</v>
      </c>
      <c r="N388" s="236" t="s">
        <v>44</v>
      </c>
      <c r="O388" s="92"/>
      <c r="P388" s="237">
        <f>O388*H388</f>
        <v>0</v>
      </c>
      <c r="Q388" s="237">
        <v>0.0053299999999999997</v>
      </c>
      <c r="R388" s="237">
        <f>Q388*H388</f>
        <v>0.18497764999999997</v>
      </c>
      <c r="S388" s="237">
        <v>0</v>
      </c>
      <c r="T388" s="238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39" t="s">
        <v>121</v>
      </c>
      <c r="AT388" s="239" t="s">
        <v>218</v>
      </c>
      <c r="AU388" s="239" t="s">
        <v>88</v>
      </c>
      <c r="AY388" s="18" t="s">
        <v>216</v>
      </c>
      <c r="BE388" s="240">
        <f>IF(N388="základní",J388,0)</f>
        <v>0</v>
      </c>
      <c r="BF388" s="240">
        <f>IF(N388="snížená",J388,0)</f>
        <v>0</v>
      </c>
      <c r="BG388" s="240">
        <f>IF(N388="zákl. přenesená",J388,0)</f>
        <v>0</v>
      </c>
      <c r="BH388" s="240">
        <f>IF(N388="sníž. přenesená",J388,0)</f>
        <v>0</v>
      </c>
      <c r="BI388" s="240">
        <f>IF(N388="nulová",J388,0)</f>
        <v>0</v>
      </c>
      <c r="BJ388" s="18" t="s">
        <v>86</v>
      </c>
      <c r="BK388" s="240">
        <f>ROUND(I388*H388,2)</f>
        <v>0</v>
      </c>
      <c r="BL388" s="18" t="s">
        <v>121</v>
      </c>
      <c r="BM388" s="239" t="s">
        <v>933</v>
      </c>
    </row>
    <row r="389" s="13" customFormat="1">
      <c r="A389" s="13"/>
      <c r="B389" s="241"/>
      <c r="C389" s="242"/>
      <c r="D389" s="243" t="s">
        <v>230</v>
      </c>
      <c r="E389" s="244" t="s">
        <v>1</v>
      </c>
      <c r="F389" s="245" t="s">
        <v>934</v>
      </c>
      <c r="G389" s="242"/>
      <c r="H389" s="246">
        <v>2.4140000000000001</v>
      </c>
      <c r="I389" s="247"/>
      <c r="J389" s="242"/>
      <c r="K389" s="242"/>
      <c r="L389" s="248"/>
      <c r="M389" s="249"/>
      <c r="N389" s="250"/>
      <c r="O389" s="250"/>
      <c r="P389" s="250"/>
      <c r="Q389" s="250"/>
      <c r="R389" s="250"/>
      <c r="S389" s="250"/>
      <c r="T389" s="251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2" t="s">
        <v>230</v>
      </c>
      <c r="AU389" s="252" t="s">
        <v>88</v>
      </c>
      <c r="AV389" s="13" t="s">
        <v>88</v>
      </c>
      <c r="AW389" s="13" t="s">
        <v>34</v>
      </c>
      <c r="AX389" s="13" t="s">
        <v>79</v>
      </c>
      <c r="AY389" s="252" t="s">
        <v>216</v>
      </c>
    </row>
    <row r="390" s="13" customFormat="1">
      <c r="A390" s="13"/>
      <c r="B390" s="241"/>
      <c r="C390" s="242"/>
      <c r="D390" s="243" t="s">
        <v>230</v>
      </c>
      <c r="E390" s="244" t="s">
        <v>1</v>
      </c>
      <c r="F390" s="245" t="s">
        <v>935</v>
      </c>
      <c r="G390" s="242"/>
      <c r="H390" s="246">
        <v>4.0949999999999998</v>
      </c>
      <c r="I390" s="247"/>
      <c r="J390" s="242"/>
      <c r="K390" s="242"/>
      <c r="L390" s="248"/>
      <c r="M390" s="249"/>
      <c r="N390" s="250"/>
      <c r="O390" s="250"/>
      <c r="P390" s="250"/>
      <c r="Q390" s="250"/>
      <c r="R390" s="250"/>
      <c r="S390" s="250"/>
      <c r="T390" s="251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52" t="s">
        <v>230</v>
      </c>
      <c r="AU390" s="252" t="s">
        <v>88</v>
      </c>
      <c r="AV390" s="13" t="s">
        <v>88</v>
      </c>
      <c r="AW390" s="13" t="s">
        <v>34</v>
      </c>
      <c r="AX390" s="13" t="s">
        <v>79</v>
      </c>
      <c r="AY390" s="252" t="s">
        <v>216</v>
      </c>
    </row>
    <row r="391" s="15" customFormat="1">
      <c r="A391" s="15"/>
      <c r="B391" s="280"/>
      <c r="C391" s="281"/>
      <c r="D391" s="243" t="s">
        <v>230</v>
      </c>
      <c r="E391" s="282" t="s">
        <v>1</v>
      </c>
      <c r="F391" s="283" t="s">
        <v>936</v>
      </c>
      <c r="G391" s="281"/>
      <c r="H391" s="284">
        <v>6.5090000000000003</v>
      </c>
      <c r="I391" s="285"/>
      <c r="J391" s="281"/>
      <c r="K391" s="281"/>
      <c r="L391" s="286"/>
      <c r="M391" s="287"/>
      <c r="N391" s="288"/>
      <c r="O391" s="288"/>
      <c r="P391" s="288"/>
      <c r="Q391" s="288"/>
      <c r="R391" s="288"/>
      <c r="S391" s="288"/>
      <c r="T391" s="289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90" t="s">
        <v>230</v>
      </c>
      <c r="AU391" s="290" t="s">
        <v>88</v>
      </c>
      <c r="AV391" s="15" t="s">
        <v>99</v>
      </c>
      <c r="AW391" s="15" t="s">
        <v>34</v>
      </c>
      <c r="AX391" s="15" t="s">
        <v>79</v>
      </c>
      <c r="AY391" s="290" t="s">
        <v>216</v>
      </c>
    </row>
    <row r="392" s="13" customFormat="1">
      <c r="A392" s="13"/>
      <c r="B392" s="241"/>
      <c r="C392" s="242"/>
      <c r="D392" s="243" t="s">
        <v>230</v>
      </c>
      <c r="E392" s="244" t="s">
        <v>1</v>
      </c>
      <c r="F392" s="245" t="s">
        <v>937</v>
      </c>
      <c r="G392" s="242"/>
      <c r="H392" s="246">
        <v>26.686</v>
      </c>
      <c r="I392" s="247"/>
      <c r="J392" s="242"/>
      <c r="K392" s="242"/>
      <c r="L392" s="248"/>
      <c r="M392" s="249"/>
      <c r="N392" s="250"/>
      <c r="O392" s="250"/>
      <c r="P392" s="250"/>
      <c r="Q392" s="250"/>
      <c r="R392" s="250"/>
      <c r="S392" s="250"/>
      <c r="T392" s="251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2" t="s">
        <v>230</v>
      </c>
      <c r="AU392" s="252" t="s">
        <v>88</v>
      </c>
      <c r="AV392" s="13" t="s">
        <v>88</v>
      </c>
      <c r="AW392" s="13" t="s">
        <v>34</v>
      </c>
      <c r="AX392" s="13" t="s">
        <v>79</v>
      </c>
      <c r="AY392" s="252" t="s">
        <v>216</v>
      </c>
    </row>
    <row r="393" s="13" customFormat="1">
      <c r="A393" s="13"/>
      <c r="B393" s="241"/>
      <c r="C393" s="242"/>
      <c r="D393" s="243" t="s">
        <v>230</v>
      </c>
      <c r="E393" s="244" t="s">
        <v>1</v>
      </c>
      <c r="F393" s="245" t="s">
        <v>938</v>
      </c>
      <c r="G393" s="242"/>
      <c r="H393" s="246">
        <v>0.76000000000000001</v>
      </c>
      <c r="I393" s="247"/>
      <c r="J393" s="242"/>
      <c r="K393" s="242"/>
      <c r="L393" s="248"/>
      <c r="M393" s="249"/>
      <c r="N393" s="250"/>
      <c r="O393" s="250"/>
      <c r="P393" s="250"/>
      <c r="Q393" s="250"/>
      <c r="R393" s="250"/>
      <c r="S393" s="250"/>
      <c r="T393" s="251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2" t="s">
        <v>230</v>
      </c>
      <c r="AU393" s="252" t="s">
        <v>88</v>
      </c>
      <c r="AV393" s="13" t="s">
        <v>88</v>
      </c>
      <c r="AW393" s="13" t="s">
        <v>34</v>
      </c>
      <c r="AX393" s="13" t="s">
        <v>79</v>
      </c>
      <c r="AY393" s="252" t="s">
        <v>216</v>
      </c>
    </row>
    <row r="394" s="15" customFormat="1">
      <c r="A394" s="15"/>
      <c r="B394" s="280"/>
      <c r="C394" s="281"/>
      <c r="D394" s="243" t="s">
        <v>230</v>
      </c>
      <c r="E394" s="282" t="s">
        <v>1</v>
      </c>
      <c r="F394" s="283" t="s">
        <v>939</v>
      </c>
      <c r="G394" s="281"/>
      <c r="H394" s="284">
        <v>27.446000000000002</v>
      </c>
      <c r="I394" s="285"/>
      <c r="J394" s="281"/>
      <c r="K394" s="281"/>
      <c r="L394" s="286"/>
      <c r="M394" s="287"/>
      <c r="N394" s="288"/>
      <c r="O394" s="288"/>
      <c r="P394" s="288"/>
      <c r="Q394" s="288"/>
      <c r="R394" s="288"/>
      <c r="S394" s="288"/>
      <c r="T394" s="289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90" t="s">
        <v>230</v>
      </c>
      <c r="AU394" s="290" t="s">
        <v>88</v>
      </c>
      <c r="AV394" s="15" t="s">
        <v>99</v>
      </c>
      <c r="AW394" s="15" t="s">
        <v>34</v>
      </c>
      <c r="AX394" s="15" t="s">
        <v>79</v>
      </c>
      <c r="AY394" s="290" t="s">
        <v>216</v>
      </c>
    </row>
    <row r="395" s="13" customFormat="1">
      <c r="A395" s="13"/>
      <c r="B395" s="241"/>
      <c r="C395" s="242"/>
      <c r="D395" s="243" t="s">
        <v>230</v>
      </c>
      <c r="E395" s="244" t="s">
        <v>1</v>
      </c>
      <c r="F395" s="245" t="s">
        <v>940</v>
      </c>
      <c r="G395" s="242"/>
      <c r="H395" s="246">
        <v>0.75</v>
      </c>
      <c r="I395" s="247"/>
      <c r="J395" s="242"/>
      <c r="K395" s="242"/>
      <c r="L395" s="248"/>
      <c r="M395" s="249"/>
      <c r="N395" s="250"/>
      <c r="O395" s="250"/>
      <c r="P395" s="250"/>
      <c r="Q395" s="250"/>
      <c r="R395" s="250"/>
      <c r="S395" s="250"/>
      <c r="T395" s="251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2" t="s">
        <v>230</v>
      </c>
      <c r="AU395" s="252" t="s">
        <v>88</v>
      </c>
      <c r="AV395" s="13" t="s">
        <v>88</v>
      </c>
      <c r="AW395" s="13" t="s">
        <v>34</v>
      </c>
      <c r="AX395" s="13" t="s">
        <v>79</v>
      </c>
      <c r="AY395" s="252" t="s">
        <v>216</v>
      </c>
    </row>
    <row r="396" s="14" customFormat="1">
      <c r="A396" s="14"/>
      <c r="B396" s="253"/>
      <c r="C396" s="254"/>
      <c r="D396" s="243" t="s">
        <v>230</v>
      </c>
      <c r="E396" s="255" t="s">
        <v>1</v>
      </c>
      <c r="F396" s="256" t="s">
        <v>285</v>
      </c>
      <c r="G396" s="254"/>
      <c r="H396" s="257">
        <v>34.704999999999998</v>
      </c>
      <c r="I396" s="258"/>
      <c r="J396" s="254"/>
      <c r="K396" s="254"/>
      <c r="L396" s="259"/>
      <c r="M396" s="260"/>
      <c r="N396" s="261"/>
      <c r="O396" s="261"/>
      <c r="P396" s="261"/>
      <c r="Q396" s="261"/>
      <c r="R396" s="261"/>
      <c r="S396" s="261"/>
      <c r="T396" s="262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63" t="s">
        <v>230</v>
      </c>
      <c r="AU396" s="263" t="s">
        <v>88</v>
      </c>
      <c r="AV396" s="14" t="s">
        <v>121</v>
      </c>
      <c r="AW396" s="14" t="s">
        <v>34</v>
      </c>
      <c r="AX396" s="14" t="s">
        <v>86</v>
      </c>
      <c r="AY396" s="263" t="s">
        <v>216</v>
      </c>
    </row>
    <row r="397" s="2" customFormat="1" ht="16.5" customHeight="1">
      <c r="A397" s="39"/>
      <c r="B397" s="40"/>
      <c r="C397" s="228" t="s">
        <v>941</v>
      </c>
      <c r="D397" s="228" t="s">
        <v>218</v>
      </c>
      <c r="E397" s="229" t="s">
        <v>942</v>
      </c>
      <c r="F397" s="230" t="s">
        <v>943</v>
      </c>
      <c r="G397" s="231" t="s">
        <v>277</v>
      </c>
      <c r="H397" s="232">
        <v>34.704999999999998</v>
      </c>
      <c r="I397" s="233"/>
      <c r="J397" s="234">
        <f>ROUND(I397*H397,2)</f>
        <v>0</v>
      </c>
      <c r="K397" s="230" t="s">
        <v>222</v>
      </c>
      <c r="L397" s="45"/>
      <c r="M397" s="235" t="s">
        <v>1</v>
      </c>
      <c r="N397" s="236" t="s">
        <v>44</v>
      </c>
      <c r="O397" s="92"/>
      <c r="P397" s="237">
        <f>O397*H397</f>
        <v>0</v>
      </c>
      <c r="Q397" s="237">
        <v>0</v>
      </c>
      <c r="R397" s="237">
        <f>Q397*H397</f>
        <v>0</v>
      </c>
      <c r="S397" s="237">
        <v>0</v>
      </c>
      <c r="T397" s="238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39" t="s">
        <v>121</v>
      </c>
      <c r="AT397" s="239" t="s">
        <v>218</v>
      </c>
      <c r="AU397" s="239" t="s">
        <v>88</v>
      </c>
      <c r="AY397" s="18" t="s">
        <v>216</v>
      </c>
      <c r="BE397" s="240">
        <f>IF(N397="základní",J397,0)</f>
        <v>0</v>
      </c>
      <c r="BF397" s="240">
        <f>IF(N397="snížená",J397,0)</f>
        <v>0</v>
      </c>
      <c r="BG397" s="240">
        <f>IF(N397="zákl. přenesená",J397,0)</f>
        <v>0</v>
      </c>
      <c r="BH397" s="240">
        <f>IF(N397="sníž. přenesená",J397,0)</f>
        <v>0</v>
      </c>
      <c r="BI397" s="240">
        <f>IF(N397="nulová",J397,0)</f>
        <v>0</v>
      </c>
      <c r="BJ397" s="18" t="s">
        <v>86</v>
      </c>
      <c r="BK397" s="240">
        <f>ROUND(I397*H397,2)</f>
        <v>0</v>
      </c>
      <c r="BL397" s="18" t="s">
        <v>121</v>
      </c>
      <c r="BM397" s="239" t="s">
        <v>944</v>
      </c>
    </row>
    <row r="398" s="2" customFormat="1" ht="16.5" customHeight="1">
      <c r="A398" s="39"/>
      <c r="B398" s="40"/>
      <c r="C398" s="228" t="s">
        <v>945</v>
      </c>
      <c r="D398" s="228" t="s">
        <v>218</v>
      </c>
      <c r="E398" s="229" t="s">
        <v>946</v>
      </c>
      <c r="F398" s="230" t="s">
        <v>947</v>
      </c>
      <c r="G398" s="231" t="s">
        <v>277</v>
      </c>
      <c r="H398" s="232">
        <v>1.51</v>
      </c>
      <c r="I398" s="233"/>
      <c r="J398" s="234">
        <f>ROUND(I398*H398,2)</f>
        <v>0</v>
      </c>
      <c r="K398" s="230" t="s">
        <v>222</v>
      </c>
      <c r="L398" s="45"/>
      <c r="M398" s="235" t="s">
        <v>1</v>
      </c>
      <c r="N398" s="236" t="s">
        <v>44</v>
      </c>
      <c r="O398" s="92"/>
      <c r="P398" s="237">
        <f>O398*H398</f>
        <v>0</v>
      </c>
      <c r="Q398" s="237">
        <v>0.001</v>
      </c>
      <c r="R398" s="237">
        <f>Q398*H398</f>
        <v>0.0015100000000000001</v>
      </c>
      <c r="S398" s="237">
        <v>0</v>
      </c>
      <c r="T398" s="238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39" t="s">
        <v>121</v>
      </c>
      <c r="AT398" s="239" t="s">
        <v>218</v>
      </c>
      <c r="AU398" s="239" t="s">
        <v>88</v>
      </c>
      <c r="AY398" s="18" t="s">
        <v>216</v>
      </c>
      <c r="BE398" s="240">
        <f>IF(N398="základní",J398,0)</f>
        <v>0</v>
      </c>
      <c r="BF398" s="240">
        <f>IF(N398="snížená",J398,0)</f>
        <v>0</v>
      </c>
      <c r="BG398" s="240">
        <f>IF(N398="zákl. přenesená",J398,0)</f>
        <v>0</v>
      </c>
      <c r="BH398" s="240">
        <f>IF(N398="sníž. přenesená",J398,0)</f>
        <v>0</v>
      </c>
      <c r="BI398" s="240">
        <f>IF(N398="nulová",J398,0)</f>
        <v>0</v>
      </c>
      <c r="BJ398" s="18" t="s">
        <v>86</v>
      </c>
      <c r="BK398" s="240">
        <f>ROUND(I398*H398,2)</f>
        <v>0</v>
      </c>
      <c r="BL398" s="18" t="s">
        <v>121</v>
      </c>
      <c r="BM398" s="239" t="s">
        <v>948</v>
      </c>
    </row>
    <row r="399" s="13" customFormat="1">
      <c r="A399" s="13"/>
      <c r="B399" s="241"/>
      <c r="C399" s="242"/>
      <c r="D399" s="243" t="s">
        <v>230</v>
      </c>
      <c r="E399" s="244" t="s">
        <v>1</v>
      </c>
      <c r="F399" s="245" t="s">
        <v>938</v>
      </c>
      <c r="G399" s="242"/>
      <c r="H399" s="246">
        <v>0.76000000000000001</v>
      </c>
      <c r="I399" s="247"/>
      <c r="J399" s="242"/>
      <c r="K399" s="242"/>
      <c r="L399" s="248"/>
      <c r="M399" s="249"/>
      <c r="N399" s="250"/>
      <c r="O399" s="250"/>
      <c r="P399" s="250"/>
      <c r="Q399" s="250"/>
      <c r="R399" s="250"/>
      <c r="S399" s="250"/>
      <c r="T399" s="251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2" t="s">
        <v>230</v>
      </c>
      <c r="AU399" s="252" t="s">
        <v>88</v>
      </c>
      <c r="AV399" s="13" t="s">
        <v>88</v>
      </c>
      <c r="AW399" s="13" t="s">
        <v>34</v>
      </c>
      <c r="AX399" s="13" t="s">
        <v>79</v>
      </c>
      <c r="AY399" s="252" t="s">
        <v>216</v>
      </c>
    </row>
    <row r="400" s="15" customFormat="1">
      <c r="A400" s="15"/>
      <c r="B400" s="280"/>
      <c r="C400" s="281"/>
      <c r="D400" s="243" t="s">
        <v>230</v>
      </c>
      <c r="E400" s="282" t="s">
        <v>1</v>
      </c>
      <c r="F400" s="283" t="s">
        <v>939</v>
      </c>
      <c r="G400" s="281"/>
      <c r="H400" s="284">
        <v>0.76000000000000001</v>
      </c>
      <c r="I400" s="285"/>
      <c r="J400" s="281"/>
      <c r="K400" s="281"/>
      <c r="L400" s="286"/>
      <c r="M400" s="287"/>
      <c r="N400" s="288"/>
      <c r="O400" s="288"/>
      <c r="P400" s="288"/>
      <c r="Q400" s="288"/>
      <c r="R400" s="288"/>
      <c r="S400" s="288"/>
      <c r="T400" s="289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90" t="s">
        <v>230</v>
      </c>
      <c r="AU400" s="290" t="s">
        <v>88</v>
      </c>
      <c r="AV400" s="15" t="s">
        <v>99</v>
      </c>
      <c r="AW400" s="15" t="s">
        <v>34</v>
      </c>
      <c r="AX400" s="15" t="s">
        <v>79</v>
      </c>
      <c r="AY400" s="290" t="s">
        <v>216</v>
      </c>
    </row>
    <row r="401" s="13" customFormat="1">
      <c r="A401" s="13"/>
      <c r="B401" s="241"/>
      <c r="C401" s="242"/>
      <c r="D401" s="243" t="s">
        <v>230</v>
      </c>
      <c r="E401" s="244" t="s">
        <v>1</v>
      </c>
      <c r="F401" s="245" t="s">
        <v>940</v>
      </c>
      <c r="G401" s="242"/>
      <c r="H401" s="246">
        <v>0.75</v>
      </c>
      <c r="I401" s="247"/>
      <c r="J401" s="242"/>
      <c r="K401" s="242"/>
      <c r="L401" s="248"/>
      <c r="M401" s="249"/>
      <c r="N401" s="250"/>
      <c r="O401" s="250"/>
      <c r="P401" s="250"/>
      <c r="Q401" s="250"/>
      <c r="R401" s="250"/>
      <c r="S401" s="250"/>
      <c r="T401" s="251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2" t="s">
        <v>230</v>
      </c>
      <c r="AU401" s="252" t="s">
        <v>88</v>
      </c>
      <c r="AV401" s="13" t="s">
        <v>88</v>
      </c>
      <c r="AW401" s="13" t="s">
        <v>34</v>
      </c>
      <c r="AX401" s="13" t="s">
        <v>79</v>
      </c>
      <c r="AY401" s="252" t="s">
        <v>216</v>
      </c>
    </row>
    <row r="402" s="14" customFormat="1">
      <c r="A402" s="14"/>
      <c r="B402" s="253"/>
      <c r="C402" s="254"/>
      <c r="D402" s="243" t="s">
        <v>230</v>
      </c>
      <c r="E402" s="255" t="s">
        <v>1</v>
      </c>
      <c r="F402" s="256" t="s">
        <v>285</v>
      </c>
      <c r="G402" s="254"/>
      <c r="H402" s="257">
        <v>1.51</v>
      </c>
      <c r="I402" s="258"/>
      <c r="J402" s="254"/>
      <c r="K402" s="254"/>
      <c r="L402" s="259"/>
      <c r="M402" s="260"/>
      <c r="N402" s="261"/>
      <c r="O402" s="261"/>
      <c r="P402" s="261"/>
      <c r="Q402" s="261"/>
      <c r="R402" s="261"/>
      <c r="S402" s="261"/>
      <c r="T402" s="262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63" t="s">
        <v>230</v>
      </c>
      <c r="AU402" s="263" t="s">
        <v>88</v>
      </c>
      <c r="AV402" s="14" t="s">
        <v>121</v>
      </c>
      <c r="AW402" s="14" t="s">
        <v>34</v>
      </c>
      <c r="AX402" s="14" t="s">
        <v>86</v>
      </c>
      <c r="AY402" s="263" t="s">
        <v>216</v>
      </c>
    </row>
    <row r="403" s="2" customFormat="1" ht="16.5" customHeight="1">
      <c r="A403" s="39"/>
      <c r="B403" s="40"/>
      <c r="C403" s="228" t="s">
        <v>949</v>
      </c>
      <c r="D403" s="228" t="s">
        <v>218</v>
      </c>
      <c r="E403" s="229" t="s">
        <v>950</v>
      </c>
      <c r="F403" s="230" t="s">
        <v>951</v>
      </c>
      <c r="G403" s="231" t="s">
        <v>277</v>
      </c>
      <c r="H403" s="232">
        <v>1.51</v>
      </c>
      <c r="I403" s="233"/>
      <c r="J403" s="234">
        <f>ROUND(I403*H403,2)</f>
        <v>0</v>
      </c>
      <c r="K403" s="230" t="s">
        <v>222</v>
      </c>
      <c r="L403" s="45"/>
      <c r="M403" s="235" t="s">
        <v>1</v>
      </c>
      <c r="N403" s="236" t="s">
        <v>44</v>
      </c>
      <c r="O403" s="92"/>
      <c r="P403" s="237">
        <f>O403*H403</f>
        <v>0</v>
      </c>
      <c r="Q403" s="237">
        <v>0</v>
      </c>
      <c r="R403" s="237">
        <f>Q403*H403</f>
        <v>0</v>
      </c>
      <c r="S403" s="237">
        <v>0</v>
      </c>
      <c r="T403" s="238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39" t="s">
        <v>121</v>
      </c>
      <c r="AT403" s="239" t="s">
        <v>218</v>
      </c>
      <c r="AU403" s="239" t="s">
        <v>88</v>
      </c>
      <c r="AY403" s="18" t="s">
        <v>216</v>
      </c>
      <c r="BE403" s="240">
        <f>IF(N403="základní",J403,0)</f>
        <v>0</v>
      </c>
      <c r="BF403" s="240">
        <f>IF(N403="snížená",J403,0)</f>
        <v>0</v>
      </c>
      <c r="BG403" s="240">
        <f>IF(N403="zákl. přenesená",J403,0)</f>
        <v>0</v>
      </c>
      <c r="BH403" s="240">
        <f>IF(N403="sníž. přenesená",J403,0)</f>
        <v>0</v>
      </c>
      <c r="BI403" s="240">
        <f>IF(N403="nulová",J403,0)</f>
        <v>0</v>
      </c>
      <c r="BJ403" s="18" t="s">
        <v>86</v>
      </c>
      <c r="BK403" s="240">
        <f>ROUND(I403*H403,2)</f>
        <v>0</v>
      </c>
      <c r="BL403" s="18" t="s">
        <v>121</v>
      </c>
      <c r="BM403" s="239" t="s">
        <v>952</v>
      </c>
    </row>
    <row r="404" s="2" customFormat="1" ht="16.5" customHeight="1">
      <c r="A404" s="39"/>
      <c r="B404" s="40"/>
      <c r="C404" s="228" t="s">
        <v>953</v>
      </c>
      <c r="D404" s="228" t="s">
        <v>218</v>
      </c>
      <c r="E404" s="229" t="s">
        <v>954</v>
      </c>
      <c r="F404" s="230" t="s">
        <v>955</v>
      </c>
      <c r="G404" s="231" t="s">
        <v>277</v>
      </c>
      <c r="H404" s="232">
        <v>301.66300000000001</v>
      </c>
      <c r="I404" s="233"/>
      <c r="J404" s="234">
        <f>ROUND(I404*H404,2)</f>
        <v>0</v>
      </c>
      <c r="K404" s="230" t="s">
        <v>222</v>
      </c>
      <c r="L404" s="45"/>
      <c r="M404" s="235" t="s">
        <v>1</v>
      </c>
      <c r="N404" s="236" t="s">
        <v>44</v>
      </c>
      <c r="O404" s="92"/>
      <c r="P404" s="237">
        <f>O404*H404</f>
        <v>0</v>
      </c>
      <c r="Q404" s="237">
        <v>0.00084000000000000003</v>
      </c>
      <c r="R404" s="237">
        <f>Q404*H404</f>
        <v>0.25339692000000003</v>
      </c>
      <c r="S404" s="237">
        <v>0</v>
      </c>
      <c r="T404" s="238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39" t="s">
        <v>121</v>
      </c>
      <c r="AT404" s="239" t="s">
        <v>218</v>
      </c>
      <c r="AU404" s="239" t="s">
        <v>88</v>
      </c>
      <c r="AY404" s="18" t="s">
        <v>216</v>
      </c>
      <c r="BE404" s="240">
        <f>IF(N404="základní",J404,0)</f>
        <v>0</v>
      </c>
      <c r="BF404" s="240">
        <f>IF(N404="snížená",J404,0)</f>
        <v>0</v>
      </c>
      <c r="BG404" s="240">
        <f>IF(N404="zákl. přenesená",J404,0)</f>
        <v>0</v>
      </c>
      <c r="BH404" s="240">
        <f>IF(N404="sníž. přenesená",J404,0)</f>
        <v>0</v>
      </c>
      <c r="BI404" s="240">
        <f>IF(N404="nulová",J404,0)</f>
        <v>0</v>
      </c>
      <c r="BJ404" s="18" t="s">
        <v>86</v>
      </c>
      <c r="BK404" s="240">
        <f>ROUND(I404*H404,2)</f>
        <v>0</v>
      </c>
      <c r="BL404" s="18" t="s">
        <v>121</v>
      </c>
      <c r="BM404" s="239" t="s">
        <v>956</v>
      </c>
    </row>
    <row r="405" s="13" customFormat="1">
      <c r="A405" s="13"/>
      <c r="B405" s="241"/>
      <c r="C405" s="242"/>
      <c r="D405" s="243" t="s">
        <v>230</v>
      </c>
      <c r="E405" s="244" t="s">
        <v>1</v>
      </c>
      <c r="F405" s="245" t="s">
        <v>957</v>
      </c>
      <c r="G405" s="242"/>
      <c r="H405" s="246">
        <v>301.66300000000001</v>
      </c>
      <c r="I405" s="247"/>
      <c r="J405" s="242"/>
      <c r="K405" s="242"/>
      <c r="L405" s="248"/>
      <c r="M405" s="249"/>
      <c r="N405" s="250"/>
      <c r="O405" s="250"/>
      <c r="P405" s="250"/>
      <c r="Q405" s="250"/>
      <c r="R405" s="250"/>
      <c r="S405" s="250"/>
      <c r="T405" s="251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2" t="s">
        <v>230</v>
      </c>
      <c r="AU405" s="252" t="s">
        <v>88</v>
      </c>
      <c r="AV405" s="13" t="s">
        <v>88</v>
      </c>
      <c r="AW405" s="13" t="s">
        <v>34</v>
      </c>
      <c r="AX405" s="13" t="s">
        <v>79</v>
      </c>
      <c r="AY405" s="252" t="s">
        <v>216</v>
      </c>
    </row>
    <row r="406" s="15" customFormat="1">
      <c r="A406" s="15"/>
      <c r="B406" s="280"/>
      <c r="C406" s="281"/>
      <c r="D406" s="243" t="s">
        <v>230</v>
      </c>
      <c r="E406" s="282" t="s">
        <v>1</v>
      </c>
      <c r="F406" s="283" t="s">
        <v>958</v>
      </c>
      <c r="G406" s="281"/>
      <c r="H406" s="284">
        <v>301.66300000000001</v>
      </c>
      <c r="I406" s="285"/>
      <c r="J406" s="281"/>
      <c r="K406" s="281"/>
      <c r="L406" s="286"/>
      <c r="M406" s="287"/>
      <c r="N406" s="288"/>
      <c r="O406" s="288"/>
      <c r="P406" s="288"/>
      <c r="Q406" s="288"/>
      <c r="R406" s="288"/>
      <c r="S406" s="288"/>
      <c r="T406" s="289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90" t="s">
        <v>230</v>
      </c>
      <c r="AU406" s="290" t="s">
        <v>88</v>
      </c>
      <c r="AV406" s="15" t="s">
        <v>99</v>
      </c>
      <c r="AW406" s="15" t="s">
        <v>34</v>
      </c>
      <c r="AX406" s="15" t="s">
        <v>86</v>
      </c>
      <c r="AY406" s="290" t="s">
        <v>216</v>
      </c>
    </row>
    <row r="407" s="2" customFormat="1" ht="16.5" customHeight="1">
      <c r="A407" s="39"/>
      <c r="B407" s="40"/>
      <c r="C407" s="228" t="s">
        <v>959</v>
      </c>
      <c r="D407" s="228" t="s">
        <v>218</v>
      </c>
      <c r="E407" s="229" t="s">
        <v>960</v>
      </c>
      <c r="F407" s="230" t="s">
        <v>961</v>
      </c>
      <c r="G407" s="231" t="s">
        <v>277</v>
      </c>
      <c r="H407" s="232">
        <v>301.66300000000001</v>
      </c>
      <c r="I407" s="233"/>
      <c r="J407" s="234">
        <f>ROUND(I407*H407,2)</f>
        <v>0</v>
      </c>
      <c r="K407" s="230" t="s">
        <v>222</v>
      </c>
      <c r="L407" s="45"/>
      <c r="M407" s="235" t="s">
        <v>1</v>
      </c>
      <c r="N407" s="236" t="s">
        <v>44</v>
      </c>
      <c r="O407" s="92"/>
      <c r="P407" s="237">
        <f>O407*H407</f>
        <v>0</v>
      </c>
      <c r="Q407" s="237">
        <v>0</v>
      </c>
      <c r="R407" s="237">
        <f>Q407*H407</f>
        <v>0</v>
      </c>
      <c r="S407" s="237">
        <v>0</v>
      </c>
      <c r="T407" s="238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39" t="s">
        <v>121</v>
      </c>
      <c r="AT407" s="239" t="s">
        <v>218</v>
      </c>
      <c r="AU407" s="239" t="s">
        <v>88</v>
      </c>
      <c r="AY407" s="18" t="s">
        <v>216</v>
      </c>
      <c r="BE407" s="240">
        <f>IF(N407="základní",J407,0)</f>
        <v>0</v>
      </c>
      <c r="BF407" s="240">
        <f>IF(N407="snížená",J407,0)</f>
        <v>0</v>
      </c>
      <c r="BG407" s="240">
        <f>IF(N407="zákl. přenesená",J407,0)</f>
        <v>0</v>
      </c>
      <c r="BH407" s="240">
        <f>IF(N407="sníž. přenesená",J407,0)</f>
        <v>0</v>
      </c>
      <c r="BI407" s="240">
        <f>IF(N407="nulová",J407,0)</f>
        <v>0</v>
      </c>
      <c r="BJ407" s="18" t="s">
        <v>86</v>
      </c>
      <c r="BK407" s="240">
        <f>ROUND(I407*H407,2)</f>
        <v>0</v>
      </c>
      <c r="BL407" s="18" t="s">
        <v>121</v>
      </c>
      <c r="BM407" s="239" t="s">
        <v>962</v>
      </c>
    </row>
    <row r="408" s="2" customFormat="1" ht="16.5" customHeight="1">
      <c r="A408" s="39"/>
      <c r="B408" s="40"/>
      <c r="C408" s="228" t="s">
        <v>963</v>
      </c>
      <c r="D408" s="228" t="s">
        <v>218</v>
      </c>
      <c r="E408" s="229" t="s">
        <v>964</v>
      </c>
      <c r="F408" s="230" t="s">
        <v>965</v>
      </c>
      <c r="G408" s="231" t="s">
        <v>277</v>
      </c>
      <c r="H408" s="232">
        <v>4.0949999999999998</v>
      </c>
      <c r="I408" s="233"/>
      <c r="J408" s="234">
        <f>ROUND(I408*H408,2)</f>
        <v>0</v>
      </c>
      <c r="K408" s="230" t="s">
        <v>222</v>
      </c>
      <c r="L408" s="45"/>
      <c r="M408" s="235" t="s">
        <v>1</v>
      </c>
      <c r="N408" s="236" t="s">
        <v>44</v>
      </c>
      <c r="O408" s="92"/>
      <c r="P408" s="237">
        <f>O408*H408</f>
        <v>0</v>
      </c>
      <c r="Q408" s="237">
        <v>0.00092000000000000003</v>
      </c>
      <c r="R408" s="237">
        <f>Q408*H408</f>
        <v>0.0037673999999999997</v>
      </c>
      <c r="S408" s="237">
        <v>0</v>
      </c>
      <c r="T408" s="238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39" t="s">
        <v>121</v>
      </c>
      <c r="AT408" s="239" t="s">
        <v>218</v>
      </c>
      <c r="AU408" s="239" t="s">
        <v>88</v>
      </c>
      <c r="AY408" s="18" t="s">
        <v>216</v>
      </c>
      <c r="BE408" s="240">
        <f>IF(N408="základní",J408,0)</f>
        <v>0</v>
      </c>
      <c r="BF408" s="240">
        <f>IF(N408="snížená",J408,0)</f>
        <v>0</v>
      </c>
      <c r="BG408" s="240">
        <f>IF(N408="zákl. přenesená",J408,0)</f>
        <v>0</v>
      </c>
      <c r="BH408" s="240">
        <f>IF(N408="sníž. přenesená",J408,0)</f>
        <v>0</v>
      </c>
      <c r="BI408" s="240">
        <f>IF(N408="nulová",J408,0)</f>
        <v>0</v>
      </c>
      <c r="BJ408" s="18" t="s">
        <v>86</v>
      </c>
      <c r="BK408" s="240">
        <f>ROUND(I408*H408,2)</f>
        <v>0</v>
      </c>
      <c r="BL408" s="18" t="s">
        <v>121</v>
      </c>
      <c r="BM408" s="239" t="s">
        <v>966</v>
      </c>
    </row>
    <row r="409" s="13" customFormat="1">
      <c r="A409" s="13"/>
      <c r="B409" s="241"/>
      <c r="C409" s="242"/>
      <c r="D409" s="243" t="s">
        <v>230</v>
      </c>
      <c r="E409" s="244" t="s">
        <v>1</v>
      </c>
      <c r="F409" s="245" t="s">
        <v>935</v>
      </c>
      <c r="G409" s="242"/>
      <c r="H409" s="246">
        <v>4.0949999999999998</v>
      </c>
      <c r="I409" s="247"/>
      <c r="J409" s="242"/>
      <c r="K409" s="242"/>
      <c r="L409" s="248"/>
      <c r="M409" s="249"/>
      <c r="N409" s="250"/>
      <c r="O409" s="250"/>
      <c r="P409" s="250"/>
      <c r="Q409" s="250"/>
      <c r="R409" s="250"/>
      <c r="S409" s="250"/>
      <c r="T409" s="251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2" t="s">
        <v>230</v>
      </c>
      <c r="AU409" s="252" t="s">
        <v>88</v>
      </c>
      <c r="AV409" s="13" t="s">
        <v>88</v>
      </c>
      <c r="AW409" s="13" t="s">
        <v>34</v>
      </c>
      <c r="AX409" s="13" t="s">
        <v>86</v>
      </c>
      <c r="AY409" s="252" t="s">
        <v>216</v>
      </c>
    </row>
    <row r="410" s="2" customFormat="1" ht="16.5" customHeight="1">
      <c r="A410" s="39"/>
      <c r="B410" s="40"/>
      <c r="C410" s="228" t="s">
        <v>967</v>
      </c>
      <c r="D410" s="228" t="s">
        <v>218</v>
      </c>
      <c r="E410" s="229" t="s">
        <v>968</v>
      </c>
      <c r="F410" s="230" t="s">
        <v>969</v>
      </c>
      <c r="G410" s="231" t="s">
        <v>277</v>
      </c>
      <c r="H410" s="232">
        <v>4.0949999999999998</v>
      </c>
      <c r="I410" s="233"/>
      <c r="J410" s="234">
        <f>ROUND(I410*H410,2)</f>
        <v>0</v>
      </c>
      <c r="K410" s="230" t="s">
        <v>222</v>
      </c>
      <c r="L410" s="45"/>
      <c r="M410" s="235" t="s">
        <v>1</v>
      </c>
      <c r="N410" s="236" t="s">
        <v>44</v>
      </c>
      <c r="O410" s="92"/>
      <c r="P410" s="237">
        <f>O410*H410</f>
        <v>0</v>
      </c>
      <c r="Q410" s="237">
        <v>0</v>
      </c>
      <c r="R410" s="237">
        <f>Q410*H410</f>
        <v>0</v>
      </c>
      <c r="S410" s="237">
        <v>0</v>
      </c>
      <c r="T410" s="238">
        <f>S410*H410</f>
        <v>0</v>
      </c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R410" s="239" t="s">
        <v>121</v>
      </c>
      <c r="AT410" s="239" t="s">
        <v>218</v>
      </c>
      <c r="AU410" s="239" t="s">
        <v>88</v>
      </c>
      <c r="AY410" s="18" t="s">
        <v>216</v>
      </c>
      <c r="BE410" s="240">
        <f>IF(N410="základní",J410,0)</f>
        <v>0</v>
      </c>
      <c r="BF410" s="240">
        <f>IF(N410="snížená",J410,0)</f>
        <v>0</v>
      </c>
      <c r="BG410" s="240">
        <f>IF(N410="zákl. přenesená",J410,0)</f>
        <v>0</v>
      </c>
      <c r="BH410" s="240">
        <f>IF(N410="sníž. přenesená",J410,0)</f>
        <v>0</v>
      </c>
      <c r="BI410" s="240">
        <f>IF(N410="nulová",J410,0)</f>
        <v>0</v>
      </c>
      <c r="BJ410" s="18" t="s">
        <v>86</v>
      </c>
      <c r="BK410" s="240">
        <f>ROUND(I410*H410,2)</f>
        <v>0</v>
      </c>
      <c r="BL410" s="18" t="s">
        <v>121</v>
      </c>
      <c r="BM410" s="239" t="s">
        <v>970</v>
      </c>
    </row>
    <row r="411" s="2" customFormat="1" ht="16.5" customHeight="1">
      <c r="A411" s="39"/>
      <c r="B411" s="40"/>
      <c r="C411" s="228" t="s">
        <v>971</v>
      </c>
      <c r="D411" s="228" t="s">
        <v>218</v>
      </c>
      <c r="E411" s="229" t="s">
        <v>972</v>
      </c>
      <c r="F411" s="230" t="s">
        <v>973</v>
      </c>
      <c r="G411" s="231" t="s">
        <v>359</v>
      </c>
      <c r="H411" s="232">
        <v>0.12</v>
      </c>
      <c r="I411" s="233"/>
      <c r="J411" s="234">
        <f>ROUND(I411*H411,2)</f>
        <v>0</v>
      </c>
      <c r="K411" s="230" t="s">
        <v>222</v>
      </c>
      <c r="L411" s="45"/>
      <c r="M411" s="235" t="s">
        <v>1</v>
      </c>
      <c r="N411" s="236" t="s">
        <v>44</v>
      </c>
      <c r="O411" s="92"/>
      <c r="P411" s="237">
        <f>O411*H411</f>
        <v>0</v>
      </c>
      <c r="Q411" s="237">
        <v>1.05555</v>
      </c>
      <c r="R411" s="237">
        <f>Q411*H411</f>
        <v>0.126666</v>
      </c>
      <c r="S411" s="237">
        <v>0</v>
      </c>
      <c r="T411" s="238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39" t="s">
        <v>121</v>
      </c>
      <c r="AT411" s="239" t="s">
        <v>218</v>
      </c>
      <c r="AU411" s="239" t="s">
        <v>88</v>
      </c>
      <c r="AY411" s="18" t="s">
        <v>216</v>
      </c>
      <c r="BE411" s="240">
        <f>IF(N411="základní",J411,0)</f>
        <v>0</v>
      </c>
      <c r="BF411" s="240">
        <f>IF(N411="snížená",J411,0)</f>
        <v>0</v>
      </c>
      <c r="BG411" s="240">
        <f>IF(N411="zákl. přenesená",J411,0)</f>
        <v>0</v>
      </c>
      <c r="BH411" s="240">
        <f>IF(N411="sníž. přenesená",J411,0)</f>
        <v>0</v>
      </c>
      <c r="BI411" s="240">
        <f>IF(N411="nulová",J411,0)</f>
        <v>0</v>
      </c>
      <c r="BJ411" s="18" t="s">
        <v>86</v>
      </c>
      <c r="BK411" s="240">
        <f>ROUND(I411*H411,2)</f>
        <v>0</v>
      </c>
      <c r="BL411" s="18" t="s">
        <v>121</v>
      </c>
      <c r="BM411" s="239" t="s">
        <v>974</v>
      </c>
    </row>
    <row r="412" s="13" customFormat="1">
      <c r="A412" s="13"/>
      <c r="B412" s="241"/>
      <c r="C412" s="242"/>
      <c r="D412" s="243" t="s">
        <v>230</v>
      </c>
      <c r="E412" s="244" t="s">
        <v>1</v>
      </c>
      <c r="F412" s="245" t="s">
        <v>975</v>
      </c>
      <c r="G412" s="242"/>
      <c r="H412" s="246">
        <v>0.12</v>
      </c>
      <c r="I412" s="247"/>
      <c r="J412" s="242"/>
      <c r="K412" s="242"/>
      <c r="L412" s="248"/>
      <c r="M412" s="249"/>
      <c r="N412" s="250"/>
      <c r="O412" s="250"/>
      <c r="P412" s="250"/>
      <c r="Q412" s="250"/>
      <c r="R412" s="250"/>
      <c r="S412" s="250"/>
      <c r="T412" s="251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52" t="s">
        <v>230</v>
      </c>
      <c r="AU412" s="252" t="s">
        <v>88</v>
      </c>
      <c r="AV412" s="13" t="s">
        <v>88</v>
      </c>
      <c r="AW412" s="13" t="s">
        <v>34</v>
      </c>
      <c r="AX412" s="13" t="s">
        <v>86</v>
      </c>
      <c r="AY412" s="252" t="s">
        <v>216</v>
      </c>
    </row>
    <row r="413" s="2" customFormat="1" ht="16.5" customHeight="1">
      <c r="A413" s="39"/>
      <c r="B413" s="40"/>
      <c r="C413" s="228" t="s">
        <v>976</v>
      </c>
      <c r="D413" s="228" t="s">
        <v>218</v>
      </c>
      <c r="E413" s="229" t="s">
        <v>977</v>
      </c>
      <c r="F413" s="230" t="s">
        <v>978</v>
      </c>
      <c r="G413" s="231" t="s">
        <v>277</v>
      </c>
      <c r="H413" s="232">
        <v>48.902000000000001</v>
      </c>
      <c r="I413" s="233"/>
      <c r="J413" s="234">
        <f>ROUND(I413*H413,2)</f>
        <v>0</v>
      </c>
      <c r="K413" s="230" t="s">
        <v>222</v>
      </c>
      <c r="L413" s="45"/>
      <c r="M413" s="235" t="s">
        <v>1</v>
      </c>
      <c r="N413" s="236" t="s">
        <v>44</v>
      </c>
      <c r="O413" s="92"/>
      <c r="P413" s="237">
        <f>O413*H413</f>
        <v>0</v>
      </c>
      <c r="Q413" s="237">
        <v>0.0066299999999999996</v>
      </c>
      <c r="R413" s="237">
        <f>Q413*H413</f>
        <v>0.32422025999999998</v>
      </c>
      <c r="S413" s="237">
        <v>0</v>
      </c>
      <c r="T413" s="238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39" t="s">
        <v>121</v>
      </c>
      <c r="AT413" s="239" t="s">
        <v>218</v>
      </c>
      <c r="AU413" s="239" t="s">
        <v>88</v>
      </c>
      <c r="AY413" s="18" t="s">
        <v>216</v>
      </c>
      <c r="BE413" s="240">
        <f>IF(N413="základní",J413,0)</f>
        <v>0</v>
      </c>
      <c r="BF413" s="240">
        <f>IF(N413="snížená",J413,0)</f>
        <v>0</v>
      </c>
      <c r="BG413" s="240">
        <f>IF(N413="zákl. přenesená",J413,0)</f>
        <v>0</v>
      </c>
      <c r="BH413" s="240">
        <f>IF(N413="sníž. přenesená",J413,0)</f>
        <v>0</v>
      </c>
      <c r="BI413" s="240">
        <f>IF(N413="nulová",J413,0)</f>
        <v>0</v>
      </c>
      <c r="BJ413" s="18" t="s">
        <v>86</v>
      </c>
      <c r="BK413" s="240">
        <f>ROUND(I413*H413,2)</f>
        <v>0</v>
      </c>
      <c r="BL413" s="18" t="s">
        <v>121</v>
      </c>
      <c r="BM413" s="239" t="s">
        <v>979</v>
      </c>
    </row>
    <row r="414" s="13" customFormat="1">
      <c r="A414" s="13"/>
      <c r="B414" s="241"/>
      <c r="C414" s="242"/>
      <c r="D414" s="243" t="s">
        <v>230</v>
      </c>
      <c r="E414" s="244" t="s">
        <v>1</v>
      </c>
      <c r="F414" s="245" t="s">
        <v>980</v>
      </c>
      <c r="G414" s="242"/>
      <c r="H414" s="246">
        <v>4.8070000000000004</v>
      </c>
      <c r="I414" s="247"/>
      <c r="J414" s="242"/>
      <c r="K414" s="242"/>
      <c r="L414" s="248"/>
      <c r="M414" s="249"/>
      <c r="N414" s="250"/>
      <c r="O414" s="250"/>
      <c r="P414" s="250"/>
      <c r="Q414" s="250"/>
      <c r="R414" s="250"/>
      <c r="S414" s="250"/>
      <c r="T414" s="251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2" t="s">
        <v>230</v>
      </c>
      <c r="AU414" s="252" t="s">
        <v>88</v>
      </c>
      <c r="AV414" s="13" t="s">
        <v>88</v>
      </c>
      <c r="AW414" s="13" t="s">
        <v>34</v>
      </c>
      <c r="AX414" s="13" t="s">
        <v>79</v>
      </c>
      <c r="AY414" s="252" t="s">
        <v>216</v>
      </c>
    </row>
    <row r="415" s="13" customFormat="1">
      <c r="A415" s="13"/>
      <c r="B415" s="241"/>
      <c r="C415" s="242"/>
      <c r="D415" s="243" t="s">
        <v>230</v>
      </c>
      <c r="E415" s="244" t="s">
        <v>1</v>
      </c>
      <c r="F415" s="245" t="s">
        <v>981</v>
      </c>
      <c r="G415" s="242"/>
      <c r="H415" s="246">
        <v>2.1699999999999999</v>
      </c>
      <c r="I415" s="247"/>
      <c r="J415" s="242"/>
      <c r="K415" s="242"/>
      <c r="L415" s="248"/>
      <c r="M415" s="249"/>
      <c r="N415" s="250"/>
      <c r="O415" s="250"/>
      <c r="P415" s="250"/>
      <c r="Q415" s="250"/>
      <c r="R415" s="250"/>
      <c r="S415" s="250"/>
      <c r="T415" s="251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2" t="s">
        <v>230</v>
      </c>
      <c r="AU415" s="252" t="s">
        <v>88</v>
      </c>
      <c r="AV415" s="13" t="s">
        <v>88</v>
      </c>
      <c r="AW415" s="13" t="s">
        <v>34</v>
      </c>
      <c r="AX415" s="13" t="s">
        <v>79</v>
      </c>
      <c r="AY415" s="252" t="s">
        <v>216</v>
      </c>
    </row>
    <row r="416" s="13" customFormat="1">
      <c r="A416" s="13"/>
      <c r="B416" s="241"/>
      <c r="C416" s="242"/>
      <c r="D416" s="243" t="s">
        <v>230</v>
      </c>
      <c r="E416" s="244" t="s">
        <v>1</v>
      </c>
      <c r="F416" s="245" t="s">
        <v>982</v>
      </c>
      <c r="G416" s="242"/>
      <c r="H416" s="246">
        <v>11.925000000000001</v>
      </c>
      <c r="I416" s="247"/>
      <c r="J416" s="242"/>
      <c r="K416" s="242"/>
      <c r="L416" s="248"/>
      <c r="M416" s="249"/>
      <c r="N416" s="250"/>
      <c r="O416" s="250"/>
      <c r="P416" s="250"/>
      <c r="Q416" s="250"/>
      <c r="R416" s="250"/>
      <c r="S416" s="250"/>
      <c r="T416" s="251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2" t="s">
        <v>230</v>
      </c>
      <c r="AU416" s="252" t="s">
        <v>88</v>
      </c>
      <c r="AV416" s="13" t="s">
        <v>88</v>
      </c>
      <c r="AW416" s="13" t="s">
        <v>34</v>
      </c>
      <c r="AX416" s="13" t="s">
        <v>79</v>
      </c>
      <c r="AY416" s="252" t="s">
        <v>216</v>
      </c>
    </row>
    <row r="417" s="13" customFormat="1">
      <c r="A417" s="13"/>
      <c r="B417" s="241"/>
      <c r="C417" s="242"/>
      <c r="D417" s="243" t="s">
        <v>230</v>
      </c>
      <c r="E417" s="244" t="s">
        <v>1</v>
      </c>
      <c r="F417" s="245" t="s">
        <v>983</v>
      </c>
      <c r="G417" s="242"/>
      <c r="H417" s="246">
        <v>7.9630000000000001</v>
      </c>
      <c r="I417" s="247"/>
      <c r="J417" s="242"/>
      <c r="K417" s="242"/>
      <c r="L417" s="248"/>
      <c r="M417" s="249"/>
      <c r="N417" s="250"/>
      <c r="O417" s="250"/>
      <c r="P417" s="250"/>
      <c r="Q417" s="250"/>
      <c r="R417" s="250"/>
      <c r="S417" s="250"/>
      <c r="T417" s="251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2" t="s">
        <v>230</v>
      </c>
      <c r="AU417" s="252" t="s">
        <v>88</v>
      </c>
      <c r="AV417" s="13" t="s">
        <v>88</v>
      </c>
      <c r="AW417" s="13" t="s">
        <v>34</v>
      </c>
      <c r="AX417" s="13" t="s">
        <v>79</v>
      </c>
      <c r="AY417" s="252" t="s">
        <v>216</v>
      </c>
    </row>
    <row r="418" s="13" customFormat="1">
      <c r="A418" s="13"/>
      <c r="B418" s="241"/>
      <c r="C418" s="242"/>
      <c r="D418" s="243" t="s">
        <v>230</v>
      </c>
      <c r="E418" s="244" t="s">
        <v>1</v>
      </c>
      <c r="F418" s="245" t="s">
        <v>984</v>
      </c>
      <c r="G418" s="242"/>
      <c r="H418" s="246">
        <v>2.3889999999999998</v>
      </c>
      <c r="I418" s="247"/>
      <c r="J418" s="242"/>
      <c r="K418" s="242"/>
      <c r="L418" s="248"/>
      <c r="M418" s="249"/>
      <c r="N418" s="250"/>
      <c r="O418" s="250"/>
      <c r="P418" s="250"/>
      <c r="Q418" s="250"/>
      <c r="R418" s="250"/>
      <c r="S418" s="250"/>
      <c r="T418" s="251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52" t="s">
        <v>230</v>
      </c>
      <c r="AU418" s="252" t="s">
        <v>88</v>
      </c>
      <c r="AV418" s="13" t="s">
        <v>88</v>
      </c>
      <c r="AW418" s="13" t="s">
        <v>34</v>
      </c>
      <c r="AX418" s="13" t="s">
        <v>79</v>
      </c>
      <c r="AY418" s="252" t="s">
        <v>216</v>
      </c>
    </row>
    <row r="419" s="15" customFormat="1">
      <c r="A419" s="15"/>
      <c r="B419" s="280"/>
      <c r="C419" s="281"/>
      <c r="D419" s="243" t="s">
        <v>230</v>
      </c>
      <c r="E419" s="282" t="s">
        <v>1</v>
      </c>
      <c r="F419" s="283" t="s">
        <v>775</v>
      </c>
      <c r="G419" s="281"/>
      <c r="H419" s="284">
        <v>29.254000000000001</v>
      </c>
      <c r="I419" s="285"/>
      <c r="J419" s="281"/>
      <c r="K419" s="281"/>
      <c r="L419" s="286"/>
      <c r="M419" s="287"/>
      <c r="N419" s="288"/>
      <c r="O419" s="288"/>
      <c r="P419" s="288"/>
      <c r="Q419" s="288"/>
      <c r="R419" s="288"/>
      <c r="S419" s="288"/>
      <c r="T419" s="289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90" t="s">
        <v>230</v>
      </c>
      <c r="AU419" s="290" t="s">
        <v>88</v>
      </c>
      <c r="AV419" s="15" t="s">
        <v>99</v>
      </c>
      <c r="AW419" s="15" t="s">
        <v>34</v>
      </c>
      <c r="AX419" s="15" t="s">
        <v>79</v>
      </c>
      <c r="AY419" s="290" t="s">
        <v>216</v>
      </c>
    </row>
    <row r="420" s="13" customFormat="1">
      <c r="A420" s="13"/>
      <c r="B420" s="241"/>
      <c r="C420" s="242"/>
      <c r="D420" s="243" t="s">
        <v>230</v>
      </c>
      <c r="E420" s="244" t="s">
        <v>1</v>
      </c>
      <c r="F420" s="245" t="s">
        <v>985</v>
      </c>
      <c r="G420" s="242"/>
      <c r="H420" s="246">
        <v>5.476</v>
      </c>
      <c r="I420" s="247"/>
      <c r="J420" s="242"/>
      <c r="K420" s="242"/>
      <c r="L420" s="248"/>
      <c r="M420" s="249"/>
      <c r="N420" s="250"/>
      <c r="O420" s="250"/>
      <c r="P420" s="250"/>
      <c r="Q420" s="250"/>
      <c r="R420" s="250"/>
      <c r="S420" s="250"/>
      <c r="T420" s="251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2" t="s">
        <v>230</v>
      </c>
      <c r="AU420" s="252" t="s">
        <v>88</v>
      </c>
      <c r="AV420" s="13" t="s">
        <v>88</v>
      </c>
      <c r="AW420" s="13" t="s">
        <v>34</v>
      </c>
      <c r="AX420" s="13" t="s">
        <v>79</v>
      </c>
      <c r="AY420" s="252" t="s">
        <v>216</v>
      </c>
    </row>
    <row r="421" s="13" customFormat="1">
      <c r="A421" s="13"/>
      <c r="B421" s="241"/>
      <c r="C421" s="242"/>
      <c r="D421" s="243" t="s">
        <v>230</v>
      </c>
      <c r="E421" s="244" t="s">
        <v>1</v>
      </c>
      <c r="F421" s="245" t="s">
        <v>986</v>
      </c>
      <c r="G421" s="242"/>
      <c r="H421" s="246">
        <v>2.7469999999999999</v>
      </c>
      <c r="I421" s="247"/>
      <c r="J421" s="242"/>
      <c r="K421" s="242"/>
      <c r="L421" s="248"/>
      <c r="M421" s="249"/>
      <c r="N421" s="250"/>
      <c r="O421" s="250"/>
      <c r="P421" s="250"/>
      <c r="Q421" s="250"/>
      <c r="R421" s="250"/>
      <c r="S421" s="250"/>
      <c r="T421" s="251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2" t="s">
        <v>230</v>
      </c>
      <c r="AU421" s="252" t="s">
        <v>88</v>
      </c>
      <c r="AV421" s="13" t="s">
        <v>88</v>
      </c>
      <c r="AW421" s="13" t="s">
        <v>34</v>
      </c>
      <c r="AX421" s="13" t="s">
        <v>79</v>
      </c>
      <c r="AY421" s="252" t="s">
        <v>216</v>
      </c>
    </row>
    <row r="422" s="13" customFormat="1">
      <c r="A422" s="13"/>
      <c r="B422" s="241"/>
      <c r="C422" s="242"/>
      <c r="D422" s="243" t="s">
        <v>230</v>
      </c>
      <c r="E422" s="244" t="s">
        <v>1</v>
      </c>
      <c r="F422" s="245" t="s">
        <v>987</v>
      </c>
      <c r="G422" s="242"/>
      <c r="H422" s="246">
        <v>2.6240000000000001</v>
      </c>
      <c r="I422" s="247"/>
      <c r="J422" s="242"/>
      <c r="K422" s="242"/>
      <c r="L422" s="248"/>
      <c r="M422" s="249"/>
      <c r="N422" s="250"/>
      <c r="O422" s="250"/>
      <c r="P422" s="250"/>
      <c r="Q422" s="250"/>
      <c r="R422" s="250"/>
      <c r="S422" s="250"/>
      <c r="T422" s="251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2" t="s">
        <v>230</v>
      </c>
      <c r="AU422" s="252" t="s">
        <v>88</v>
      </c>
      <c r="AV422" s="13" t="s">
        <v>88</v>
      </c>
      <c r="AW422" s="13" t="s">
        <v>34</v>
      </c>
      <c r="AX422" s="13" t="s">
        <v>79</v>
      </c>
      <c r="AY422" s="252" t="s">
        <v>216</v>
      </c>
    </row>
    <row r="423" s="13" customFormat="1">
      <c r="A423" s="13"/>
      <c r="B423" s="241"/>
      <c r="C423" s="242"/>
      <c r="D423" s="243" t="s">
        <v>230</v>
      </c>
      <c r="E423" s="244" t="s">
        <v>1</v>
      </c>
      <c r="F423" s="245" t="s">
        <v>988</v>
      </c>
      <c r="G423" s="242"/>
      <c r="H423" s="246">
        <v>5.4059999999999997</v>
      </c>
      <c r="I423" s="247"/>
      <c r="J423" s="242"/>
      <c r="K423" s="242"/>
      <c r="L423" s="248"/>
      <c r="M423" s="249"/>
      <c r="N423" s="250"/>
      <c r="O423" s="250"/>
      <c r="P423" s="250"/>
      <c r="Q423" s="250"/>
      <c r="R423" s="250"/>
      <c r="S423" s="250"/>
      <c r="T423" s="251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2" t="s">
        <v>230</v>
      </c>
      <c r="AU423" s="252" t="s">
        <v>88</v>
      </c>
      <c r="AV423" s="13" t="s">
        <v>88</v>
      </c>
      <c r="AW423" s="13" t="s">
        <v>34</v>
      </c>
      <c r="AX423" s="13" t="s">
        <v>79</v>
      </c>
      <c r="AY423" s="252" t="s">
        <v>216</v>
      </c>
    </row>
    <row r="424" s="13" customFormat="1">
      <c r="A424" s="13"/>
      <c r="B424" s="241"/>
      <c r="C424" s="242"/>
      <c r="D424" s="243" t="s">
        <v>230</v>
      </c>
      <c r="E424" s="244" t="s">
        <v>1</v>
      </c>
      <c r="F424" s="245" t="s">
        <v>989</v>
      </c>
      <c r="G424" s="242"/>
      <c r="H424" s="246">
        <v>1.1200000000000001</v>
      </c>
      <c r="I424" s="247"/>
      <c r="J424" s="242"/>
      <c r="K424" s="242"/>
      <c r="L424" s="248"/>
      <c r="M424" s="249"/>
      <c r="N424" s="250"/>
      <c r="O424" s="250"/>
      <c r="P424" s="250"/>
      <c r="Q424" s="250"/>
      <c r="R424" s="250"/>
      <c r="S424" s="250"/>
      <c r="T424" s="251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2" t="s">
        <v>230</v>
      </c>
      <c r="AU424" s="252" t="s">
        <v>88</v>
      </c>
      <c r="AV424" s="13" t="s">
        <v>88</v>
      </c>
      <c r="AW424" s="13" t="s">
        <v>34</v>
      </c>
      <c r="AX424" s="13" t="s">
        <v>79</v>
      </c>
      <c r="AY424" s="252" t="s">
        <v>216</v>
      </c>
    </row>
    <row r="425" s="13" customFormat="1">
      <c r="A425" s="13"/>
      <c r="B425" s="241"/>
      <c r="C425" s="242"/>
      <c r="D425" s="243" t="s">
        <v>230</v>
      </c>
      <c r="E425" s="244" t="s">
        <v>1</v>
      </c>
      <c r="F425" s="245" t="s">
        <v>990</v>
      </c>
      <c r="G425" s="242"/>
      <c r="H425" s="246">
        <v>2.2749999999999999</v>
      </c>
      <c r="I425" s="247"/>
      <c r="J425" s="242"/>
      <c r="K425" s="242"/>
      <c r="L425" s="248"/>
      <c r="M425" s="249"/>
      <c r="N425" s="250"/>
      <c r="O425" s="250"/>
      <c r="P425" s="250"/>
      <c r="Q425" s="250"/>
      <c r="R425" s="250"/>
      <c r="S425" s="250"/>
      <c r="T425" s="251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2" t="s">
        <v>230</v>
      </c>
      <c r="AU425" s="252" t="s">
        <v>88</v>
      </c>
      <c r="AV425" s="13" t="s">
        <v>88</v>
      </c>
      <c r="AW425" s="13" t="s">
        <v>34</v>
      </c>
      <c r="AX425" s="13" t="s">
        <v>79</v>
      </c>
      <c r="AY425" s="252" t="s">
        <v>216</v>
      </c>
    </row>
    <row r="426" s="15" customFormat="1">
      <c r="A426" s="15"/>
      <c r="B426" s="280"/>
      <c r="C426" s="281"/>
      <c r="D426" s="243" t="s">
        <v>230</v>
      </c>
      <c r="E426" s="282" t="s">
        <v>1</v>
      </c>
      <c r="F426" s="283" t="s">
        <v>778</v>
      </c>
      <c r="G426" s="281"/>
      <c r="H426" s="284">
        <v>19.648</v>
      </c>
      <c r="I426" s="285"/>
      <c r="J426" s="281"/>
      <c r="K426" s="281"/>
      <c r="L426" s="286"/>
      <c r="M426" s="287"/>
      <c r="N426" s="288"/>
      <c r="O426" s="288"/>
      <c r="P426" s="288"/>
      <c r="Q426" s="288"/>
      <c r="R426" s="288"/>
      <c r="S426" s="288"/>
      <c r="T426" s="289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90" t="s">
        <v>230</v>
      </c>
      <c r="AU426" s="290" t="s">
        <v>88</v>
      </c>
      <c r="AV426" s="15" t="s">
        <v>99</v>
      </c>
      <c r="AW426" s="15" t="s">
        <v>34</v>
      </c>
      <c r="AX426" s="15" t="s">
        <v>79</v>
      </c>
      <c r="AY426" s="290" t="s">
        <v>216</v>
      </c>
    </row>
    <row r="427" s="14" customFormat="1">
      <c r="A427" s="14"/>
      <c r="B427" s="253"/>
      <c r="C427" s="254"/>
      <c r="D427" s="243" t="s">
        <v>230</v>
      </c>
      <c r="E427" s="255" t="s">
        <v>1</v>
      </c>
      <c r="F427" s="256" t="s">
        <v>285</v>
      </c>
      <c r="G427" s="254"/>
      <c r="H427" s="257">
        <v>48.902000000000001</v>
      </c>
      <c r="I427" s="258"/>
      <c r="J427" s="254"/>
      <c r="K427" s="254"/>
      <c r="L427" s="259"/>
      <c r="M427" s="260"/>
      <c r="N427" s="261"/>
      <c r="O427" s="261"/>
      <c r="P427" s="261"/>
      <c r="Q427" s="261"/>
      <c r="R427" s="261"/>
      <c r="S427" s="261"/>
      <c r="T427" s="262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3" t="s">
        <v>230</v>
      </c>
      <c r="AU427" s="263" t="s">
        <v>88</v>
      </c>
      <c r="AV427" s="14" t="s">
        <v>121</v>
      </c>
      <c r="AW427" s="14" t="s">
        <v>34</v>
      </c>
      <c r="AX427" s="14" t="s">
        <v>86</v>
      </c>
      <c r="AY427" s="263" t="s">
        <v>216</v>
      </c>
    </row>
    <row r="428" s="2" customFormat="1" ht="16.5" customHeight="1">
      <c r="A428" s="39"/>
      <c r="B428" s="40"/>
      <c r="C428" s="228" t="s">
        <v>991</v>
      </c>
      <c r="D428" s="228" t="s">
        <v>218</v>
      </c>
      <c r="E428" s="229" t="s">
        <v>992</v>
      </c>
      <c r="F428" s="230" t="s">
        <v>993</v>
      </c>
      <c r="G428" s="231" t="s">
        <v>277</v>
      </c>
      <c r="H428" s="232">
        <v>48.902000000000001</v>
      </c>
      <c r="I428" s="233"/>
      <c r="J428" s="234">
        <f>ROUND(I428*H428,2)</f>
        <v>0</v>
      </c>
      <c r="K428" s="230" t="s">
        <v>222</v>
      </c>
      <c r="L428" s="45"/>
      <c r="M428" s="235" t="s">
        <v>1</v>
      </c>
      <c r="N428" s="236" t="s">
        <v>44</v>
      </c>
      <c r="O428" s="92"/>
      <c r="P428" s="237">
        <f>O428*H428</f>
        <v>0</v>
      </c>
      <c r="Q428" s="237">
        <v>0</v>
      </c>
      <c r="R428" s="237">
        <f>Q428*H428</f>
        <v>0</v>
      </c>
      <c r="S428" s="237">
        <v>0</v>
      </c>
      <c r="T428" s="238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39" t="s">
        <v>121</v>
      </c>
      <c r="AT428" s="239" t="s">
        <v>218</v>
      </c>
      <c r="AU428" s="239" t="s">
        <v>88</v>
      </c>
      <c r="AY428" s="18" t="s">
        <v>216</v>
      </c>
      <c r="BE428" s="240">
        <f>IF(N428="základní",J428,0)</f>
        <v>0</v>
      </c>
      <c r="BF428" s="240">
        <f>IF(N428="snížená",J428,0)</f>
        <v>0</v>
      </c>
      <c r="BG428" s="240">
        <f>IF(N428="zákl. přenesená",J428,0)</f>
        <v>0</v>
      </c>
      <c r="BH428" s="240">
        <f>IF(N428="sníž. přenesená",J428,0)</f>
        <v>0</v>
      </c>
      <c r="BI428" s="240">
        <f>IF(N428="nulová",J428,0)</f>
        <v>0</v>
      </c>
      <c r="BJ428" s="18" t="s">
        <v>86</v>
      </c>
      <c r="BK428" s="240">
        <f>ROUND(I428*H428,2)</f>
        <v>0</v>
      </c>
      <c r="BL428" s="18" t="s">
        <v>121</v>
      </c>
      <c r="BM428" s="239" t="s">
        <v>994</v>
      </c>
    </row>
    <row r="429" s="2" customFormat="1" ht="16.5" customHeight="1">
      <c r="A429" s="39"/>
      <c r="B429" s="40"/>
      <c r="C429" s="228" t="s">
        <v>995</v>
      </c>
      <c r="D429" s="228" t="s">
        <v>218</v>
      </c>
      <c r="E429" s="229" t="s">
        <v>996</v>
      </c>
      <c r="F429" s="230" t="s">
        <v>997</v>
      </c>
      <c r="G429" s="231" t="s">
        <v>277</v>
      </c>
      <c r="H429" s="232">
        <v>11.375999999999999</v>
      </c>
      <c r="I429" s="233"/>
      <c r="J429" s="234">
        <f>ROUND(I429*H429,2)</f>
        <v>0</v>
      </c>
      <c r="K429" s="230" t="s">
        <v>222</v>
      </c>
      <c r="L429" s="45"/>
      <c r="M429" s="235" t="s">
        <v>1</v>
      </c>
      <c r="N429" s="236" t="s">
        <v>44</v>
      </c>
      <c r="O429" s="92"/>
      <c r="P429" s="237">
        <f>O429*H429</f>
        <v>0</v>
      </c>
      <c r="Q429" s="237">
        <v>0.0013400000000000001</v>
      </c>
      <c r="R429" s="237">
        <f>Q429*H429</f>
        <v>0.01524384</v>
      </c>
      <c r="S429" s="237">
        <v>0</v>
      </c>
      <c r="T429" s="238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39" t="s">
        <v>121</v>
      </c>
      <c r="AT429" s="239" t="s">
        <v>218</v>
      </c>
      <c r="AU429" s="239" t="s">
        <v>88</v>
      </c>
      <c r="AY429" s="18" t="s">
        <v>216</v>
      </c>
      <c r="BE429" s="240">
        <f>IF(N429="základní",J429,0)</f>
        <v>0</v>
      </c>
      <c r="BF429" s="240">
        <f>IF(N429="snížená",J429,0)</f>
        <v>0</v>
      </c>
      <c r="BG429" s="240">
        <f>IF(N429="zákl. přenesená",J429,0)</f>
        <v>0</v>
      </c>
      <c r="BH429" s="240">
        <f>IF(N429="sníž. přenesená",J429,0)</f>
        <v>0</v>
      </c>
      <c r="BI429" s="240">
        <f>IF(N429="nulová",J429,0)</f>
        <v>0</v>
      </c>
      <c r="BJ429" s="18" t="s">
        <v>86</v>
      </c>
      <c r="BK429" s="240">
        <f>ROUND(I429*H429,2)</f>
        <v>0</v>
      </c>
      <c r="BL429" s="18" t="s">
        <v>121</v>
      </c>
      <c r="BM429" s="239" t="s">
        <v>998</v>
      </c>
    </row>
    <row r="430" s="13" customFormat="1">
      <c r="A430" s="13"/>
      <c r="B430" s="241"/>
      <c r="C430" s="242"/>
      <c r="D430" s="243" t="s">
        <v>230</v>
      </c>
      <c r="E430" s="244" t="s">
        <v>1</v>
      </c>
      <c r="F430" s="245" t="s">
        <v>999</v>
      </c>
      <c r="G430" s="242"/>
      <c r="H430" s="246">
        <v>1.149</v>
      </c>
      <c r="I430" s="247"/>
      <c r="J430" s="242"/>
      <c r="K430" s="242"/>
      <c r="L430" s="248"/>
      <c r="M430" s="249"/>
      <c r="N430" s="250"/>
      <c r="O430" s="250"/>
      <c r="P430" s="250"/>
      <c r="Q430" s="250"/>
      <c r="R430" s="250"/>
      <c r="S430" s="250"/>
      <c r="T430" s="251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2" t="s">
        <v>230</v>
      </c>
      <c r="AU430" s="252" t="s">
        <v>88</v>
      </c>
      <c r="AV430" s="13" t="s">
        <v>88</v>
      </c>
      <c r="AW430" s="13" t="s">
        <v>34</v>
      </c>
      <c r="AX430" s="13" t="s">
        <v>79</v>
      </c>
      <c r="AY430" s="252" t="s">
        <v>216</v>
      </c>
    </row>
    <row r="431" s="13" customFormat="1">
      <c r="A431" s="13"/>
      <c r="B431" s="241"/>
      <c r="C431" s="242"/>
      <c r="D431" s="243" t="s">
        <v>230</v>
      </c>
      <c r="E431" s="244" t="s">
        <v>1</v>
      </c>
      <c r="F431" s="245" t="s">
        <v>1000</v>
      </c>
      <c r="G431" s="242"/>
      <c r="H431" s="246">
        <v>0.33000000000000002</v>
      </c>
      <c r="I431" s="247"/>
      <c r="J431" s="242"/>
      <c r="K431" s="242"/>
      <c r="L431" s="248"/>
      <c r="M431" s="249"/>
      <c r="N431" s="250"/>
      <c r="O431" s="250"/>
      <c r="P431" s="250"/>
      <c r="Q431" s="250"/>
      <c r="R431" s="250"/>
      <c r="S431" s="250"/>
      <c r="T431" s="251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2" t="s">
        <v>230</v>
      </c>
      <c r="AU431" s="252" t="s">
        <v>88</v>
      </c>
      <c r="AV431" s="13" t="s">
        <v>88</v>
      </c>
      <c r="AW431" s="13" t="s">
        <v>34</v>
      </c>
      <c r="AX431" s="13" t="s">
        <v>79</v>
      </c>
      <c r="AY431" s="252" t="s">
        <v>216</v>
      </c>
    </row>
    <row r="432" s="13" customFormat="1">
      <c r="A432" s="13"/>
      <c r="B432" s="241"/>
      <c r="C432" s="242"/>
      <c r="D432" s="243" t="s">
        <v>230</v>
      </c>
      <c r="E432" s="244" t="s">
        <v>1</v>
      </c>
      <c r="F432" s="245" t="s">
        <v>1001</v>
      </c>
      <c r="G432" s="242"/>
      <c r="H432" s="246">
        <v>3.375</v>
      </c>
      <c r="I432" s="247"/>
      <c r="J432" s="242"/>
      <c r="K432" s="242"/>
      <c r="L432" s="248"/>
      <c r="M432" s="249"/>
      <c r="N432" s="250"/>
      <c r="O432" s="250"/>
      <c r="P432" s="250"/>
      <c r="Q432" s="250"/>
      <c r="R432" s="250"/>
      <c r="S432" s="250"/>
      <c r="T432" s="251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2" t="s">
        <v>230</v>
      </c>
      <c r="AU432" s="252" t="s">
        <v>88</v>
      </c>
      <c r="AV432" s="13" t="s">
        <v>88</v>
      </c>
      <c r="AW432" s="13" t="s">
        <v>34</v>
      </c>
      <c r="AX432" s="13" t="s">
        <v>79</v>
      </c>
      <c r="AY432" s="252" t="s">
        <v>216</v>
      </c>
    </row>
    <row r="433" s="13" customFormat="1">
      <c r="A433" s="13"/>
      <c r="B433" s="241"/>
      <c r="C433" s="242"/>
      <c r="D433" s="243" t="s">
        <v>230</v>
      </c>
      <c r="E433" s="244" t="s">
        <v>1</v>
      </c>
      <c r="F433" s="245" t="s">
        <v>1002</v>
      </c>
      <c r="G433" s="242"/>
      <c r="H433" s="246">
        <v>1.8380000000000001</v>
      </c>
      <c r="I433" s="247"/>
      <c r="J433" s="242"/>
      <c r="K433" s="242"/>
      <c r="L433" s="248"/>
      <c r="M433" s="249"/>
      <c r="N433" s="250"/>
      <c r="O433" s="250"/>
      <c r="P433" s="250"/>
      <c r="Q433" s="250"/>
      <c r="R433" s="250"/>
      <c r="S433" s="250"/>
      <c r="T433" s="251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2" t="s">
        <v>230</v>
      </c>
      <c r="AU433" s="252" t="s">
        <v>88</v>
      </c>
      <c r="AV433" s="13" t="s">
        <v>88</v>
      </c>
      <c r="AW433" s="13" t="s">
        <v>34</v>
      </c>
      <c r="AX433" s="13" t="s">
        <v>79</v>
      </c>
      <c r="AY433" s="252" t="s">
        <v>216</v>
      </c>
    </row>
    <row r="434" s="13" customFormat="1">
      <c r="A434" s="13"/>
      <c r="B434" s="241"/>
      <c r="C434" s="242"/>
      <c r="D434" s="243" t="s">
        <v>230</v>
      </c>
      <c r="E434" s="244" t="s">
        <v>1</v>
      </c>
      <c r="F434" s="245" t="s">
        <v>1003</v>
      </c>
      <c r="G434" s="242"/>
      <c r="H434" s="246">
        <v>0.51500000000000001</v>
      </c>
      <c r="I434" s="247"/>
      <c r="J434" s="242"/>
      <c r="K434" s="242"/>
      <c r="L434" s="248"/>
      <c r="M434" s="249"/>
      <c r="N434" s="250"/>
      <c r="O434" s="250"/>
      <c r="P434" s="250"/>
      <c r="Q434" s="250"/>
      <c r="R434" s="250"/>
      <c r="S434" s="250"/>
      <c r="T434" s="251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2" t="s">
        <v>230</v>
      </c>
      <c r="AU434" s="252" t="s">
        <v>88</v>
      </c>
      <c r="AV434" s="13" t="s">
        <v>88</v>
      </c>
      <c r="AW434" s="13" t="s">
        <v>34</v>
      </c>
      <c r="AX434" s="13" t="s">
        <v>79</v>
      </c>
      <c r="AY434" s="252" t="s">
        <v>216</v>
      </c>
    </row>
    <row r="435" s="15" customFormat="1">
      <c r="A435" s="15"/>
      <c r="B435" s="280"/>
      <c r="C435" s="281"/>
      <c r="D435" s="243" t="s">
        <v>230</v>
      </c>
      <c r="E435" s="282" t="s">
        <v>1</v>
      </c>
      <c r="F435" s="283" t="s">
        <v>775</v>
      </c>
      <c r="G435" s="281"/>
      <c r="H435" s="284">
        <v>7.2069999999999999</v>
      </c>
      <c r="I435" s="285"/>
      <c r="J435" s="281"/>
      <c r="K435" s="281"/>
      <c r="L435" s="286"/>
      <c r="M435" s="287"/>
      <c r="N435" s="288"/>
      <c r="O435" s="288"/>
      <c r="P435" s="288"/>
      <c r="Q435" s="288"/>
      <c r="R435" s="288"/>
      <c r="S435" s="288"/>
      <c r="T435" s="289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90" t="s">
        <v>230</v>
      </c>
      <c r="AU435" s="290" t="s">
        <v>88</v>
      </c>
      <c r="AV435" s="15" t="s">
        <v>99</v>
      </c>
      <c r="AW435" s="15" t="s">
        <v>34</v>
      </c>
      <c r="AX435" s="15" t="s">
        <v>79</v>
      </c>
      <c r="AY435" s="290" t="s">
        <v>216</v>
      </c>
    </row>
    <row r="436" s="13" customFormat="1">
      <c r="A436" s="13"/>
      <c r="B436" s="241"/>
      <c r="C436" s="242"/>
      <c r="D436" s="243" t="s">
        <v>230</v>
      </c>
      <c r="E436" s="244" t="s">
        <v>1</v>
      </c>
      <c r="F436" s="245" t="s">
        <v>1004</v>
      </c>
      <c r="G436" s="242"/>
      <c r="H436" s="246">
        <v>0.93600000000000005</v>
      </c>
      <c r="I436" s="247"/>
      <c r="J436" s="242"/>
      <c r="K436" s="242"/>
      <c r="L436" s="248"/>
      <c r="M436" s="249"/>
      <c r="N436" s="250"/>
      <c r="O436" s="250"/>
      <c r="P436" s="250"/>
      <c r="Q436" s="250"/>
      <c r="R436" s="250"/>
      <c r="S436" s="250"/>
      <c r="T436" s="251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52" t="s">
        <v>230</v>
      </c>
      <c r="AU436" s="252" t="s">
        <v>88</v>
      </c>
      <c r="AV436" s="13" t="s">
        <v>88</v>
      </c>
      <c r="AW436" s="13" t="s">
        <v>34</v>
      </c>
      <c r="AX436" s="13" t="s">
        <v>79</v>
      </c>
      <c r="AY436" s="252" t="s">
        <v>216</v>
      </c>
    </row>
    <row r="437" s="13" customFormat="1">
      <c r="A437" s="13"/>
      <c r="B437" s="241"/>
      <c r="C437" s="242"/>
      <c r="D437" s="243" t="s">
        <v>230</v>
      </c>
      <c r="E437" s="244" t="s">
        <v>1</v>
      </c>
      <c r="F437" s="245" t="s">
        <v>1005</v>
      </c>
      <c r="G437" s="242"/>
      <c r="H437" s="246">
        <v>0.66600000000000004</v>
      </c>
      <c r="I437" s="247"/>
      <c r="J437" s="242"/>
      <c r="K437" s="242"/>
      <c r="L437" s="248"/>
      <c r="M437" s="249"/>
      <c r="N437" s="250"/>
      <c r="O437" s="250"/>
      <c r="P437" s="250"/>
      <c r="Q437" s="250"/>
      <c r="R437" s="250"/>
      <c r="S437" s="250"/>
      <c r="T437" s="251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52" t="s">
        <v>230</v>
      </c>
      <c r="AU437" s="252" t="s">
        <v>88</v>
      </c>
      <c r="AV437" s="13" t="s">
        <v>88</v>
      </c>
      <c r="AW437" s="13" t="s">
        <v>34</v>
      </c>
      <c r="AX437" s="13" t="s">
        <v>79</v>
      </c>
      <c r="AY437" s="252" t="s">
        <v>216</v>
      </c>
    </row>
    <row r="438" s="13" customFormat="1">
      <c r="A438" s="13"/>
      <c r="B438" s="241"/>
      <c r="C438" s="242"/>
      <c r="D438" s="243" t="s">
        <v>230</v>
      </c>
      <c r="E438" s="244" t="s">
        <v>1</v>
      </c>
      <c r="F438" s="245" t="s">
        <v>1006</v>
      </c>
      <c r="G438" s="242"/>
      <c r="H438" s="246">
        <v>0.63600000000000001</v>
      </c>
      <c r="I438" s="247"/>
      <c r="J438" s="242"/>
      <c r="K438" s="242"/>
      <c r="L438" s="248"/>
      <c r="M438" s="249"/>
      <c r="N438" s="250"/>
      <c r="O438" s="250"/>
      <c r="P438" s="250"/>
      <c r="Q438" s="250"/>
      <c r="R438" s="250"/>
      <c r="S438" s="250"/>
      <c r="T438" s="251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2" t="s">
        <v>230</v>
      </c>
      <c r="AU438" s="252" t="s">
        <v>88</v>
      </c>
      <c r="AV438" s="13" t="s">
        <v>88</v>
      </c>
      <c r="AW438" s="13" t="s">
        <v>34</v>
      </c>
      <c r="AX438" s="13" t="s">
        <v>79</v>
      </c>
      <c r="AY438" s="252" t="s">
        <v>216</v>
      </c>
    </row>
    <row r="439" s="13" customFormat="1">
      <c r="A439" s="13"/>
      <c r="B439" s="241"/>
      <c r="C439" s="242"/>
      <c r="D439" s="243" t="s">
        <v>230</v>
      </c>
      <c r="E439" s="244" t="s">
        <v>1</v>
      </c>
      <c r="F439" s="245" t="s">
        <v>1007</v>
      </c>
      <c r="G439" s="242"/>
      <c r="H439" s="246">
        <v>0.63600000000000001</v>
      </c>
      <c r="I439" s="247"/>
      <c r="J439" s="242"/>
      <c r="K439" s="242"/>
      <c r="L439" s="248"/>
      <c r="M439" s="249"/>
      <c r="N439" s="250"/>
      <c r="O439" s="250"/>
      <c r="P439" s="250"/>
      <c r="Q439" s="250"/>
      <c r="R439" s="250"/>
      <c r="S439" s="250"/>
      <c r="T439" s="251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52" t="s">
        <v>230</v>
      </c>
      <c r="AU439" s="252" t="s">
        <v>88</v>
      </c>
      <c r="AV439" s="13" t="s">
        <v>88</v>
      </c>
      <c r="AW439" s="13" t="s">
        <v>34</v>
      </c>
      <c r="AX439" s="13" t="s">
        <v>79</v>
      </c>
      <c r="AY439" s="252" t="s">
        <v>216</v>
      </c>
    </row>
    <row r="440" s="13" customFormat="1">
      <c r="A440" s="13"/>
      <c r="B440" s="241"/>
      <c r="C440" s="242"/>
      <c r="D440" s="243" t="s">
        <v>230</v>
      </c>
      <c r="E440" s="244" t="s">
        <v>1</v>
      </c>
      <c r="F440" s="245" t="s">
        <v>1008</v>
      </c>
      <c r="G440" s="242"/>
      <c r="H440" s="246">
        <v>0.41999999999999998</v>
      </c>
      <c r="I440" s="247"/>
      <c r="J440" s="242"/>
      <c r="K440" s="242"/>
      <c r="L440" s="248"/>
      <c r="M440" s="249"/>
      <c r="N440" s="250"/>
      <c r="O440" s="250"/>
      <c r="P440" s="250"/>
      <c r="Q440" s="250"/>
      <c r="R440" s="250"/>
      <c r="S440" s="250"/>
      <c r="T440" s="251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2" t="s">
        <v>230</v>
      </c>
      <c r="AU440" s="252" t="s">
        <v>88</v>
      </c>
      <c r="AV440" s="13" t="s">
        <v>88</v>
      </c>
      <c r="AW440" s="13" t="s">
        <v>34</v>
      </c>
      <c r="AX440" s="13" t="s">
        <v>79</v>
      </c>
      <c r="AY440" s="252" t="s">
        <v>216</v>
      </c>
    </row>
    <row r="441" s="13" customFormat="1">
      <c r="A441" s="13"/>
      <c r="B441" s="241"/>
      <c r="C441" s="242"/>
      <c r="D441" s="243" t="s">
        <v>230</v>
      </c>
      <c r="E441" s="244" t="s">
        <v>1</v>
      </c>
      <c r="F441" s="245" t="s">
        <v>1009</v>
      </c>
      <c r="G441" s="242"/>
      <c r="H441" s="246">
        <v>0.875</v>
      </c>
      <c r="I441" s="247"/>
      <c r="J441" s="242"/>
      <c r="K441" s="242"/>
      <c r="L441" s="248"/>
      <c r="M441" s="249"/>
      <c r="N441" s="250"/>
      <c r="O441" s="250"/>
      <c r="P441" s="250"/>
      <c r="Q441" s="250"/>
      <c r="R441" s="250"/>
      <c r="S441" s="250"/>
      <c r="T441" s="251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2" t="s">
        <v>230</v>
      </c>
      <c r="AU441" s="252" t="s">
        <v>88</v>
      </c>
      <c r="AV441" s="13" t="s">
        <v>88</v>
      </c>
      <c r="AW441" s="13" t="s">
        <v>34</v>
      </c>
      <c r="AX441" s="13" t="s">
        <v>79</v>
      </c>
      <c r="AY441" s="252" t="s">
        <v>216</v>
      </c>
    </row>
    <row r="442" s="15" customFormat="1">
      <c r="A442" s="15"/>
      <c r="B442" s="280"/>
      <c r="C442" s="281"/>
      <c r="D442" s="243" t="s">
        <v>230</v>
      </c>
      <c r="E442" s="282" t="s">
        <v>1</v>
      </c>
      <c r="F442" s="283" t="s">
        <v>778</v>
      </c>
      <c r="G442" s="281"/>
      <c r="H442" s="284">
        <v>4.1689999999999996</v>
      </c>
      <c r="I442" s="285"/>
      <c r="J442" s="281"/>
      <c r="K442" s="281"/>
      <c r="L442" s="286"/>
      <c r="M442" s="287"/>
      <c r="N442" s="288"/>
      <c r="O442" s="288"/>
      <c r="P442" s="288"/>
      <c r="Q442" s="288"/>
      <c r="R442" s="288"/>
      <c r="S442" s="288"/>
      <c r="T442" s="289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90" t="s">
        <v>230</v>
      </c>
      <c r="AU442" s="290" t="s">
        <v>88</v>
      </c>
      <c r="AV442" s="15" t="s">
        <v>99</v>
      </c>
      <c r="AW442" s="15" t="s">
        <v>34</v>
      </c>
      <c r="AX442" s="15" t="s">
        <v>79</v>
      </c>
      <c r="AY442" s="290" t="s">
        <v>216</v>
      </c>
    </row>
    <row r="443" s="14" customFormat="1">
      <c r="A443" s="14"/>
      <c r="B443" s="253"/>
      <c r="C443" s="254"/>
      <c r="D443" s="243" t="s">
        <v>230</v>
      </c>
      <c r="E443" s="255" t="s">
        <v>1</v>
      </c>
      <c r="F443" s="256" t="s">
        <v>285</v>
      </c>
      <c r="G443" s="254"/>
      <c r="H443" s="257">
        <v>11.375999999999999</v>
      </c>
      <c r="I443" s="258"/>
      <c r="J443" s="254"/>
      <c r="K443" s="254"/>
      <c r="L443" s="259"/>
      <c r="M443" s="260"/>
      <c r="N443" s="261"/>
      <c r="O443" s="261"/>
      <c r="P443" s="261"/>
      <c r="Q443" s="261"/>
      <c r="R443" s="261"/>
      <c r="S443" s="261"/>
      <c r="T443" s="262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3" t="s">
        <v>230</v>
      </c>
      <c r="AU443" s="263" t="s">
        <v>88</v>
      </c>
      <c r="AV443" s="14" t="s">
        <v>121</v>
      </c>
      <c r="AW443" s="14" t="s">
        <v>34</v>
      </c>
      <c r="AX443" s="14" t="s">
        <v>86</v>
      </c>
      <c r="AY443" s="263" t="s">
        <v>216</v>
      </c>
    </row>
    <row r="444" s="2" customFormat="1" ht="16.5" customHeight="1">
      <c r="A444" s="39"/>
      <c r="B444" s="40"/>
      <c r="C444" s="228" t="s">
        <v>1010</v>
      </c>
      <c r="D444" s="228" t="s">
        <v>218</v>
      </c>
      <c r="E444" s="229" t="s">
        <v>1011</v>
      </c>
      <c r="F444" s="230" t="s">
        <v>1012</v>
      </c>
      <c r="G444" s="231" t="s">
        <v>277</v>
      </c>
      <c r="H444" s="232">
        <v>11.375999999999999</v>
      </c>
      <c r="I444" s="233"/>
      <c r="J444" s="234">
        <f>ROUND(I444*H444,2)</f>
        <v>0</v>
      </c>
      <c r="K444" s="230" t="s">
        <v>222</v>
      </c>
      <c r="L444" s="45"/>
      <c r="M444" s="235" t="s">
        <v>1</v>
      </c>
      <c r="N444" s="236" t="s">
        <v>44</v>
      </c>
      <c r="O444" s="92"/>
      <c r="P444" s="237">
        <f>O444*H444</f>
        <v>0</v>
      </c>
      <c r="Q444" s="237">
        <v>0</v>
      </c>
      <c r="R444" s="237">
        <f>Q444*H444</f>
        <v>0</v>
      </c>
      <c r="S444" s="237">
        <v>0</v>
      </c>
      <c r="T444" s="238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39" t="s">
        <v>121</v>
      </c>
      <c r="AT444" s="239" t="s">
        <v>218</v>
      </c>
      <c r="AU444" s="239" t="s">
        <v>88</v>
      </c>
      <c r="AY444" s="18" t="s">
        <v>216</v>
      </c>
      <c r="BE444" s="240">
        <f>IF(N444="základní",J444,0)</f>
        <v>0</v>
      </c>
      <c r="BF444" s="240">
        <f>IF(N444="snížená",J444,0)</f>
        <v>0</v>
      </c>
      <c r="BG444" s="240">
        <f>IF(N444="zákl. přenesená",J444,0)</f>
        <v>0</v>
      </c>
      <c r="BH444" s="240">
        <f>IF(N444="sníž. přenesená",J444,0)</f>
        <v>0</v>
      </c>
      <c r="BI444" s="240">
        <f>IF(N444="nulová",J444,0)</f>
        <v>0</v>
      </c>
      <c r="BJ444" s="18" t="s">
        <v>86</v>
      </c>
      <c r="BK444" s="240">
        <f>ROUND(I444*H444,2)</f>
        <v>0</v>
      </c>
      <c r="BL444" s="18" t="s">
        <v>121</v>
      </c>
      <c r="BM444" s="239" t="s">
        <v>1013</v>
      </c>
    </row>
    <row r="445" s="2" customFormat="1" ht="16.5" customHeight="1">
      <c r="A445" s="39"/>
      <c r="B445" s="40"/>
      <c r="C445" s="228" t="s">
        <v>1014</v>
      </c>
      <c r="D445" s="228" t="s">
        <v>218</v>
      </c>
      <c r="E445" s="229" t="s">
        <v>1015</v>
      </c>
      <c r="F445" s="230" t="s">
        <v>1016</v>
      </c>
      <c r="G445" s="231" t="s">
        <v>359</v>
      </c>
      <c r="H445" s="232">
        <v>4.173</v>
      </c>
      <c r="I445" s="233"/>
      <c r="J445" s="234">
        <f>ROUND(I445*H445,2)</f>
        <v>0</v>
      </c>
      <c r="K445" s="230" t="s">
        <v>222</v>
      </c>
      <c r="L445" s="45"/>
      <c r="M445" s="235" t="s">
        <v>1</v>
      </c>
      <c r="N445" s="236" t="s">
        <v>44</v>
      </c>
      <c r="O445" s="92"/>
      <c r="P445" s="237">
        <f>O445*H445</f>
        <v>0</v>
      </c>
      <c r="Q445" s="237">
        <v>0.01221</v>
      </c>
      <c r="R445" s="237">
        <f>Q445*H445</f>
        <v>0.050952330000000004</v>
      </c>
      <c r="S445" s="237">
        <v>0</v>
      </c>
      <c r="T445" s="238">
        <f>S445*H445</f>
        <v>0</v>
      </c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R445" s="239" t="s">
        <v>121</v>
      </c>
      <c r="AT445" s="239" t="s">
        <v>218</v>
      </c>
      <c r="AU445" s="239" t="s">
        <v>88</v>
      </c>
      <c r="AY445" s="18" t="s">
        <v>216</v>
      </c>
      <c r="BE445" s="240">
        <f>IF(N445="základní",J445,0)</f>
        <v>0</v>
      </c>
      <c r="BF445" s="240">
        <f>IF(N445="snížená",J445,0)</f>
        <v>0</v>
      </c>
      <c r="BG445" s="240">
        <f>IF(N445="zákl. přenesená",J445,0)</f>
        <v>0</v>
      </c>
      <c r="BH445" s="240">
        <f>IF(N445="sníž. přenesená",J445,0)</f>
        <v>0</v>
      </c>
      <c r="BI445" s="240">
        <f>IF(N445="nulová",J445,0)</f>
        <v>0</v>
      </c>
      <c r="BJ445" s="18" t="s">
        <v>86</v>
      </c>
      <c r="BK445" s="240">
        <f>ROUND(I445*H445,2)</f>
        <v>0</v>
      </c>
      <c r="BL445" s="18" t="s">
        <v>121</v>
      </c>
      <c r="BM445" s="239" t="s">
        <v>1017</v>
      </c>
    </row>
    <row r="446" s="13" customFormat="1">
      <c r="A446" s="13"/>
      <c r="B446" s="241"/>
      <c r="C446" s="242"/>
      <c r="D446" s="243" t="s">
        <v>230</v>
      </c>
      <c r="E446" s="244" t="s">
        <v>1</v>
      </c>
      <c r="F446" s="245" t="s">
        <v>1018</v>
      </c>
      <c r="G446" s="242"/>
      <c r="H446" s="246">
        <v>2.2749999999999999</v>
      </c>
      <c r="I446" s="247"/>
      <c r="J446" s="242"/>
      <c r="K446" s="242"/>
      <c r="L446" s="248"/>
      <c r="M446" s="249"/>
      <c r="N446" s="250"/>
      <c r="O446" s="250"/>
      <c r="P446" s="250"/>
      <c r="Q446" s="250"/>
      <c r="R446" s="250"/>
      <c r="S446" s="250"/>
      <c r="T446" s="251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2" t="s">
        <v>230</v>
      </c>
      <c r="AU446" s="252" t="s">
        <v>88</v>
      </c>
      <c r="AV446" s="13" t="s">
        <v>88</v>
      </c>
      <c r="AW446" s="13" t="s">
        <v>34</v>
      </c>
      <c r="AX446" s="13" t="s">
        <v>79</v>
      </c>
      <c r="AY446" s="252" t="s">
        <v>216</v>
      </c>
    </row>
    <row r="447" s="13" customFormat="1">
      <c r="A447" s="13"/>
      <c r="B447" s="241"/>
      <c r="C447" s="242"/>
      <c r="D447" s="243" t="s">
        <v>230</v>
      </c>
      <c r="E447" s="244" t="s">
        <v>1</v>
      </c>
      <c r="F447" s="245" t="s">
        <v>1019</v>
      </c>
      <c r="G447" s="242"/>
      <c r="H447" s="246">
        <v>1.8979999999999999</v>
      </c>
      <c r="I447" s="247"/>
      <c r="J447" s="242"/>
      <c r="K447" s="242"/>
      <c r="L447" s="248"/>
      <c r="M447" s="249"/>
      <c r="N447" s="250"/>
      <c r="O447" s="250"/>
      <c r="P447" s="250"/>
      <c r="Q447" s="250"/>
      <c r="R447" s="250"/>
      <c r="S447" s="250"/>
      <c r="T447" s="251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2" t="s">
        <v>230</v>
      </c>
      <c r="AU447" s="252" t="s">
        <v>88</v>
      </c>
      <c r="AV447" s="13" t="s">
        <v>88</v>
      </c>
      <c r="AW447" s="13" t="s">
        <v>34</v>
      </c>
      <c r="AX447" s="13" t="s">
        <v>79</v>
      </c>
      <c r="AY447" s="252" t="s">
        <v>216</v>
      </c>
    </row>
    <row r="448" s="14" customFormat="1">
      <c r="A448" s="14"/>
      <c r="B448" s="253"/>
      <c r="C448" s="254"/>
      <c r="D448" s="243" t="s">
        <v>230</v>
      </c>
      <c r="E448" s="255" t="s">
        <v>1</v>
      </c>
      <c r="F448" s="256" t="s">
        <v>285</v>
      </c>
      <c r="G448" s="254"/>
      <c r="H448" s="257">
        <v>4.173</v>
      </c>
      <c r="I448" s="258"/>
      <c r="J448" s="254"/>
      <c r="K448" s="254"/>
      <c r="L448" s="259"/>
      <c r="M448" s="260"/>
      <c r="N448" s="261"/>
      <c r="O448" s="261"/>
      <c r="P448" s="261"/>
      <c r="Q448" s="261"/>
      <c r="R448" s="261"/>
      <c r="S448" s="261"/>
      <c r="T448" s="262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63" t="s">
        <v>230</v>
      </c>
      <c r="AU448" s="263" t="s">
        <v>88</v>
      </c>
      <c r="AV448" s="14" t="s">
        <v>121</v>
      </c>
      <c r="AW448" s="14" t="s">
        <v>34</v>
      </c>
      <c r="AX448" s="14" t="s">
        <v>86</v>
      </c>
      <c r="AY448" s="263" t="s">
        <v>216</v>
      </c>
    </row>
    <row r="449" s="2" customFormat="1" ht="16.5" customHeight="1">
      <c r="A449" s="39"/>
      <c r="B449" s="40"/>
      <c r="C449" s="264" t="s">
        <v>1020</v>
      </c>
      <c r="D449" s="264" t="s">
        <v>372</v>
      </c>
      <c r="E449" s="265" t="s">
        <v>1021</v>
      </c>
      <c r="F449" s="266" t="s">
        <v>1022</v>
      </c>
      <c r="G449" s="267" t="s">
        <v>359</v>
      </c>
      <c r="H449" s="268">
        <v>1.9550000000000001</v>
      </c>
      <c r="I449" s="269"/>
      <c r="J449" s="270">
        <f>ROUND(I449*H449,2)</f>
        <v>0</v>
      </c>
      <c r="K449" s="266" t="s">
        <v>222</v>
      </c>
      <c r="L449" s="271"/>
      <c r="M449" s="272" t="s">
        <v>1</v>
      </c>
      <c r="N449" s="273" t="s">
        <v>44</v>
      </c>
      <c r="O449" s="92"/>
      <c r="P449" s="237">
        <f>O449*H449</f>
        <v>0</v>
      </c>
      <c r="Q449" s="237">
        <v>1</v>
      </c>
      <c r="R449" s="237">
        <f>Q449*H449</f>
        <v>1.9550000000000001</v>
      </c>
      <c r="S449" s="237">
        <v>0</v>
      </c>
      <c r="T449" s="238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39" t="s">
        <v>250</v>
      </c>
      <c r="AT449" s="239" t="s">
        <v>372</v>
      </c>
      <c r="AU449" s="239" t="s">
        <v>88</v>
      </c>
      <c r="AY449" s="18" t="s">
        <v>216</v>
      </c>
      <c r="BE449" s="240">
        <f>IF(N449="základní",J449,0)</f>
        <v>0</v>
      </c>
      <c r="BF449" s="240">
        <f>IF(N449="snížená",J449,0)</f>
        <v>0</v>
      </c>
      <c r="BG449" s="240">
        <f>IF(N449="zákl. přenesená",J449,0)</f>
        <v>0</v>
      </c>
      <c r="BH449" s="240">
        <f>IF(N449="sníž. přenesená",J449,0)</f>
        <v>0</v>
      </c>
      <c r="BI449" s="240">
        <f>IF(N449="nulová",J449,0)</f>
        <v>0</v>
      </c>
      <c r="BJ449" s="18" t="s">
        <v>86</v>
      </c>
      <c r="BK449" s="240">
        <f>ROUND(I449*H449,2)</f>
        <v>0</v>
      </c>
      <c r="BL449" s="18" t="s">
        <v>121</v>
      </c>
      <c r="BM449" s="239" t="s">
        <v>1023</v>
      </c>
    </row>
    <row r="450" s="13" customFormat="1">
      <c r="A450" s="13"/>
      <c r="B450" s="241"/>
      <c r="C450" s="242"/>
      <c r="D450" s="243" t="s">
        <v>230</v>
      </c>
      <c r="E450" s="244" t="s">
        <v>1</v>
      </c>
      <c r="F450" s="245" t="s">
        <v>1019</v>
      </c>
      <c r="G450" s="242"/>
      <c r="H450" s="246">
        <v>1.8979999999999999</v>
      </c>
      <c r="I450" s="247"/>
      <c r="J450" s="242"/>
      <c r="K450" s="242"/>
      <c r="L450" s="248"/>
      <c r="M450" s="249"/>
      <c r="N450" s="250"/>
      <c r="O450" s="250"/>
      <c r="P450" s="250"/>
      <c r="Q450" s="250"/>
      <c r="R450" s="250"/>
      <c r="S450" s="250"/>
      <c r="T450" s="251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2" t="s">
        <v>230</v>
      </c>
      <c r="AU450" s="252" t="s">
        <v>88</v>
      </c>
      <c r="AV450" s="13" t="s">
        <v>88</v>
      </c>
      <c r="AW450" s="13" t="s">
        <v>34</v>
      </c>
      <c r="AX450" s="13" t="s">
        <v>86</v>
      </c>
      <c r="AY450" s="252" t="s">
        <v>216</v>
      </c>
    </row>
    <row r="451" s="13" customFormat="1">
      <c r="A451" s="13"/>
      <c r="B451" s="241"/>
      <c r="C451" s="242"/>
      <c r="D451" s="243" t="s">
        <v>230</v>
      </c>
      <c r="E451" s="242"/>
      <c r="F451" s="245" t="s">
        <v>1024</v>
      </c>
      <c r="G451" s="242"/>
      <c r="H451" s="246">
        <v>1.9550000000000001</v>
      </c>
      <c r="I451" s="247"/>
      <c r="J451" s="242"/>
      <c r="K451" s="242"/>
      <c r="L451" s="248"/>
      <c r="M451" s="249"/>
      <c r="N451" s="250"/>
      <c r="O451" s="250"/>
      <c r="P451" s="250"/>
      <c r="Q451" s="250"/>
      <c r="R451" s="250"/>
      <c r="S451" s="250"/>
      <c r="T451" s="251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2" t="s">
        <v>230</v>
      </c>
      <c r="AU451" s="252" t="s">
        <v>88</v>
      </c>
      <c r="AV451" s="13" t="s">
        <v>88</v>
      </c>
      <c r="AW451" s="13" t="s">
        <v>4</v>
      </c>
      <c r="AX451" s="13" t="s">
        <v>86</v>
      </c>
      <c r="AY451" s="252" t="s">
        <v>216</v>
      </c>
    </row>
    <row r="452" s="2" customFormat="1" ht="16.5" customHeight="1">
      <c r="A452" s="39"/>
      <c r="B452" s="40"/>
      <c r="C452" s="264" t="s">
        <v>1025</v>
      </c>
      <c r="D452" s="264" t="s">
        <v>372</v>
      </c>
      <c r="E452" s="265" t="s">
        <v>1026</v>
      </c>
      <c r="F452" s="266" t="s">
        <v>1027</v>
      </c>
      <c r="G452" s="267" t="s">
        <v>359</v>
      </c>
      <c r="H452" s="268">
        <v>2.343</v>
      </c>
      <c r="I452" s="269"/>
      <c r="J452" s="270">
        <f>ROUND(I452*H452,2)</f>
        <v>0</v>
      </c>
      <c r="K452" s="266" t="s">
        <v>222</v>
      </c>
      <c r="L452" s="271"/>
      <c r="M452" s="272" t="s">
        <v>1</v>
      </c>
      <c r="N452" s="273" t="s">
        <v>44</v>
      </c>
      <c r="O452" s="92"/>
      <c r="P452" s="237">
        <f>O452*H452</f>
        <v>0</v>
      </c>
      <c r="Q452" s="237">
        <v>1</v>
      </c>
      <c r="R452" s="237">
        <f>Q452*H452</f>
        <v>2.343</v>
      </c>
      <c r="S452" s="237">
        <v>0</v>
      </c>
      <c r="T452" s="238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39" t="s">
        <v>250</v>
      </c>
      <c r="AT452" s="239" t="s">
        <v>372</v>
      </c>
      <c r="AU452" s="239" t="s">
        <v>88</v>
      </c>
      <c r="AY452" s="18" t="s">
        <v>216</v>
      </c>
      <c r="BE452" s="240">
        <f>IF(N452="základní",J452,0)</f>
        <v>0</v>
      </c>
      <c r="BF452" s="240">
        <f>IF(N452="snížená",J452,0)</f>
        <v>0</v>
      </c>
      <c r="BG452" s="240">
        <f>IF(N452="zákl. přenesená",J452,0)</f>
        <v>0</v>
      </c>
      <c r="BH452" s="240">
        <f>IF(N452="sníž. přenesená",J452,0)</f>
        <v>0</v>
      </c>
      <c r="BI452" s="240">
        <f>IF(N452="nulová",J452,0)</f>
        <v>0</v>
      </c>
      <c r="BJ452" s="18" t="s">
        <v>86</v>
      </c>
      <c r="BK452" s="240">
        <f>ROUND(I452*H452,2)</f>
        <v>0</v>
      </c>
      <c r="BL452" s="18" t="s">
        <v>121</v>
      </c>
      <c r="BM452" s="239" t="s">
        <v>1028</v>
      </c>
    </row>
    <row r="453" s="13" customFormat="1">
      <c r="A453" s="13"/>
      <c r="B453" s="241"/>
      <c r="C453" s="242"/>
      <c r="D453" s="243" t="s">
        <v>230</v>
      </c>
      <c r="E453" s="244" t="s">
        <v>1</v>
      </c>
      <c r="F453" s="245" t="s">
        <v>1018</v>
      </c>
      <c r="G453" s="242"/>
      <c r="H453" s="246">
        <v>2.2749999999999999</v>
      </c>
      <c r="I453" s="247"/>
      <c r="J453" s="242"/>
      <c r="K453" s="242"/>
      <c r="L453" s="248"/>
      <c r="M453" s="249"/>
      <c r="N453" s="250"/>
      <c r="O453" s="250"/>
      <c r="P453" s="250"/>
      <c r="Q453" s="250"/>
      <c r="R453" s="250"/>
      <c r="S453" s="250"/>
      <c r="T453" s="251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2" t="s">
        <v>230</v>
      </c>
      <c r="AU453" s="252" t="s">
        <v>88</v>
      </c>
      <c r="AV453" s="13" t="s">
        <v>88</v>
      </c>
      <c r="AW453" s="13" t="s">
        <v>34</v>
      </c>
      <c r="AX453" s="13" t="s">
        <v>86</v>
      </c>
      <c r="AY453" s="252" t="s">
        <v>216</v>
      </c>
    </row>
    <row r="454" s="13" customFormat="1">
      <c r="A454" s="13"/>
      <c r="B454" s="241"/>
      <c r="C454" s="242"/>
      <c r="D454" s="243" t="s">
        <v>230</v>
      </c>
      <c r="E454" s="242"/>
      <c r="F454" s="245" t="s">
        <v>1029</v>
      </c>
      <c r="G454" s="242"/>
      <c r="H454" s="246">
        <v>2.343</v>
      </c>
      <c r="I454" s="247"/>
      <c r="J454" s="242"/>
      <c r="K454" s="242"/>
      <c r="L454" s="248"/>
      <c r="M454" s="249"/>
      <c r="N454" s="250"/>
      <c r="O454" s="250"/>
      <c r="P454" s="250"/>
      <c r="Q454" s="250"/>
      <c r="R454" s="250"/>
      <c r="S454" s="250"/>
      <c r="T454" s="251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52" t="s">
        <v>230</v>
      </c>
      <c r="AU454" s="252" t="s">
        <v>88</v>
      </c>
      <c r="AV454" s="13" t="s">
        <v>88</v>
      </c>
      <c r="AW454" s="13" t="s">
        <v>4</v>
      </c>
      <c r="AX454" s="13" t="s">
        <v>86</v>
      </c>
      <c r="AY454" s="252" t="s">
        <v>216</v>
      </c>
    </row>
    <row r="455" s="2" customFormat="1" ht="16.5" customHeight="1">
      <c r="A455" s="39"/>
      <c r="B455" s="40"/>
      <c r="C455" s="228" t="s">
        <v>1030</v>
      </c>
      <c r="D455" s="228" t="s">
        <v>218</v>
      </c>
      <c r="E455" s="229" t="s">
        <v>1031</v>
      </c>
      <c r="F455" s="230" t="s">
        <v>1032</v>
      </c>
      <c r="G455" s="231" t="s">
        <v>328</v>
      </c>
      <c r="H455" s="232">
        <v>29.385000000000002</v>
      </c>
      <c r="I455" s="233"/>
      <c r="J455" s="234">
        <f>ROUND(I455*H455,2)</f>
        <v>0</v>
      </c>
      <c r="K455" s="230" t="s">
        <v>222</v>
      </c>
      <c r="L455" s="45"/>
      <c r="M455" s="235" t="s">
        <v>1</v>
      </c>
      <c r="N455" s="236" t="s">
        <v>44</v>
      </c>
      <c r="O455" s="92"/>
      <c r="P455" s="237">
        <f>O455*H455</f>
        <v>0</v>
      </c>
      <c r="Q455" s="237">
        <v>2.4533999999999998</v>
      </c>
      <c r="R455" s="237">
        <f>Q455*H455</f>
        <v>72.093159</v>
      </c>
      <c r="S455" s="237">
        <v>0</v>
      </c>
      <c r="T455" s="238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39" t="s">
        <v>121</v>
      </c>
      <c r="AT455" s="239" t="s">
        <v>218</v>
      </c>
      <c r="AU455" s="239" t="s">
        <v>88</v>
      </c>
      <c r="AY455" s="18" t="s">
        <v>216</v>
      </c>
      <c r="BE455" s="240">
        <f>IF(N455="základní",J455,0)</f>
        <v>0</v>
      </c>
      <c r="BF455" s="240">
        <f>IF(N455="snížená",J455,0)</f>
        <v>0</v>
      </c>
      <c r="BG455" s="240">
        <f>IF(N455="zákl. přenesená",J455,0)</f>
        <v>0</v>
      </c>
      <c r="BH455" s="240">
        <f>IF(N455="sníž. přenesená",J455,0)</f>
        <v>0</v>
      </c>
      <c r="BI455" s="240">
        <f>IF(N455="nulová",J455,0)</f>
        <v>0</v>
      </c>
      <c r="BJ455" s="18" t="s">
        <v>86</v>
      </c>
      <c r="BK455" s="240">
        <f>ROUND(I455*H455,2)</f>
        <v>0</v>
      </c>
      <c r="BL455" s="18" t="s">
        <v>121</v>
      </c>
      <c r="BM455" s="239" t="s">
        <v>1033</v>
      </c>
    </row>
    <row r="456" s="13" customFormat="1">
      <c r="A456" s="13"/>
      <c r="B456" s="241"/>
      <c r="C456" s="242"/>
      <c r="D456" s="243" t="s">
        <v>230</v>
      </c>
      <c r="E456" s="244" t="s">
        <v>1</v>
      </c>
      <c r="F456" s="245" t="s">
        <v>1034</v>
      </c>
      <c r="G456" s="242"/>
      <c r="H456" s="246">
        <v>4.1440000000000001</v>
      </c>
      <c r="I456" s="247"/>
      <c r="J456" s="242"/>
      <c r="K456" s="242"/>
      <c r="L456" s="248"/>
      <c r="M456" s="249"/>
      <c r="N456" s="250"/>
      <c r="O456" s="250"/>
      <c r="P456" s="250"/>
      <c r="Q456" s="250"/>
      <c r="R456" s="250"/>
      <c r="S456" s="250"/>
      <c r="T456" s="251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2" t="s">
        <v>230</v>
      </c>
      <c r="AU456" s="252" t="s">
        <v>88</v>
      </c>
      <c r="AV456" s="13" t="s">
        <v>88</v>
      </c>
      <c r="AW456" s="13" t="s">
        <v>34</v>
      </c>
      <c r="AX456" s="13" t="s">
        <v>79</v>
      </c>
      <c r="AY456" s="252" t="s">
        <v>216</v>
      </c>
    </row>
    <row r="457" s="13" customFormat="1">
      <c r="A457" s="13"/>
      <c r="B457" s="241"/>
      <c r="C457" s="242"/>
      <c r="D457" s="243" t="s">
        <v>230</v>
      </c>
      <c r="E457" s="244" t="s">
        <v>1</v>
      </c>
      <c r="F457" s="245" t="s">
        <v>1035</v>
      </c>
      <c r="G457" s="242"/>
      <c r="H457" s="246">
        <v>0.36899999999999999</v>
      </c>
      <c r="I457" s="247"/>
      <c r="J457" s="242"/>
      <c r="K457" s="242"/>
      <c r="L457" s="248"/>
      <c r="M457" s="249"/>
      <c r="N457" s="250"/>
      <c r="O457" s="250"/>
      <c r="P457" s="250"/>
      <c r="Q457" s="250"/>
      <c r="R457" s="250"/>
      <c r="S457" s="250"/>
      <c r="T457" s="251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2" t="s">
        <v>230</v>
      </c>
      <c r="AU457" s="252" t="s">
        <v>88</v>
      </c>
      <c r="AV457" s="13" t="s">
        <v>88</v>
      </c>
      <c r="AW457" s="13" t="s">
        <v>34</v>
      </c>
      <c r="AX457" s="13" t="s">
        <v>79</v>
      </c>
      <c r="AY457" s="252" t="s">
        <v>216</v>
      </c>
    </row>
    <row r="458" s="13" customFormat="1">
      <c r="A458" s="13"/>
      <c r="B458" s="241"/>
      <c r="C458" s="242"/>
      <c r="D458" s="243" t="s">
        <v>230</v>
      </c>
      <c r="E458" s="244" t="s">
        <v>1</v>
      </c>
      <c r="F458" s="245" t="s">
        <v>1036</v>
      </c>
      <c r="G458" s="242"/>
      <c r="H458" s="246">
        <v>1.5920000000000001</v>
      </c>
      <c r="I458" s="247"/>
      <c r="J458" s="242"/>
      <c r="K458" s="242"/>
      <c r="L458" s="248"/>
      <c r="M458" s="249"/>
      <c r="N458" s="250"/>
      <c r="O458" s="250"/>
      <c r="P458" s="250"/>
      <c r="Q458" s="250"/>
      <c r="R458" s="250"/>
      <c r="S458" s="250"/>
      <c r="T458" s="251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52" t="s">
        <v>230</v>
      </c>
      <c r="AU458" s="252" t="s">
        <v>88</v>
      </c>
      <c r="AV458" s="13" t="s">
        <v>88</v>
      </c>
      <c r="AW458" s="13" t="s">
        <v>34</v>
      </c>
      <c r="AX458" s="13" t="s">
        <v>79</v>
      </c>
      <c r="AY458" s="252" t="s">
        <v>216</v>
      </c>
    </row>
    <row r="459" s="13" customFormat="1">
      <c r="A459" s="13"/>
      <c r="B459" s="241"/>
      <c r="C459" s="242"/>
      <c r="D459" s="243" t="s">
        <v>230</v>
      </c>
      <c r="E459" s="244" t="s">
        <v>1</v>
      </c>
      <c r="F459" s="245" t="s">
        <v>1037</v>
      </c>
      <c r="G459" s="242"/>
      <c r="H459" s="246">
        <v>1.0229999999999999</v>
      </c>
      <c r="I459" s="247"/>
      <c r="J459" s="242"/>
      <c r="K459" s="242"/>
      <c r="L459" s="248"/>
      <c r="M459" s="249"/>
      <c r="N459" s="250"/>
      <c r="O459" s="250"/>
      <c r="P459" s="250"/>
      <c r="Q459" s="250"/>
      <c r="R459" s="250"/>
      <c r="S459" s="250"/>
      <c r="T459" s="251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2" t="s">
        <v>230</v>
      </c>
      <c r="AU459" s="252" t="s">
        <v>88</v>
      </c>
      <c r="AV459" s="13" t="s">
        <v>88</v>
      </c>
      <c r="AW459" s="13" t="s">
        <v>34</v>
      </c>
      <c r="AX459" s="13" t="s">
        <v>79</v>
      </c>
      <c r="AY459" s="252" t="s">
        <v>216</v>
      </c>
    </row>
    <row r="460" s="15" customFormat="1">
      <c r="A460" s="15"/>
      <c r="B460" s="280"/>
      <c r="C460" s="281"/>
      <c r="D460" s="243" t="s">
        <v>230</v>
      </c>
      <c r="E460" s="282" t="s">
        <v>1</v>
      </c>
      <c r="F460" s="283" t="s">
        <v>1038</v>
      </c>
      <c r="G460" s="281"/>
      <c r="H460" s="284">
        <v>7.1280000000000001</v>
      </c>
      <c r="I460" s="285"/>
      <c r="J460" s="281"/>
      <c r="K460" s="281"/>
      <c r="L460" s="286"/>
      <c r="M460" s="287"/>
      <c r="N460" s="288"/>
      <c r="O460" s="288"/>
      <c r="P460" s="288"/>
      <c r="Q460" s="288"/>
      <c r="R460" s="288"/>
      <c r="S460" s="288"/>
      <c r="T460" s="289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90" t="s">
        <v>230</v>
      </c>
      <c r="AU460" s="290" t="s">
        <v>88</v>
      </c>
      <c r="AV460" s="15" t="s">
        <v>99</v>
      </c>
      <c r="AW460" s="15" t="s">
        <v>34</v>
      </c>
      <c r="AX460" s="15" t="s">
        <v>79</v>
      </c>
      <c r="AY460" s="290" t="s">
        <v>216</v>
      </c>
    </row>
    <row r="461" s="13" customFormat="1">
      <c r="A461" s="13"/>
      <c r="B461" s="241"/>
      <c r="C461" s="242"/>
      <c r="D461" s="243" t="s">
        <v>230</v>
      </c>
      <c r="E461" s="244" t="s">
        <v>1</v>
      </c>
      <c r="F461" s="245" t="s">
        <v>1039</v>
      </c>
      <c r="G461" s="242"/>
      <c r="H461" s="246">
        <v>0.52400000000000002</v>
      </c>
      <c r="I461" s="247"/>
      <c r="J461" s="242"/>
      <c r="K461" s="242"/>
      <c r="L461" s="248"/>
      <c r="M461" s="249"/>
      <c r="N461" s="250"/>
      <c r="O461" s="250"/>
      <c r="P461" s="250"/>
      <c r="Q461" s="250"/>
      <c r="R461" s="250"/>
      <c r="S461" s="250"/>
      <c r="T461" s="251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2" t="s">
        <v>230</v>
      </c>
      <c r="AU461" s="252" t="s">
        <v>88</v>
      </c>
      <c r="AV461" s="13" t="s">
        <v>88</v>
      </c>
      <c r="AW461" s="13" t="s">
        <v>34</v>
      </c>
      <c r="AX461" s="13" t="s">
        <v>79</v>
      </c>
      <c r="AY461" s="252" t="s">
        <v>216</v>
      </c>
    </row>
    <row r="462" s="13" customFormat="1">
      <c r="A462" s="13"/>
      <c r="B462" s="241"/>
      <c r="C462" s="242"/>
      <c r="D462" s="243" t="s">
        <v>230</v>
      </c>
      <c r="E462" s="244" t="s">
        <v>1</v>
      </c>
      <c r="F462" s="245" t="s">
        <v>1040</v>
      </c>
      <c r="G462" s="242"/>
      <c r="H462" s="246">
        <v>0.26300000000000001</v>
      </c>
      <c r="I462" s="247"/>
      <c r="J462" s="242"/>
      <c r="K462" s="242"/>
      <c r="L462" s="248"/>
      <c r="M462" s="249"/>
      <c r="N462" s="250"/>
      <c r="O462" s="250"/>
      <c r="P462" s="250"/>
      <c r="Q462" s="250"/>
      <c r="R462" s="250"/>
      <c r="S462" s="250"/>
      <c r="T462" s="251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2" t="s">
        <v>230</v>
      </c>
      <c r="AU462" s="252" t="s">
        <v>88</v>
      </c>
      <c r="AV462" s="13" t="s">
        <v>88</v>
      </c>
      <c r="AW462" s="13" t="s">
        <v>34</v>
      </c>
      <c r="AX462" s="13" t="s">
        <v>79</v>
      </c>
      <c r="AY462" s="252" t="s">
        <v>216</v>
      </c>
    </row>
    <row r="463" s="13" customFormat="1">
      <c r="A463" s="13"/>
      <c r="B463" s="241"/>
      <c r="C463" s="242"/>
      <c r="D463" s="243" t="s">
        <v>230</v>
      </c>
      <c r="E463" s="244" t="s">
        <v>1</v>
      </c>
      <c r="F463" s="245" t="s">
        <v>1041</v>
      </c>
      <c r="G463" s="242"/>
      <c r="H463" s="246">
        <v>1.1930000000000001</v>
      </c>
      <c r="I463" s="247"/>
      <c r="J463" s="242"/>
      <c r="K463" s="242"/>
      <c r="L463" s="248"/>
      <c r="M463" s="249"/>
      <c r="N463" s="250"/>
      <c r="O463" s="250"/>
      <c r="P463" s="250"/>
      <c r="Q463" s="250"/>
      <c r="R463" s="250"/>
      <c r="S463" s="250"/>
      <c r="T463" s="251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2" t="s">
        <v>230</v>
      </c>
      <c r="AU463" s="252" t="s">
        <v>88</v>
      </c>
      <c r="AV463" s="13" t="s">
        <v>88</v>
      </c>
      <c r="AW463" s="13" t="s">
        <v>34</v>
      </c>
      <c r="AX463" s="13" t="s">
        <v>79</v>
      </c>
      <c r="AY463" s="252" t="s">
        <v>216</v>
      </c>
    </row>
    <row r="464" s="13" customFormat="1">
      <c r="A464" s="13"/>
      <c r="B464" s="241"/>
      <c r="C464" s="242"/>
      <c r="D464" s="243" t="s">
        <v>230</v>
      </c>
      <c r="E464" s="244" t="s">
        <v>1</v>
      </c>
      <c r="F464" s="245" t="s">
        <v>1042</v>
      </c>
      <c r="G464" s="242"/>
      <c r="H464" s="246">
        <v>0.91900000000000004</v>
      </c>
      <c r="I464" s="247"/>
      <c r="J464" s="242"/>
      <c r="K464" s="242"/>
      <c r="L464" s="248"/>
      <c r="M464" s="249"/>
      <c r="N464" s="250"/>
      <c r="O464" s="250"/>
      <c r="P464" s="250"/>
      <c r="Q464" s="250"/>
      <c r="R464" s="250"/>
      <c r="S464" s="250"/>
      <c r="T464" s="251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2" t="s">
        <v>230</v>
      </c>
      <c r="AU464" s="252" t="s">
        <v>88</v>
      </c>
      <c r="AV464" s="13" t="s">
        <v>88</v>
      </c>
      <c r="AW464" s="13" t="s">
        <v>34</v>
      </c>
      <c r="AX464" s="13" t="s">
        <v>79</v>
      </c>
      <c r="AY464" s="252" t="s">
        <v>216</v>
      </c>
    </row>
    <row r="465" s="13" customFormat="1">
      <c r="A465" s="13"/>
      <c r="B465" s="241"/>
      <c r="C465" s="242"/>
      <c r="D465" s="243" t="s">
        <v>230</v>
      </c>
      <c r="E465" s="244" t="s">
        <v>1</v>
      </c>
      <c r="F465" s="245" t="s">
        <v>1043</v>
      </c>
      <c r="G465" s="242"/>
      <c r="H465" s="246">
        <v>0.129</v>
      </c>
      <c r="I465" s="247"/>
      <c r="J465" s="242"/>
      <c r="K465" s="242"/>
      <c r="L465" s="248"/>
      <c r="M465" s="249"/>
      <c r="N465" s="250"/>
      <c r="O465" s="250"/>
      <c r="P465" s="250"/>
      <c r="Q465" s="250"/>
      <c r="R465" s="250"/>
      <c r="S465" s="250"/>
      <c r="T465" s="251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2" t="s">
        <v>230</v>
      </c>
      <c r="AU465" s="252" t="s">
        <v>88</v>
      </c>
      <c r="AV465" s="13" t="s">
        <v>88</v>
      </c>
      <c r="AW465" s="13" t="s">
        <v>34</v>
      </c>
      <c r="AX465" s="13" t="s">
        <v>79</v>
      </c>
      <c r="AY465" s="252" t="s">
        <v>216</v>
      </c>
    </row>
    <row r="466" s="15" customFormat="1">
      <c r="A466" s="15"/>
      <c r="B466" s="280"/>
      <c r="C466" s="281"/>
      <c r="D466" s="243" t="s">
        <v>230</v>
      </c>
      <c r="E466" s="282" t="s">
        <v>1</v>
      </c>
      <c r="F466" s="283" t="s">
        <v>1044</v>
      </c>
      <c r="G466" s="281"/>
      <c r="H466" s="284">
        <v>3.028</v>
      </c>
      <c r="I466" s="285"/>
      <c r="J466" s="281"/>
      <c r="K466" s="281"/>
      <c r="L466" s="286"/>
      <c r="M466" s="287"/>
      <c r="N466" s="288"/>
      <c r="O466" s="288"/>
      <c r="P466" s="288"/>
      <c r="Q466" s="288"/>
      <c r="R466" s="288"/>
      <c r="S466" s="288"/>
      <c r="T466" s="289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90" t="s">
        <v>230</v>
      </c>
      <c r="AU466" s="290" t="s">
        <v>88</v>
      </c>
      <c r="AV466" s="15" t="s">
        <v>99</v>
      </c>
      <c r="AW466" s="15" t="s">
        <v>34</v>
      </c>
      <c r="AX466" s="15" t="s">
        <v>79</v>
      </c>
      <c r="AY466" s="290" t="s">
        <v>216</v>
      </c>
    </row>
    <row r="467" s="13" customFormat="1">
      <c r="A467" s="13"/>
      <c r="B467" s="241"/>
      <c r="C467" s="242"/>
      <c r="D467" s="243" t="s">
        <v>230</v>
      </c>
      <c r="E467" s="244" t="s">
        <v>1</v>
      </c>
      <c r="F467" s="245" t="s">
        <v>1045</v>
      </c>
      <c r="G467" s="242"/>
      <c r="H467" s="246">
        <v>1.671</v>
      </c>
      <c r="I467" s="247"/>
      <c r="J467" s="242"/>
      <c r="K467" s="242"/>
      <c r="L467" s="248"/>
      <c r="M467" s="249"/>
      <c r="N467" s="250"/>
      <c r="O467" s="250"/>
      <c r="P467" s="250"/>
      <c r="Q467" s="250"/>
      <c r="R467" s="250"/>
      <c r="S467" s="250"/>
      <c r="T467" s="251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52" t="s">
        <v>230</v>
      </c>
      <c r="AU467" s="252" t="s">
        <v>88</v>
      </c>
      <c r="AV467" s="13" t="s">
        <v>88</v>
      </c>
      <c r="AW467" s="13" t="s">
        <v>34</v>
      </c>
      <c r="AX467" s="13" t="s">
        <v>79</v>
      </c>
      <c r="AY467" s="252" t="s">
        <v>216</v>
      </c>
    </row>
    <row r="468" s="13" customFormat="1">
      <c r="A468" s="13"/>
      <c r="B468" s="241"/>
      <c r="C468" s="242"/>
      <c r="D468" s="243" t="s">
        <v>230</v>
      </c>
      <c r="E468" s="244" t="s">
        <v>1</v>
      </c>
      <c r="F468" s="245" t="s">
        <v>1046</v>
      </c>
      <c r="G468" s="242"/>
      <c r="H468" s="246">
        <v>1.9430000000000001</v>
      </c>
      <c r="I468" s="247"/>
      <c r="J468" s="242"/>
      <c r="K468" s="242"/>
      <c r="L468" s="248"/>
      <c r="M468" s="249"/>
      <c r="N468" s="250"/>
      <c r="O468" s="250"/>
      <c r="P468" s="250"/>
      <c r="Q468" s="250"/>
      <c r="R468" s="250"/>
      <c r="S468" s="250"/>
      <c r="T468" s="251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2" t="s">
        <v>230</v>
      </c>
      <c r="AU468" s="252" t="s">
        <v>88</v>
      </c>
      <c r="AV468" s="13" t="s">
        <v>88</v>
      </c>
      <c r="AW468" s="13" t="s">
        <v>34</v>
      </c>
      <c r="AX468" s="13" t="s">
        <v>79</v>
      </c>
      <c r="AY468" s="252" t="s">
        <v>216</v>
      </c>
    </row>
    <row r="469" s="13" customFormat="1">
      <c r="A469" s="13"/>
      <c r="B469" s="241"/>
      <c r="C469" s="242"/>
      <c r="D469" s="243" t="s">
        <v>230</v>
      </c>
      <c r="E469" s="244" t="s">
        <v>1</v>
      </c>
      <c r="F469" s="245" t="s">
        <v>1047</v>
      </c>
      <c r="G469" s="242"/>
      <c r="H469" s="246">
        <v>1.9430000000000001</v>
      </c>
      <c r="I469" s="247"/>
      <c r="J469" s="242"/>
      <c r="K469" s="242"/>
      <c r="L469" s="248"/>
      <c r="M469" s="249"/>
      <c r="N469" s="250"/>
      <c r="O469" s="250"/>
      <c r="P469" s="250"/>
      <c r="Q469" s="250"/>
      <c r="R469" s="250"/>
      <c r="S469" s="250"/>
      <c r="T469" s="251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2" t="s">
        <v>230</v>
      </c>
      <c r="AU469" s="252" t="s">
        <v>88</v>
      </c>
      <c r="AV469" s="13" t="s">
        <v>88</v>
      </c>
      <c r="AW469" s="13" t="s">
        <v>34</v>
      </c>
      <c r="AX469" s="13" t="s">
        <v>79</v>
      </c>
      <c r="AY469" s="252" t="s">
        <v>216</v>
      </c>
    </row>
    <row r="470" s="13" customFormat="1">
      <c r="A470" s="13"/>
      <c r="B470" s="241"/>
      <c r="C470" s="242"/>
      <c r="D470" s="243" t="s">
        <v>230</v>
      </c>
      <c r="E470" s="244" t="s">
        <v>1</v>
      </c>
      <c r="F470" s="245" t="s">
        <v>1048</v>
      </c>
      <c r="G470" s="242"/>
      <c r="H470" s="246">
        <v>1.6499999999999999</v>
      </c>
      <c r="I470" s="247"/>
      <c r="J470" s="242"/>
      <c r="K470" s="242"/>
      <c r="L470" s="248"/>
      <c r="M470" s="249"/>
      <c r="N470" s="250"/>
      <c r="O470" s="250"/>
      <c r="P470" s="250"/>
      <c r="Q470" s="250"/>
      <c r="R470" s="250"/>
      <c r="S470" s="250"/>
      <c r="T470" s="251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2" t="s">
        <v>230</v>
      </c>
      <c r="AU470" s="252" t="s">
        <v>88</v>
      </c>
      <c r="AV470" s="13" t="s">
        <v>88</v>
      </c>
      <c r="AW470" s="13" t="s">
        <v>34</v>
      </c>
      <c r="AX470" s="13" t="s">
        <v>79</v>
      </c>
      <c r="AY470" s="252" t="s">
        <v>216</v>
      </c>
    </row>
    <row r="471" s="13" customFormat="1">
      <c r="A471" s="13"/>
      <c r="B471" s="241"/>
      <c r="C471" s="242"/>
      <c r="D471" s="243" t="s">
        <v>230</v>
      </c>
      <c r="E471" s="244" t="s">
        <v>1</v>
      </c>
      <c r="F471" s="245" t="s">
        <v>1049</v>
      </c>
      <c r="G471" s="242"/>
      <c r="H471" s="246">
        <v>1.9319999999999999</v>
      </c>
      <c r="I471" s="247"/>
      <c r="J471" s="242"/>
      <c r="K471" s="242"/>
      <c r="L471" s="248"/>
      <c r="M471" s="249"/>
      <c r="N471" s="250"/>
      <c r="O471" s="250"/>
      <c r="P471" s="250"/>
      <c r="Q471" s="250"/>
      <c r="R471" s="250"/>
      <c r="S471" s="250"/>
      <c r="T471" s="251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2" t="s">
        <v>230</v>
      </c>
      <c r="AU471" s="252" t="s">
        <v>88</v>
      </c>
      <c r="AV471" s="13" t="s">
        <v>88</v>
      </c>
      <c r="AW471" s="13" t="s">
        <v>34</v>
      </c>
      <c r="AX471" s="13" t="s">
        <v>79</v>
      </c>
      <c r="AY471" s="252" t="s">
        <v>216</v>
      </c>
    </row>
    <row r="472" s="13" customFormat="1">
      <c r="A472" s="13"/>
      <c r="B472" s="241"/>
      <c r="C472" s="242"/>
      <c r="D472" s="243" t="s">
        <v>230</v>
      </c>
      <c r="E472" s="244" t="s">
        <v>1</v>
      </c>
      <c r="F472" s="245" t="s">
        <v>1050</v>
      </c>
      <c r="G472" s="242"/>
      <c r="H472" s="246">
        <v>4.7969999999999997</v>
      </c>
      <c r="I472" s="247"/>
      <c r="J472" s="242"/>
      <c r="K472" s="242"/>
      <c r="L472" s="248"/>
      <c r="M472" s="249"/>
      <c r="N472" s="250"/>
      <c r="O472" s="250"/>
      <c r="P472" s="250"/>
      <c r="Q472" s="250"/>
      <c r="R472" s="250"/>
      <c r="S472" s="250"/>
      <c r="T472" s="251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2" t="s">
        <v>230</v>
      </c>
      <c r="AU472" s="252" t="s">
        <v>88</v>
      </c>
      <c r="AV472" s="13" t="s">
        <v>88</v>
      </c>
      <c r="AW472" s="13" t="s">
        <v>34</v>
      </c>
      <c r="AX472" s="13" t="s">
        <v>79</v>
      </c>
      <c r="AY472" s="252" t="s">
        <v>216</v>
      </c>
    </row>
    <row r="473" s="13" customFormat="1">
      <c r="A473" s="13"/>
      <c r="B473" s="241"/>
      <c r="C473" s="242"/>
      <c r="D473" s="243" t="s">
        <v>230</v>
      </c>
      <c r="E473" s="244" t="s">
        <v>1</v>
      </c>
      <c r="F473" s="245" t="s">
        <v>1051</v>
      </c>
      <c r="G473" s="242"/>
      <c r="H473" s="246">
        <v>0.59999999999999998</v>
      </c>
      <c r="I473" s="247"/>
      <c r="J473" s="242"/>
      <c r="K473" s="242"/>
      <c r="L473" s="248"/>
      <c r="M473" s="249"/>
      <c r="N473" s="250"/>
      <c r="O473" s="250"/>
      <c r="P473" s="250"/>
      <c r="Q473" s="250"/>
      <c r="R473" s="250"/>
      <c r="S473" s="250"/>
      <c r="T473" s="251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2" t="s">
        <v>230</v>
      </c>
      <c r="AU473" s="252" t="s">
        <v>88</v>
      </c>
      <c r="AV473" s="13" t="s">
        <v>88</v>
      </c>
      <c r="AW473" s="13" t="s">
        <v>34</v>
      </c>
      <c r="AX473" s="13" t="s">
        <v>79</v>
      </c>
      <c r="AY473" s="252" t="s">
        <v>216</v>
      </c>
    </row>
    <row r="474" s="13" customFormat="1">
      <c r="A474" s="13"/>
      <c r="B474" s="241"/>
      <c r="C474" s="242"/>
      <c r="D474" s="243" t="s">
        <v>230</v>
      </c>
      <c r="E474" s="244" t="s">
        <v>1</v>
      </c>
      <c r="F474" s="245" t="s">
        <v>1052</v>
      </c>
      <c r="G474" s="242"/>
      <c r="H474" s="246">
        <v>0.089999999999999997</v>
      </c>
      <c r="I474" s="247"/>
      <c r="J474" s="242"/>
      <c r="K474" s="242"/>
      <c r="L474" s="248"/>
      <c r="M474" s="249"/>
      <c r="N474" s="250"/>
      <c r="O474" s="250"/>
      <c r="P474" s="250"/>
      <c r="Q474" s="250"/>
      <c r="R474" s="250"/>
      <c r="S474" s="250"/>
      <c r="T474" s="251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52" t="s">
        <v>230</v>
      </c>
      <c r="AU474" s="252" t="s">
        <v>88</v>
      </c>
      <c r="AV474" s="13" t="s">
        <v>88</v>
      </c>
      <c r="AW474" s="13" t="s">
        <v>34</v>
      </c>
      <c r="AX474" s="13" t="s">
        <v>79</v>
      </c>
      <c r="AY474" s="252" t="s">
        <v>216</v>
      </c>
    </row>
    <row r="475" s="13" customFormat="1">
      <c r="A475" s="13"/>
      <c r="B475" s="241"/>
      <c r="C475" s="242"/>
      <c r="D475" s="243" t="s">
        <v>230</v>
      </c>
      <c r="E475" s="244" t="s">
        <v>1</v>
      </c>
      <c r="F475" s="245" t="s">
        <v>1053</v>
      </c>
      <c r="G475" s="242"/>
      <c r="H475" s="246">
        <v>3.7149999999999999</v>
      </c>
      <c r="I475" s="247"/>
      <c r="J475" s="242"/>
      <c r="K475" s="242"/>
      <c r="L475" s="248"/>
      <c r="M475" s="249"/>
      <c r="N475" s="250"/>
      <c r="O475" s="250"/>
      <c r="P475" s="250"/>
      <c r="Q475" s="250"/>
      <c r="R475" s="250"/>
      <c r="S475" s="250"/>
      <c r="T475" s="251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2" t="s">
        <v>230</v>
      </c>
      <c r="AU475" s="252" t="s">
        <v>88</v>
      </c>
      <c r="AV475" s="13" t="s">
        <v>88</v>
      </c>
      <c r="AW475" s="13" t="s">
        <v>34</v>
      </c>
      <c r="AX475" s="13" t="s">
        <v>79</v>
      </c>
      <c r="AY475" s="252" t="s">
        <v>216</v>
      </c>
    </row>
    <row r="476" s="13" customFormat="1">
      <c r="A476" s="13"/>
      <c r="B476" s="241"/>
      <c r="C476" s="242"/>
      <c r="D476" s="243" t="s">
        <v>230</v>
      </c>
      <c r="E476" s="244" t="s">
        <v>1</v>
      </c>
      <c r="F476" s="245" t="s">
        <v>1054</v>
      </c>
      <c r="G476" s="242"/>
      <c r="H476" s="246">
        <v>0.25</v>
      </c>
      <c r="I476" s="247"/>
      <c r="J476" s="242"/>
      <c r="K476" s="242"/>
      <c r="L476" s="248"/>
      <c r="M476" s="249"/>
      <c r="N476" s="250"/>
      <c r="O476" s="250"/>
      <c r="P476" s="250"/>
      <c r="Q476" s="250"/>
      <c r="R476" s="250"/>
      <c r="S476" s="250"/>
      <c r="T476" s="251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52" t="s">
        <v>230</v>
      </c>
      <c r="AU476" s="252" t="s">
        <v>88</v>
      </c>
      <c r="AV476" s="13" t="s">
        <v>88</v>
      </c>
      <c r="AW476" s="13" t="s">
        <v>34</v>
      </c>
      <c r="AX476" s="13" t="s">
        <v>79</v>
      </c>
      <c r="AY476" s="252" t="s">
        <v>216</v>
      </c>
    </row>
    <row r="477" s="13" customFormat="1">
      <c r="A477" s="13"/>
      <c r="B477" s="241"/>
      <c r="C477" s="242"/>
      <c r="D477" s="243" t="s">
        <v>230</v>
      </c>
      <c r="E477" s="244" t="s">
        <v>1</v>
      </c>
      <c r="F477" s="245" t="s">
        <v>1055</v>
      </c>
      <c r="G477" s="242"/>
      <c r="H477" s="246">
        <v>0.23899999999999999</v>
      </c>
      <c r="I477" s="247"/>
      <c r="J477" s="242"/>
      <c r="K477" s="242"/>
      <c r="L477" s="248"/>
      <c r="M477" s="249"/>
      <c r="N477" s="250"/>
      <c r="O477" s="250"/>
      <c r="P477" s="250"/>
      <c r="Q477" s="250"/>
      <c r="R477" s="250"/>
      <c r="S477" s="250"/>
      <c r="T477" s="251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2" t="s">
        <v>230</v>
      </c>
      <c r="AU477" s="252" t="s">
        <v>88</v>
      </c>
      <c r="AV477" s="13" t="s">
        <v>88</v>
      </c>
      <c r="AW477" s="13" t="s">
        <v>34</v>
      </c>
      <c r="AX477" s="13" t="s">
        <v>79</v>
      </c>
      <c r="AY477" s="252" t="s">
        <v>216</v>
      </c>
    </row>
    <row r="478" s="13" customFormat="1">
      <c r="A478" s="13"/>
      <c r="B478" s="241"/>
      <c r="C478" s="242"/>
      <c r="D478" s="243" t="s">
        <v>230</v>
      </c>
      <c r="E478" s="244" t="s">
        <v>1</v>
      </c>
      <c r="F478" s="245" t="s">
        <v>1056</v>
      </c>
      <c r="G478" s="242"/>
      <c r="H478" s="246">
        <v>0.105</v>
      </c>
      <c r="I478" s="247"/>
      <c r="J478" s="242"/>
      <c r="K478" s="242"/>
      <c r="L478" s="248"/>
      <c r="M478" s="249"/>
      <c r="N478" s="250"/>
      <c r="O478" s="250"/>
      <c r="P478" s="250"/>
      <c r="Q478" s="250"/>
      <c r="R478" s="250"/>
      <c r="S478" s="250"/>
      <c r="T478" s="251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52" t="s">
        <v>230</v>
      </c>
      <c r="AU478" s="252" t="s">
        <v>88</v>
      </c>
      <c r="AV478" s="13" t="s">
        <v>88</v>
      </c>
      <c r="AW478" s="13" t="s">
        <v>34</v>
      </c>
      <c r="AX478" s="13" t="s">
        <v>79</v>
      </c>
      <c r="AY478" s="252" t="s">
        <v>216</v>
      </c>
    </row>
    <row r="479" s="13" customFormat="1">
      <c r="A479" s="13"/>
      <c r="B479" s="241"/>
      <c r="C479" s="242"/>
      <c r="D479" s="243" t="s">
        <v>230</v>
      </c>
      <c r="E479" s="244" t="s">
        <v>1</v>
      </c>
      <c r="F479" s="245" t="s">
        <v>1057</v>
      </c>
      <c r="G479" s="242"/>
      <c r="H479" s="246">
        <v>0.10199999999999999</v>
      </c>
      <c r="I479" s="247"/>
      <c r="J479" s="242"/>
      <c r="K479" s="242"/>
      <c r="L479" s="248"/>
      <c r="M479" s="249"/>
      <c r="N479" s="250"/>
      <c r="O479" s="250"/>
      <c r="P479" s="250"/>
      <c r="Q479" s="250"/>
      <c r="R479" s="250"/>
      <c r="S479" s="250"/>
      <c r="T479" s="251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2" t="s">
        <v>230</v>
      </c>
      <c r="AU479" s="252" t="s">
        <v>88</v>
      </c>
      <c r="AV479" s="13" t="s">
        <v>88</v>
      </c>
      <c r="AW479" s="13" t="s">
        <v>34</v>
      </c>
      <c r="AX479" s="13" t="s">
        <v>79</v>
      </c>
      <c r="AY479" s="252" t="s">
        <v>216</v>
      </c>
    </row>
    <row r="480" s="15" customFormat="1">
      <c r="A480" s="15"/>
      <c r="B480" s="280"/>
      <c r="C480" s="281"/>
      <c r="D480" s="243" t="s">
        <v>230</v>
      </c>
      <c r="E480" s="282" t="s">
        <v>1</v>
      </c>
      <c r="F480" s="283" t="s">
        <v>1058</v>
      </c>
      <c r="G480" s="281"/>
      <c r="H480" s="284">
        <v>19.036999999999999</v>
      </c>
      <c r="I480" s="285"/>
      <c r="J480" s="281"/>
      <c r="K480" s="281"/>
      <c r="L480" s="286"/>
      <c r="M480" s="287"/>
      <c r="N480" s="288"/>
      <c r="O480" s="288"/>
      <c r="P480" s="288"/>
      <c r="Q480" s="288"/>
      <c r="R480" s="288"/>
      <c r="S480" s="288"/>
      <c r="T480" s="289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T480" s="290" t="s">
        <v>230</v>
      </c>
      <c r="AU480" s="290" t="s">
        <v>88</v>
      </c>
      <c r="AV480" s="15" t="s">
        <v>99</v>
      </c>
      <c r="AW480" s="15" t="s">
        <v>34</v>
      </c>
      <c r="AX480" s="15" t="s">
        <v>79</v>
      </c>
      <c r="AY480" s="290" t="s">
        <v>216</v>
      </c>
    </row>
    <row r="481" s="13" customFormat="1">
      <c r="A481" s="13"/>
      <c r="B481" s="241"/>
      <c r="C481" s="242"/>
      <c r="D481" s="243" t="s">
        <v>230</v>
      </c>
      <c r="E481" s="244" t="s">
        <v>1</v>
      </c>
      <c r="F481" s="245" t="s">
        <v>1059</v>
      </c>
      <c r="G481" s="242"/>
      <c r="H481" s="246">
        <v>0.192</v>
      </c>
      <c r="I481" s="247"/>
      <c r="J481" s="242"/>
      <c r="K481" s="242"/>
      <c r="L481" s="248"/>
      <c r="M481" s="249"/>
      <c r="N481" s="250"/>
      <c r="O481" s="250"/>
      <c r="P481" s="250"/>
      <c r="Q481" s="250"/>
      <c r="R481" s="250"/>
      <c r="S481" s="250"/>
      <c r="T481" s="251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2" t="s">
        <v>230</v>
      </c>
      <c r="AU481" s="252" t="s">
        <v>88</v>
      </c>
      <c r="AV481" s="13" t="s">
        <v>88</v>
      </c>
      <c r="AW481" s="13" t="s">
        <v>34</v>
      </c>
      <c r="AX481" s="13" t="s">
        <v>79</v>
      </c>
      <c r="AY481" s="252" t="s">
        <v>216</v>
      </c>
    </row>
    <row r="482" s="15" customFormat="1">
      <c r="A482" s="15"/>
      <c r="B482" s="280"/>
      <c r="C482" s="281"/>
      <c r="D482" s="243" t="s">
        <v>230</v>
      </c>
      <c r="E482" s="282" t="s">
        <v>1</v>
      </c>
      <c r="F482" s="283" t="s">
        <v>1060</v>
      </c>
      <c r="G482" s="281"/>
      <c r="H482" s="284">
        <v>0.192</v>
      </c>
      <c r="I482" s="285"/>
      <c r="J482" s="281"/>
      <c r="K482" s="281"/>
      <c r="L482" s="286"/>
      <c r="M482" s="287"/>
      <c r="N482" s="288"/>
      <c r="O482" s="288"/>
      <c r="P482" s="288"/>
      <c r="Q482" s="288"/>
      <c r="R482" s="288"/>
      <c r="S482" s="288"/>
      <c r="T482" s="289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90" t="s">
        <v>230</v>
      </c>
      <c r="AU482" s="290" t="s">
        <v>88</v>
      </c>
      <c r="AV482" s="15" t="s">
        <v>99</v>
      </c>
      <c r="AW482" s="15" t="s">
        <v>34</v>
      </c>
      <c r="AX482" s="15" t="s">
        <v>79</v>
      </c>
      <c r="AY482" s="290" t="s">
        <v>216</v>
      </c>
    </row>
    <row r="483" s="14" customFormat="1">
      <c r="A483" s="14"/>
      <c r="B483" s="253"/>
      <c r="C483" s="254"/>
      <c r="D483" s="243" t="s">
        <v>230</v>
      </c>
      <c r="E483" s="255" t="s">
        <v>1</v>
      </c>
      <c r="F483" s="256" t="s">
        <v>285</v>
      </c>
      <c r="G483" s="254"/>
      <c r="H483" s="257">
        <v>29.385000000000002</v>
      </c>
      <c r="I483" s="258"/>
      <c r="J483" s="254"/>
      <c r="K483" s="254"/>
      <c r="L483" s="259"/>
      <c r="M483" s="260"/>
      <c r="N483" s="261"/>
      <c r="O483" s="261"/>
      <c r="P483" s="261"/>
      <c r="Q483" s="261"/>
      <c r="R483" s="261"/>
      <c r="S483" s="261"/>
      <c r="T483" s="262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3" t="s">
        <v>230</v>
      </c>
      <c r="AU483" s="263" t="s">
        <v>88</v>
      </c>
      <c r="AV483" s="14" t="s">
        <v>121</v>
      </c>
      <c r="AW483" s="14" t="s">
        <v>34</v>
      </c>
      <c r="AX483" s="14" t="s">
        <v>86</v>
      </c>
      <c r="AY483" s="263" t="s">
        <v>216</v>
      </c>
    </row>
    <row r="484" s="2" customFormat="1" ht="16.5" customHeight="1">
      <c r="A484" s="39"/>
      <c r="B484" s="40"/>
      <c r="C484" s="228" t="s">
        <v>1061</v>
      </c>
      <c r="D484" s="228" t="s">
        <v>218</v>
      </c>
      <c r="E484" s="229" t="s">
        <v>1062</v>
      </c>
      <c r="F484" s="230" t="s">
        <v>1063</v>
      </c>
      <c r="G484" s="231" t="s">
        <v>277</v>
      </c>
      <c r="H484" s="232">
        <v>124.68300000000001</v>
      </c>
      <c r="I484" s="233"/>
      <c r="J484" s="234">
        <f>ROUND(I484*H484,2)</f>
        <v>0</v>
      </c>
      <c r="K484" s="230" t="s">
        <v>222</v>
      </c>
      <c r="L484" s="45"/>
      <c r="M484" s="235" t="s">
        <v>1</v>
      </c>
      <c r="N484" s="236" t="s">
        <v>44</v>
      </c>
      <c r="O484" s="92"/>
      <c r="P484" s="237">
        <f>O484*H484</f>
        <v>0</v>
      </c>
      <c r="Q484" s="237">
        <v>0.0057600000000000004</v>
      </c>
      <c r="R484" s="237">
        <f>Q484*H484</f>
        <v>0.71817408000000005</v>
      </c>
      <c r="S484" s="237">
        <v>0</v>
      </c>
      <c r="T484" s="238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39" t="s">
        <v>121</v>
      </c>
      <c r="AT484" s="239" t="s">
        <v>218</v>
      </c>
      <c r="AU484" s="239" t="s">
        <v>88</v>
      </c>
      <c r="AY484" s="18" t="s">
        <v>216</v>
      </c>
      <c r="BE484" s="240">
        <f>IF(N484="základní",J484,0)</f>
        <v>0</v>
      </c>
      <c r="BF484" s="240">
        <f>IF(N484="snížená",J484,0)</f>
        <v>0</v>
      </c>
      <c r="BG484" s="240">
        <f>IF(N484="zákl. přenesená",J484,0)</f>
        <v>0</v>
      </c>
      <c r="BH484" s="240">
        <f>IF(N484="sníž. přenesená",J484,0)</f>
        <v>0</v>
      </c>
      <c r="BI484" s="240">
        <f>IF(N484="nulová",J484,0)</f>
        <v>0</v>
      </c>
      <c r="BJ484" s="18" t="s">
        <v>86</v>
      </c>
      <c r="BK484" s="240">
        <f>ROUND(I484*H484,2)</f>
        <v>0</v>
      </c>
      <c r="BL484" s="18" t="s">
        <v>121</v>
      </c>
      <c r="BM484" s="239" t="s">
        <v>1064</v>
      </c>
    </row>
    <row r="485" s="13" customFormat="1">
      <c r="A485" s="13"/>
      <c r="B485" s="241"/>
      <c r="C485" s="242"/>
      <c r="D485" s="243" t="s">
        <v>230</v>
      </c>
      <c r="E485" s="244" t="s">
        <v>1</v>
      </c>
      <c r="F485" s="245" t="s">
        <v>1065</v>
      </c>
      <c r="G485" s="242"/>
      <c r="H485" s="246">
        <v>32.887999999999998</v>
      </c>
      <c r="I485" s="247"/>
      <c r="J485" s="242"/>
      <c r="K485" s="242"/>
      <c r="L485" s="248"/>
      <c r="M485" s="249"/>
      <c r="N485" s="250"/>
      <c r="O485" s="250"/>
      <c r="P485" s="250"/>
      <c r="Q485" s="250"/>
      <c r="R485" s="250"/>
      <c r="S485" s="250"/>
      <c r="T485" s="251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2" t="s">
        <v>230</v>
      </c>
      <c r="AU485" s="252" t="s">
        <v>88</v>
      </c>
      <c r="AV485" s="13" t="s">
        <v>88</v>
      </c>
      <c r="AW485" s="13" t="s">
        <v>34</v>
      </c>
      <c r="AX485" s="13" t="s">
        <v>79</v>
      </c>
      <c r="AY485" s="252" t="s">
        <v>216</v>
      </c>
    </row>
    <row r="486" s="13" customFormat="1">
      <c r="A486" s="13"/>
      <c r="B486" s="241"/>
      <c r="C486" s="242"/>
      <c r="D486" s="243" t="s">
        <v>230</v>
      </c>
      <c r="E486" s="244" t="s">
        <v>1</v>
      </c>
      <c r="F486" s="245" t="s">
        <v>1066</v>
      </c>
      <c r="G486" s="242"/>
      <c r="H486" s="246">
        <v>3.4750000000000001</v>
      </c>
      <c r="I486" s="247"/>
      <c r="J486" s="242"/>
      <c r="K486" s="242"/>
      <c r="L486" s="248"/>
      <c r="M486" s="249"/>
      <c r="N486" s="250"/>
      <c r="O486" s="250"/>
      <c r="P486" s="250"/>
      <c r="Q486" s="250"/>
      <c r="R486" s="250"/>
      <c r="S486" s="250"/>
      <c r="T486" s="251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2" t="s">
        <v>230</v>
      </c>
      <c r="AU486" s="252" t="s">
        <v>88</v>
      </c>
      <c r="AV486" s="13" t="s">
        <v>88</v>
      </c>
      <c r="AW486" s="13" t="s">
        <v>34</v>
      </c>
      <c r="AX486" s="13" t="s">
        <v>79</v>
      </c>
      <c r="AY486" s="252" t="s">
        <v>216</v>
      </c>
    </row>
    <row r="487" s="13" customFormat="1">
      <c r="A487" s="13"/>
      <c r="B487" s="241"/>
      <c r="C487" s="242"/>
      <c r="D487" s="243" t="s">
        <v>230</v>
      </c>
      <c r="E487" s="244" t="s">
        <v>1</v>
      </c>
      <c r="F487" s="245" t="s">
        <v>1067</v>
      </c>
      <c r="G487" s="242"/>
      <c r="H487" s="246">
        <v>10.609999999999999</v>
      </c>
      <c r="I487" s="247"/>
      <c r="J487" s="242"/>
      <c r="K487" s="242"/>
      <c r="L487" s="248"/>
      <c r="M487" s="249"/>
      <c r="N487" s="250"/>
      <c r="O487" s="250"/>
      <c r="P487" s="250"/>
      <c r="Q487" s="250"/>
      <c r="R487" s="250"/>
      <c r="S487" s="250"/>
      <c r="T487" s="251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2" t="s">
        <v>230</v>
      </c>
      <c r="AU487" s="252" t="s">
        <v>88</v>
      </c>
      <c r="AV487" s="13" t="s">
        <v>88</v>
      </c>
      <c r="AW487" s="13" t="s">
        <v>34</v>
      </c>
      <c r="AX487" s="13" t="s">
        <v>79</v>
      </c>
      <c r="AY487" s="252" t="s">
        <v>216</v>
      </c>
    </row>
    <row r="488" s="13" customFormat="1">
      <c r="A488" s="13"/>
      <c r="B488" s="241"/>
      <c r="C488" s="242"/>
      <c r="D488" s="243" t="s">
        <v>230</v>
      </c>
      <c r="E488" s="244" t="s">
        <v>1</v>
      </c>
      <c r="F488" s="245" t="s">
        <v>1068</v>
      </c>
      <c r="G488" s="242"/>
      <c r="H488" s="246">
        <v>10.225</v>
      </c>
      <c r="I488" s="247"/>
      <c r="J488" s="242"/>
      <c r="K488" s="242"/>
      <c r="L488" s="248"/>
      <c r="M488" s="249"/>
      <c r="N488" s="250"/>
      <c r="O488" s="250"/>
      <c r="P488" s="250"/>
      <c r="Q488" s="250"/>
      <c r="R488" s="250"/>
      <c r="S488" s="250"/>
      <c r="T488" s="251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2" t="s">
        <v>230</v>
      </c>
      <c r="AU488" s="252" t="s">
        <v>88</v>
      </c>
      <c r="AV488" s="13" t="s">
        <v>88</v>
      </c>
      <c r="AW488" s="13" t="s">
        <v>34</v>
      </c>
      <c r="AX488" s="13" t="s">
        <v>79</v>
      </c>
      <c r="AY488" s="252" t="s">
        <v>216</v>
      </c>
    </row>
    <row r="489" s="15" customFormat="1">
      <c r="A489" s="15"/>
      <c r="B489" s="280"/>
      <c r="C489" s="281"/>
      <c r="D489" s="243" t="s">
        <v>230</v>
      </c>
      <c r="E489" s="282" t="s">
        <v>1</v>
      </c>
      <c r="F489" s="283" t="s">
        <v>775</v>
      </c>
      <c r="G489" s="281"/>
      <c r="H489" s="284">
        <v>57.198</v>
      </c>
      <c r="I489" s="285"/>
      <c r="J489" s="281"/>
      <c r="K489" s="281"/>
      <c r="L489" s="286"/>
      <c r="M489" s="287"/>
      <c r="N489" s="288"/>
      <c r="O489" s="288"/>
      <c r="P489" s="288"/>
      <c r="Q489" s="288"/>
      <c r="R489" s="288"/>
      <c r="S489" s="288"/>
      <c r="T489" s="289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90" t="s">
        <v>230</v>
      </c>
      <c r="AU489" s="290" t="s">
        <v>88</v>
      </c>
      <c r="AV489" s="15" t="s">
        <v>99</v>
      </c>
      <c r="AW489" s="15" t="s">
        <v>34</v>
      </c>
      <c r="AX489" s="15" t="s">
        <v>79</v>
      </c>
      <c r="AY489" s="290" t="s">
        <v>216</v>
      </c>
    </row>
    <row r="490" s="13" customFormat="1">
      <c r="A490" s="13"/>
      <c r="B490" s="241"/>
      <c r="C490" s="242"/>
      <c r="D490" s="243" t="s">
        <v>230</v>
      </c>
      <c r="E490" s="244" t="s">
        <v>1</v>
      </c>
      <c r="F490" s="245" t="s">
        <v>1069</v>
      </c>
      <c r="G490" s="242"/>
      <c r="H490" s="246">
        <v>6.694</v>
      </c>
      <c r="I490" s="247"/>
      <c r="J490" s="242"/>
      <c r="K490" s="242"/>
      <c r="L490" s="248"/>
      <c r="M490" s="249"/>
      <c r="N490" s="250"/>
      <c r="O490" s="250"/>
      <c r="P490" s="250"/>
      <c r="Q490" s="250"/>
      <c r="R490" s="250"/>
      <c r="S490" s="250"/>
      <c r="T490" s="251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2" t="s">
        <v>230</v>
      </c>
      <c r="AU490" s="252" t="s">
        <v>88</v>
      </c>
      <c r="AV490" s="13" t="s">
        <v>88</v>
      </c>
      <c r="AW490" s="13" t="s">
        <v>34</v>
      </c>
      <c r="AX490" s="13" t="s">
        <v>79</v>
      </c>
      <c r="AY490" s="252" t="s">
        <v>216</v>
      </c>
    </row>
    <row r="491" s="13" customFormat="1">
      <c r="A491" s="13"/>
      <c r="B491" s="241"/>
      <c r="C491" s="242"/>
      <c r="D491" s="243" t="s">
        <v>230</v>
      </c>
      <c r="E491" s="244" t="s">
        <v>1</v>
      </c>
      <c r="F491" s="245" t="s">
        <v>1070</v>
      </c>
      <c r="G491" s="242"/>
      <c r="H491" s="246">
        <v>6.984</v>
      </c>
      <c r="I491" s="247"/>
      <c r="J491" s="242"/>
      <c r="K491" s="242"/>
      <c r="L491" s="248"/>
      <c r="M491" s="249"/>
      <c r="N491" s="250"/>
      <c r="O491" s="250"/>
      <c r="P491" s="250"/>
      <c r="Q491" s="250"/>
      <c r="R491" s="250"/>
      <c r="S491" s="250"/>
      <c r="T491" s="251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2" t="s">
        <v>230</v>
      </c>
      <c r="AU491" s="252" t="s">
        <v>88</v>
      </c>
      <c r="AV491" s="13" t="s">
        <v>88</v>
      </c>
      <c r="AW491" s="13" t="s">
        <v>34</v>
      </c>
      <c r="AX491" s="13" t="s">
        <v>79</v>
      </c>
      <c r="AY491" s="252" t="s">
        <v>216</v>
      </c>
    </row>
    <row r="492" s="13" customFormat="1">
      <c r="A492" s="13"/>
      <c r="B492" s="241"/>
      <c r="C492" s="242"/>
      <c r="D492" s="243" t="s">
        <v>230</v>
      </c>
      <c r="E492" s="244" t="s">
        <v>1</v>
      </c>
      <c r="F492" s="245" t="s">
        <v>1071</v>
      </c>
      <c r="G492" s="242"/>
      <c r="H492" s="246">
        <v>6.6319999999999997</v>
      </c>
      <c r="I492" s="247"/>
      <c r="J492" s="242"/>
      <c r="K492" s="242"/>
      <c r="L492" s="248"/>
      <c r="M492" s="249"/>
      <c r="N492" s="250"/>
      <c r="O492" s="250"/>
      <c r="P492" s="250"/>
      <c r="Q492" s="250"/>
      <c r="R492" s="250"/>
      <c r="S492" s="250"/>
      <c r="T492" s="251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2" t="s">
        <v>230</v>
      </c>
      <c r="AU492" s="252" t="s">
        <v>88</v>
      </c>
      <c r="AV492" s="13" t="s">
        <v>88</v>
      </c>
      <c r="AW492" s="13" t="s">
        <v>34</v>
      </c>
      <c r="AX492" s="13" t="s">
        <v>79</v>
      </c>
      <c r="AY492" s="252" t="s">
        <v>216</v>
      </c>
    </row>
    <row r="493" s="13" customFormat="1">
      <c r="A493" s="13"/>
      <c r="B493" s="241"/>
      <c r="C493" s="242"/>
      <c r="D493" s="243" t="s">
        <v>230</v>
      </c>
      <c r="E493" s="244" t="s">
        <v>1</v>
      </c>
      <c r="F493" s="245" t="s">
        <v>1072</v>
      </c>
      <c r="G493" s="242"/>
      <c r="H493" s="246">
        <v>6.4269999999999996</v>
      </c>
      <c r="I493" s="247"/>
      <c r="J493" s="242"/>
      <c r="K493" s="242"/>
      <c r="L493" s="248"/>
      <c r="M493" s="249"/>
      <c r="N493" s="250"/>
      <c r="O493" s="250"/>
      <c r="P493" s="250"/>
      <c r="Q493" s="250"/>
      <c r="R493" s="250"/>
      <c r="S493" s="250"/>
      <c r="T493" s="251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2" t="s">
        <v>230</v>
      </c>
      <c r="AU493" s="252" t="s">
        <v>88</v>
      </c>
      <c r="AV493" s="13" t="s">
        <v>88</v>
      </c>
      <c r="AW493" s="13" t="s">
        <v>34</v>
      </c>
      <c r="AX493" s="13" t="s">
        <v>79</v>
      </c>
      <c r="AY493" s="252" t="s">
        <v>216</v>
      </c>
    </row>
    <row r="494" s="13" customFormat="1">
      <c r="A494" s="13"/>
      <c r="B494" s="241"/>
      <c r="C494" s="242"/>
      <c r="D494" s="243" t="s">
        <v>230</v>
      </c>
      <c r="E494" s="244" t="s">
        <v>1</v>
      </c>
      <c r="F494" s="245" t="s">
        <v>1073</v>
      </c>
      <c r="G494" s="242"/>
      <c r="H494" s="246">
        <v>16.097999999999999</v>
      </c>
      <c r="I494" s="247"/>
      <c r="J494" s="242"/>
      <c r="K494" s="242"/>
      <c r="L494" s="248"/>
      <c r="M494" s="249"/>
      <c r="N494" s="250"/>
      <c r="O494" s="250"/>
      <c r="P494" s="250"/>
      <c r="Q494" s="250"/>
      <c r="R494" s="250"/>
      <c r="S494" s="250"/>
      <c r="T494" s="251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2" t="s">
        <v>230</v>
      </c>
      <c r="AU494" s="252" t="s">
        <v>88</v>
      </c>
      <c r="AV494" s="13" t="s">
        <v>88</v>
      </c>
      <c r="AW494" s="13" t="s">
        <v>34</v>
      </c>
      <c r="AX494" s="13" t="s">
        <v>79</v>
      </c>
      <c r="AY494" s="252" t="s">
        <v>216</v>
      </c>
    </row>
    <row r="495" s="13" customFormat="1">
      <c r="A495" s="13"/>
      <c r="B495" s="241"/>
      <c r="C495" s="242"/>
      <c r="D495" s="243" t="s">
        <v>230</v>
      </c>
      <c r="E495" s="244" t="s">
        <v>1</v>
      </c>
      <c r="F495" s="245" t="s">
        <v>1074</v>
      </c>
      <c r="G495" s="242"/>
      <c r="H495" s="246">
        <v>19.988</v>
      </c>
      <c r="I495" s="247"/>
      <c r="J495" s="242"/>
      <c r="K495" s="242"/>
      <c r="L495" s="248"/>
      <c r="M495" s="249"/>
      <c r="N495" s="250"/>
      <c r="O495" s="250"/>
      <c r="P495" s="250"/>
      <c r="Q495" s="250"/>
      <c r="R495" s="250"/>
      <c r="S495" s="250"/>
      <c r="T495" s="251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2" t="s">
        <v>230</v>
      </c>
      <c r="AU495" s="252" t="s">
        <v>88</v>
      </c>
      <c r="AV495" s="13" t="s">
        <v>88</v>
      </c>
      <c r="AW495" s="13" t="s">
        <v>34</v>
      </c>
      <c r="AX495" s="13" t="s">
        <v>79</v>
      </c>
      <c r="AY495" s="252" t="s">
        <v>216</v>
      </c>
    </row>
    <row r="496" s="13" customFormat="1">
      <c r="A496" s="13"/>
      <c r="B496" s="241"/>
      <c r="C496" s="242"/>
      <c r="D496" s="243" t="s">
        <v>230</v>
      </c>
      <c r="E496" s="244" t="s">
        <v>1</v>
      </c>
      <c r="F496" s="245" t="s">
        <v>1075</v>
      </c>
      <c r="G496" s="242"/>
      <c r="H496" s="246">
        <v>1.8899999999999999</v>
      </c>
      <c r="I496" s="247"/>
      <c r="J496" s="242"/>
      <c r="K496" s="242"/>
      <c r="L496" s="248"/>
      <c r="M496" s="249"/>
      <c r="N496" s="250"/>
      <c r="O496" s="250"/>
      <c r="P496" s="250"/>
      <c r="Q496" s="250"/>
      <c r="R496" s="250"/>
      <c r="S496" s="250"/>
      <c r="T496" s="251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2" t="s">
        <v>230</v>
      </c>
      <c r="AU496" s="252" t="s">
        <v>88</v>
      </c>
      <c r="AV496" s="13" t="s">
        <v>88</v>
      </c>
      <c r="AW496" s="13" t="s">
        <v>34</v>
      </c>
      <c r="AX496" s="13" t="s">
        <v>79</v>
      </c>
      <c r="AY496" s="252" t="s">
        <v>216</v>
      </c>
    </row>
    <row r="497" s="13" customFormat="1">
      <c r="A497" s="13"/>
      <c r="B497" s="241"/>
      <c r="C497" s="242"/>
      <c r="D497" s="243" t="s">
        <v>230</v>
      </c>
      <c r="E497" s="244" t="s">
        <v>1</v>
      </c>
      <c r="F497" s="245" t="s">
        <v>1076</v>
      </c>
      <c r="G497" s="242"/>
      <c r="H497" s="246">
        <v>0.85199999999999998</v>
      </c>
      <c r="I497" s="247"/>
      <c r="J497" s="242"/>
      <c r="K497" s="242"/>
      <c r="L497" s="248"/>
      <c r="M497" s="249"/>
      <c r="N497" s="250"/>
      <c r="O497" s="250"/>
      <c r="P497" s="250"/>
      <c r="Q497" s="250"/>
      <c r="R497" s="250"/>
      <c r="S497" s="250"/>
      <c r="T497" s="251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2" t="s">
        <v>230</v>
      </c>
      <c r="AU497" s="252" t="s">
        <v>88</v>
      </c>
      <c r="AV497" s="13" t="s">
        <v>88</v>
      </c>
      <c r="AW497" s="13" t="s">
        <v>34</v>
      </c>
      <c r="AX497" s="13" t="s">
        <v>79</v>
      </c>
      <c r="AY497" s="252" t="s">
        <v>216</v>
      </c>
    </row>
    <row r="498" s="15" customFormat="1">
      <c r="A498" s="15"/>
      <c r="B498" s="280"/>
      <c r="C498" s="281"/>
      <c r="D498" s="243" t="s">
        <v>230</v>
      </c>
      <c r="E498" s="282" t="s">
        <v>1</v>
      </c>
      <c r="F498" s="283" t="s">
        <v>778</v>
      </c>
      <c r="G498" s="281"/>
      <c r="H498" s="284">
        <v>65.564999999999998</v>
      </c>
      <c r="I498" s="285"/>
      <c r="J498" s="281"/>
      <c r="K498" s="281"/>
      <c r="L498" s="286"/>
      <c r="M498" s="287"/>
      <c r="N498" s="288"/>
      <c r="O498" s="288"/>
      <c r="P498" s="288"/>
      <c r="Q498" s="288"/>
      <c r="R498" s="288"/>
      <c r="S498" s="288"/>
      <c r="T498" s="289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90" t="s">
        <v>230</v>
      </c>
      <c r="AU498" s="290" t="s">
        <v>88</v>
      </c>
      <c r="AV498" s="15" t="s">
        <v>99</v>
      </c>
      <c r="AW498" s="15" t="s">
        <v>34</v>
      </c>
      <c r="AX498" s="15" t="s">
        <v>79</v>
      </c>
      <c r="AY498" s="290" t="s">
        <v>216</v>
      </c>
    </row>
    <row r="499" s="13" customFormat="1">
      <c r="A499" s="13"/>
      <c r="B499" s="241"/>
      <c r="C499" s="242"/>
      <c r="D499" s="243" t="s">
        <v>230</v>
      </c>
      <c r="E499" s="244" t="s">
        <v>1</v>
      </c>
      <c r="F499" s="245" t="s">
        <v>1077</v>
      </c>
      <c r="G499" s="242"/>
      <c r="H499" s="246">
        <v>1.9199999999999999</v>
      </c>
      <c r="I499" s="247"/>
      <c r="J499" s="242"/>
      <c r="K499" s="242"/>
      <c r="L499" s="248"/>
      <c r="M499" s="249"/>
      <c r="N499" s="250"/>
      <c r="O499" s="250"/>
      <c r="P499" s="250"/>
      <c r="Q499" s="250"/>
      <c r="R499" s="250"/>
      <c r="S499" s="250"/>
      <c r="T499" s="251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2" t="s">
        <v>230</v>
      </c>
      <c r="AU499" s="252" t="s">
        <v>88</v>
      </c>
      <c r="AV499" s="13" t="s">
        <v>88</v>
      </c>
      <c r="AW499" s="13" t="s">
        <v>34</v>
      </c>
      <c r="AX499" s="13" t="s">
        <v>79</v>
      </c>
      <c r="AY499" s="252" t="s">
        <v>216</v>
      </c>
    </row>
    <row r="500" s="15" customFormat="1">
      <c r="A500" s="15"/>
      <c r="B500" s="280"/>
      <c r="C500" s="281"/>
      <c r="D500" s="243" t="s">
        <v>230</v>
      </c>
      <c r="E500" s="282" t="s">
        <v>1</v>
      </c>
      <c r="F500" s="283" t="s">
        <v>1060</v>
      </c>
      <c r="G500" s="281"/>
      <c r="H500" s="284">
        <v>1.9199999999999999</v>
      </c>
      <c r="I500" s="285"/>
      <c r="J500" s="281"/>
      <c r="K500" s="281"/>
      <c r="L500" s="286"/>
      <c r="M500" s="287"/>
      <c r="N500" s="288"/>
      <c r="O500" s="288"/>
      <c r="P500" s="288"/>
      <c r="Q500" s="288"/>
      <c r="R500" s="288"/>
      <c r="S500" s="288"/>
      <c r="T500" s="289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90" t="s">
        <v>230</v>
      </c>
      <c r="AU500" s="290" t="s">
        <v>88</v>
      </c>
      <c r="AV500" s="15" t="s">
        <v>99</v>
      </c>
      <c r="AW500" s="15" t="s">
        <v>34</v>
      </c>
      <c r="AX500" s="15" t="s">
        <v>79</v>
      </c>
      <c r="AY500" s="290" t="s">
        <v>216</v>
      </c>
    </row>
    <row r="501" s="14" customFormat="1">
      <c r="A501" s="14"/>
      <c r="B501" s="253"/>
      <c r="C501" s="254"/>
      <c r="D501" s="243" t="s">
        <v>230</v>
      </c>
      <c r="E501" s="255" t="s">
        <v>1</v>
      </c>
      <c r="F501" s="256" t="s">
        <v>285</v>
      </c>
      <c r="G501" s="254"/>
      <c r="H501" s="257">
        <v>124.68300000000001</v>
      </c>
      <c r="I501" s="258"/>
      <c r="J501" s="254"/>
      <c r="K501" s="254"/>
      <c r="L501" s="259"/>
      <c r="M501" s="260"/>
      <c r="N501" s="261"/>
      <c r="O501" s="261"/>
      <c r="P501" s="261"/>
      <c r="Q501" s="261"/>
      <c r="R501" s="261"/>
      <c r="S501" s="261"/>
      <c r="T501" s="262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3" t="s">
        <v>230</v>
      </c>
      <c r="AU501" s="263" t="s">
        <v>88</v>
      </c>
      <c r="AV501" s="14" t="s">
        <v>121</v>
      </c>
      <c r="AW501" s="14" t="s">
        <v>34</v>
      </c>
      <c r="AX501" s="14" t="s">
        <v>86</v>
      </c>
      <c r="AY501" s="263" t="s">
        <v>216</v>
      </c>
    </row>
    <row r="502" s="2" customFormat="1" ht="16.5" customHeight="1">
      <c r="A502" s="39"/>
      <c r="B502" s="40"/>
      <c r="C502" s="228" t="s">
        <v>1078</v>
      </c>
      <c r="D502" s="228" t="s">
        <v>218</v>
      </c>
      <c r="E502" s="229" t="s">
        <v>1079</v>
      </c>
      <c r="F502" s="230" t="s">
        <v>1080</v>
      </c>
      <c r="G502" s="231" t="s">
        <v>277</v>
      </c>
      <c r="H502" s="232">
        <v>124.68300000000001</v>
      </c>
      <c r="I502" s="233"/>
      <c r="J502" s="234">
        <f>ROUND(I502*H502,2)</f>
        <v>0</v>
      </c>
      <c r="K502" s="230" t="s">
        <v>222</v>
      </c>
      <c r="L502" s="45"/>
      <c r="M502" s="235" t="s">
        <v>1</v>
      </c>
      <c r="N502" s="236" t="s">
        <v>44</v>
      </c>
      <c r="O502" s="92"/>
      <c r="P502" s="237">
        <f>O502*H502</f>
        <v>0</v>
      </c>
      <c r="Q502" s="237">
        <v>0</v>
      </c>
      <c r="R502" s="237">
        <f>Q502*H502</f>
        <v>0</v>
      </c>
      <c r="S502" s="237">
        <v>0</v>
      </c>
      <c r="T502" s="238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39" t="s">
        <v>121</v>
      </c>
      <c r="AT502" s="239" t="s">
        <v>218</v>
      </c>
      <c r="AU502" s="239" t="s">
        <v>88</v>
      </c>
      <c r="AY502" s="18" t="s">
        <v>216</v>
      </c>
      <c r="BE502" s="240">
        <f>IF(N502="základní",J502,0)</f>
        <v>0</v>
      </c>
      <c r="BF502" s="240">
        <f>IF(N502="snížená",J502,0)</f>
        <v>0</v>
      </c>
      <c r="BG502" s="240">
        <f>IF(N502="zákl. přenesená",J502,0)</f>
        <v>0</v>
      </c>
      <c r="BH502" s="240">
        <f>IF(N502="sníž. přenesená",J502,0)</f>
        <v>0</v>
      </c>
      <c r="BI502" s="240">
        <f>IF(N502="nulová",J502,0)</f>
        <v>0</v>
      </c>
      <c r="BJ502" s="18" t="s">
        <v>86</v>
      </c>
      <c r="BK502" s="240">
        <f>ROUND(I502*H502,2)</f>
        <v>0</v>
      </c>
      <c r="BL502" s="18" t="s">
        <v>121</v>
      </c>
      <c r="BM502" s="239" t="s">
        <v>1081</v>
      </c>
    </row>
    <row r="503" s="2" customFormat="1" ht="16.5" customHeight="1">
      <c r="A503" s="39"/>
      <c r="B503" s="40"/>
      <c r="C503" s="228" t="s">
        <v>1082</v>
      </c>
      <c r="D503" s="228" t="s">
        <v>218</v>
      </c>
      <c r="E503" s="229" t="s">
        <v>1083</v>
      </c>
      <c r="F503" s="230" t="s">
        <v>1084</v>
      </c>
      <c r="G503" s="231" t="s">
        <v>359</v>
      </c>
      <c r="H503" s="232">
        <v>3.1179999999999999</v>
      </c>
      <c r="I503" s="233"/>
      <c r="J503" s="234">
        <f>ROUND(I503*H503,2)</f>
        <v>0</v>
      </c>
      <c r="K503" s="230" t="s">
        <v>222</v>
      </c>
      <c r="L503" s="45"/>
      <c r="M503" s="235" t="s">
        <v>1</v>
      </c>
      <c r="N503" s="236" t="s">
        <v>44</v>
      </c>
      <c r="O503" s="92"/>
      <c r="P503" s="237">
        <f>O503*H503</f>
        <v>0</v>
      </c>
      <c r="Q503" s="237">
        <v>1.05291</v>
      </c>
      <c r="R503" s="237">
        <f>Q503*H503</f>
        <v>3.2829733800000001</v>
      </c>
      <c r="S503" s="237">
        <v>0</v>
      </c>
      <c r="T503" s="238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39" t="s">
        <v>121</v>
      </c>
      <c r="AT503" s="239" t="s">
        <v>218</v>
      </c>
      <c r="AU503" s="239" t="s">
        <v>88</v>
      </c>
      <c r="AY503" s="18" t="s">
        <v>216</v>
      </c>
      <c r="BE503" s="240">
        <f>IF(N503="základní",J503,0)</f>
        <v>0</v>
      </c>
      <c r="BF503" s="240">
        <f>IF(N503="snížená",J503,0)</f>
        <v>0</v>
      </c>
      <c r="BG503" s="240">
        <f>IF(N503="zákl. přenesená",J503,0)</f>
        <v>0</v>
      </c>
      <c r="BH503" s="240">
        <f>IF(N503="sníž. přenesená",J503,0)</f>
        <v>0</v>
      </c>
      <c r="BI503" s="240">
        <f>IF(N503="nulová",J503,0)</f>
        <v>0</v>
      </c>
      <c r="BJ503" s="18" t="s">
        <v>86</v>
      </c>
      <c r="BK503" s="240">
        <f>ROUND(I503*H503,2)</f>
        <v>0</v>
      </c>
      <c r="BL503" s="18" t="s">
        <v>121</v>
      </c>
      <c r="BM503" s="239" t="s">
        <v>1085</v>
      </c>
    </row>
    <row r="504" s="13" customFormat="1">
      <c r="A504" s="13"/>
      <c r="B504" s="241"/>
      <c r="C504" s="242"/>
      <c r="D504" s="243" t="s">
        <v>230</v>
      </c>
      <c r="E504" s="244" t="s">
        <v>1</v>
      </c>
      <c r="F504" s="245" t="s">
        <v>1086</v>
      </c>
      <c r="G504" s="242"/>
      <c r="H504" s="246">
        <v>1.1000000000000001</v>
      </c>
      <c r="I504" s="247"/>
      <c r="J504" s="242"/>
      <c r="K504" s="242"/>
      <c r="L504" s="248"/>
      <c r="M504" s="249"/>
      <c r="N504" s="250"/>
      <c r="O504" s="250"/>
      <c r="P504" s="250"/>
      <c r="Q504" s="250"/>
      <c r="R504" s="250"/>
      <c r="S504" s="250"/>
      <c r="T504" s="251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2" t="s">
        <v>230</v>
      </c>
      <c r="AU504" s="252" t="s">
        <v>88</v>
      </c>
      <c r="AV504" s="13" t="s">
        <v>88</v>
      </c>
      <c r="AW504" s="13" t="s">
        <v>34</v>
      </c>
      <c r="AX504" s="13" t="s">
        <v>79</v>
      </c>
      <c r="AY504" s="252" t="s">
        <v>216</v>
      </c>
    </row>
    <row r="505" s="13" customFormat="1">
      <c r="A505" s="13"/>
      <c r="B505" s="241"/>
      <c r="C505" s="242"/>
      <c r="D505" s="243" t="s">
        <v>230</v>
      </c>
      <c r="E505" s="244" t="s">
        <v>1</v>
      </c>
      <c r="F505" s="245" t="s">
        <v>1087</v>
      </c>
      <c r="G505" s="242"/>
      <c r="H505" s="246">
        <v>0.20000000000000001</v>
      </c>
      <c r="I505" s="247"/>
      <c r="J505" s="242"/>
      <c r="K505" s="242"/>
      <c r="L505" s="248"/>
      <c r="M505" s="249"/>
      <c r="N505" s="250"/>
      <c r="O505" s="250"/>
      <c r="P505" s="250"/>
      <c r="Q505" s="250"/>
      <c r="R505" s="250"/>
      <c r="S505" s="250"/>
      <c r="T505" s="251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2" t="s">
        <v>230</v>
      </c>
      <c r="AU505" s="252" t="s">
        <v>88</v>
      </c>
      <c r="AV505" s="13" t="s">
        <v>88</v>
      </c>
      <c r="AW505" s="13" t="s">
        <v>34</v>
      </c>
      <c r="AX505" s="13" t="s">
        <v>79</v>
      </c>
      <c r="AY505" s="252" t="s">
        <v>216</v>
      </c>
    </row>
    <row r="506" s="13" customFormat="1">
      <c r="A506" s="13"/>
      <c r="B506" s="241"/>
      <c r="C506" s="242"/>
      <c r="D506" s="243" t="s">
        <v>230</v>
      </c>
      <c r="E506" s="244" t="s">
        <v>1</v>
      </c>
      <c r="F506" s="245" t="s">
        <v>1088</v>
      </c>
      <c r="G506" s="242"/>
      <c r="H506" s="246">
        <v>1.8</v>
      </c>
      <c r="I506" s="247"/>
      <c r="J506" s="242"/>
      <c r="K506" s="242"/>
      <c r="L506" s="248"/>
      <c r="M506" s="249"/>
      <c r="N506" s="250"/>
      <c r="O506" s="250"/>
      <c r="P506" s="250"/>
      <c r="Q506" s="250"/>
      <c r="R506" s="250"/>
      <c r="S506" s="250"/>
      <c r="T506" s="251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2" t="s">
        <v>230</v>
      </c>
      <c r="AU506" s="252" t="s">
        <v>88</v>
      </c>
      <c r="AV506" s="13" t="s">
        <v>88</v>
      </c>
      <c r="AW506" s="13" t="s">
        <v>34</v>
      </c>
      <c r="AX506" s="13" t="s">
        <v>79</v>
      </c>
      <c r="AY506" s="252" t="s">
        <v>216</v>
      </c>
    </row>
    <row r="507" s="13" customFormat="1">
      <c r="A507" s="13"/>
      <c r="B507" s="241"/>
      <c r="C507" s="242"/>
      <c r="D507" s="243" t="s">
        <v>230</v>
      </c>
      <c r="E507" s="244" t="s">
        <v>1</v>
      </c>
      <c r="F507" s="245" t="s">
        <v>1089</v>
      </c>
      <c r="G507" s="242"/>
      <c r="H507" s="246">
        <v>0.017999999999999999</v>
      </c>
      <c r="I507" s="247"/>
      <c r="J507" s="242"/>
      <c r="K507" s="242"/>
      <c r="L507" s="248"/>
      <c r="M507" s="249"/>
      <c r="N507" s="250"/>
      <c r="O507" s="250"/>
      <c r="P507" s="250"/>
      <c r="Q507" s="250"/>
      <c r="R507" s="250"/>
      <c r="S507" s="250"/>
      <c r="T507" s="251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2" t="s">
        <v>230</v>
      </c>
      <c r="AU507" s="252" t="s">
        <v>88</v>
      </c>
      <c r="AV507" s="13" t="s">
        <v>88</v>
      </c>
      <c r="AW507" s="13" t="s">
        <v>34</v>
      </c>
      <c r="AX507" s="13" t="s">
        <v>79</v>
      </c>
      <c r="AY507" s="252" t="s">
        <v>216</v>
      </c>
    </row>
    <row r="508" s="14" customFormat="1">
      <c r="A508" s="14"/>
      <c r="B508" s="253"/>
      <c r="C508" s="254"/>
      <c r="D508" s="243" t="s">
        <v>230</v>
      </c>
      <c r="E508" s="255" t="s">
        <v>1</v>
      </c>
      <c r="F508" s="256" t="s">
        <v>285</v>
      </c>
      <c r="G508" s="254"/>
      <c r="H508" s="257">
        <v>3.1179999999999999</v>
      </c>
      <c r="I508" s="258"/>
      <c r="J508" s="254"/>
      <c r="K508" s="254"/>
      <c r="L508" s="259"/>
      <c r="M508" s="260"/>
      <c r="N508" s="261"/>
      <c r="O508" s="261"/>
      <c r="P508" s="261"/>
      <c r="Q508" s="261"/>
      <c r="R508" s="261"/>
      <c r="S508" s="261"/>
      <c r="T508" s="262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63" t="s">
        <v>230</v>
      </c>
      <c r="AU508" s="263" t="s">
        <v>88</v>
      </c>
      <c r="AV508" s="14" t="s">
        <v>121</v>
      </c>
      <c r="AW508" s="14" t="s">
        <v>34</v>
      </c>
      <c r="AX508" s="14" t="s">
        <v>86</v>
      </c>
      <c r="AY508" s="263" t="s">
        <v>216</v>
      </c>
    </row>
    <row r="509" s="12" customFormat="1" ht="22.8" customHeight="1">
      <c r="A509" s="12"/>
      <c r="B509" s="212"/>
      <c r="C509" s="213"/>
      <c r="D509" s="214" t="s">
        <v>78</v>
      </c>
      <c r="E509" s="226" t="s">
        <v>236</v>
      </c>
      <c r="F509" s="226" t="s">
        <v>1090</v>
      </c>
      <c r="G509" s="213"/>
      <c r="H509" s="213"/>
      <c r="I509" s="216"/>
      <c r="J509" s="227">
        <f>BK509</f>
        <v>0</v>
      </c>
      <c r="K509" s="213"/>
      <c r="L509" s="218"/>
      <c r="M509" s="219"/>
      <c r="N509" s="220"/>
      <c r="O509" s="220"/>
      <c r="P509" s="221">
        <f>SUM(P510:P525)</f>
        <v>0</v>
      </c>
      <c r="Q509" s="220"/>
      <c r="R509" s="221">
        <f>SUM(R510:R525)</f>
        <v>23.101531350000002</v>
      </c>
      <c r="S509" s="220"/>
      <c r="T509" s="222">
        <f>SUM(T510:T525)</f>
        <v>0</v>
      </c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R509" s="223" t="s">
        <v>86</v>
      </c>
      <c r="AT509" s="224" t="s">
        <v>78</v>
      </c>
      <c r="AU509" s="224" t="s">
        <v>86</v>
      </c>
      <c r="AY509" s="223" t="s">
        <v>216</v>
      </c>
      <c r="BK509" s="225">
        <f>SUM(BK510:BK525)</f>
        <v>0</v>
      </c>
    </row>
    <row r="510" s="2" customFormat="1" ht="33" customHeight="1">
      <c r="A510" s="39"/>
      <c r="B510" s="40"/>
      <c r="C510" s="228" t="s">
        <v>1091</v>
      </c>
      <c r="D510" s="228" t="s">
        <v>218</v>
      </c>
      <c r="E510" s="229" t="s">
        <v>1092</v>
      </c>
      <c r="F510" s="230" t="s">
        <v>1093</v>
      </c>
      <c r="G510" s="231" t="s">
        <v>277</v>
      </c>
      <c r="H510" s="232">
        <v>49.585000000000001</v>
      </c>
      <c r="I510" s="233"/>
      <c r="J510" s="234">
        <f>ROUND(I510*H510,2)</f>
        <v>0</v>
      </c>
      <c r="K510" s="230" t="s">
        <v>1</v>
      </c>
      <c r="L510" s="45"/>
      <c r="M510" s="235" t="s">
        <v>1</v>
      </c>
      <c r="N510" s="236" t="s">
        <v>44</v>
      </c>
      <c r="O510" s="92"/>
      <c r="P510" s="237">
        <f>O510*H510</f>
        <v>0</v>
      </c>
      <c r="Q510" s="237">
        <v>0.05151</v>
      </c>
      <c r="R510" s="237">
        <f>Q510*H510</f>
        <v>2.5541233500000002</v>
      </c>
      <c r="S510" s="237">
        <v>0</v>
      </c>
      <c r="T510" s="238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39" t="s">
        <v>121</v>
      </c>
      <c r="AT510" s="239" t="s">
        <v>218</v>
      </c>
      <c r="AU510" s="239" t="s">
        <v>88</v>
      </c>
      <c r="AY510" s="18" t="s">
        <v>216</v>
      </c>
      <c r="BE510" s="240">
        <f>IF(N510="základní",J510,0)</f>
        <v>0</v>
      </c>
      <c r="BF510" s="240">
        <f>IF(N510="snížená",J510,0)</f>
        <v>0</v>
      </c>
      <c r="BG510" s="240">
        <f>IF(N510="zákl. přenesená",J510,0)</f>
        <v>0</v>
      </c>
      <c r="BH510" s="240">
        <f>IF(N510="sníž. přenesená",J510,0)</f>
        <v>0</v>
      </c>
      <c r="BI510" s="240">
        <f>IF(N510="nulová",J510,0)</f>
        <v>0</v>
      </c>
      <c r="BJ510" s="18" t="s">
        <v>86</v>
      </c>
      <c r="BK510" s="240">
        <f>ROUND(I510*H510,2)</f>
        <v>0</v>
      </c>
      <c r="BL510" s="18" t="s">
        <v>121</v>
      </c>
      <c r="BM510" s="239" t="s">
        <v>1094</v>
      </c>
    </row>
    <row r="511" s="13" customFormat="1">
      <c r="A511" s="13"/>
      <c r="B511" s="241"/>
      <c r="C511" s="242"/>
      <c r="D511" s="243" t="s">
        <v>230</v>
      </c>
      <c r="E511" s="244" t="s">
        <v>1</v>
      </c>
      <c r="F511" s="245" t="s">
        <v>1095</v>
      </c>
      <c r="G511" s="242"/>
      <c r="H511" s="246">
        <v>42.520000000000003</v>
      </c>
      <c r="I511" s="247"/>
      <c r="J511" s="242"/>
      <c r="K511" s="242"/>
      <c r="L511" s="248"/>
      <c r="M511" s="249"/>
      <c r="N511" s="250"/>
      <c r="O511" s="250"/>
      <c r="P511" s="250"/>
      <c r="Q511" s="250"/>
      <c r="R511" s="250"/>
      <c r="S511" s="250"/>
      <c r="T511" s="251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2" t="s">
        <v>230</v>
      </c>
      <c r="AU511" s="252" t="s">
        <v>88</v>
      </c>
      <c r="AV511" s="13" t="s">
        <v>88</v>
      </c>
      <c r="AW511" s="13" t="s">
        <v>34</v>
      </c>
      <c r="AX511" s="13" t="s">
        <v>79</v>
      </c>
      <c r="AY511" s="252" t="s">
        <v>216</v>
      </c>
    </row>
    <row r="512" s="13" customFormat="1">
      <c r="A512" s="13"/>
      <c r="B512" s="241"/>
      <c r="C512" s="242"/>
      <c r="D512" s="243" t="s">
        <v>230</v>
      </c>
      <c r="E512" s="244" t="s">
        <v>1</v>
      </c>
      <c r="F512" s="245" t="s">
        <v>1096</v>
      </c>
      <c r="G512" s="242"/>
      <c r="H512" s="246">
        <v>7.0650000000000004</v>
      </c>
      <c r="I512" s="247"/>
      <c r="J512" s="242"/>
      <c r="K512" s="242"/>
      <c r="L512" s="248"/>
      <c r="M512" s="249"/>
      <c r="N512" s="250"/>
      <c r="O512" s="250"/>
      <c r="P512" s="250"/>
      <c r="Q512" s="250"/>
      <c r="R512" s="250"/>
      <c r="S512" s="250"/>
      <c r="T512" s="251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2" t="s">
        <v>230</v>
      </c>
      <c r="AU512" s="252" t="s">
        <v>88</v>
      </c>
      <c r="AV512" s="13" t="s">
        <v>88</v>
      </c>
      <c r="AW512" s="13" t="s">
        <v>34</v>
      </c>
      <c r="AX512" s="13" t="s">
        <v>79</v>
      </c>
      <c r="AY512" s="252" t="s">
        <v>216</v>
      </c>
    </row>
    <row r="513" s="14" customFormat="1">
      <c r="A513" s="14"/>
      <c r="B513" s="253"/>
      <c r="C513" s="254"/>
      <c r="D513" s="243" t="s">
        <v>230</v>
      </c>
      <c r="E513" s="255" t="s">
        <v>1</v>
      </c>
      <c r="F513" s="256" t="s">
        <v>285</v>
      </c>
      <c r="G513" s="254"/>
      <c r="H513" s="257">
        <v>49.585000000000001</v>
      </c>
      <c r="I513" s="258"/>
      <c r="J513" s="254"/>
      <c r="K513" s="254"/>
      <c r="L513" s="259"/>
      <c r="M513" s="260"/>
      <c r="N513" s="261"/>
      <c r="O513" s="261"/>
      <c r="P513" s="261"/>
      <c r="Q513" s="261"/>
      <c r="R513" s="261"/>
      <c r="S513" s="261"/>
      <c r="T513" s="262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3" t="s">
        <v>230</v>
      </c>
      <c r="AU513" s="263" t="s">
        <v>88</v>
      </c>
      <c r="AV513" s="14" t="s">
        <v>121</v>
      </c>
      <c r="AW513" s="14" t="s">
        <v>34</v>
      </c>
      <c r="AX513" s="14" t="s">
        <v>86</v>
      </c>
      <c r="AY513" s="263" t="s">
        <v>216</v>
      </c>
    </row>
    <row r="514" s="2" customFormat="1" ht="24.15" customHeight="1">
      <c r="A514" s="39"/>
      <c r="B514" s="40"/>
      <c r="C514" s="228" t="s">
        <v>1097</v>
      </c>
      <c r="D514" s="228" t="s">
        <v>218</v>
      </c>
      <c r="E514" s="229" t="s">
        <v>1098</v>
      </c>
      <c r="F514" s="230" t="s">
        <v>1099</v>
      </c>
      <c r="G514" s="231" t="s">
        <v>277</v>
      </c>
      <c r="H514" s="232">
        <v>50.343000000000004</v>
      </c>
      <c r="I514" s="233"/>
      <c r="J514" s="234">
        <f>ROUND(I514*H514,2)</f>
        <v>0</v>
      </c>
      <c r="K514" s="230" t="s">
        <v>222</v>
      </c>
      <c r="L514" s="45"/>
      <c r="M514" s="235" t="s">
        <v>1</v>
      </c>
      <c r="N514" s="236" t="s">
        <v>44</v>
      </c>
      <c r="O514" s="92"/>
      <c r="P514" s="237">
        <f>O514*H514</f>
        <v>0</v>
      </c>
      <c r="Q514" s="237">
        <v>0.10100000000000001</v>
      </c>
      <c r="R514" s="237">
        <f>Q514*H514</f>
        <v>5.0846430000000007</v>
      </c>
      <c r="S514" s="237">
        <v>0</v>
      </c>
      <c r="T514" s="238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39" t="s">
        <v>121</v>
      </c>
      <c r="AT514" s="239" t="s">
        <v>218</v>
      </c>
      <c r="AU514" s="239" t="s">
        <v>88</v>
      </c>
      <c r="AY514" s="18" t="s">
        <v>216</v>
      </c>
      <c r="BE514" s="240">
        <f>IF(N514="základní",J514,0)</f>
        <v>0</v>
      </c>
      <c r="BF514" s="240">
        <f>IF(N514="snížená",J514,0)</f>
        <v>0</v>
      </c>
      <c r="BG514" s="240">
        <f>IF(N514="zákl. přenesená",J514,0)</f>
        <v>0</v>
      </c>
      <c r="BH514" s="240">
        <f>IF(N514="sníž. přenesená",J514,0)</f>
        <v>0</v>
      </c>
      <c r="BI514" s="240">
        <f>IF(N514="nulová",J514,0)</f>
        <v>0</v>
      </c>
      <c r="BJ514" s="18" t="s">
        <v>86</v>
      </c>
      <c r="BK514" s="240">
        <f>ROUND(I514*H514,2)</f>
        <v>0</v>
      </c>
      <c r="BL514" s="18" t="s">
        <v>121</v>
      </c>
      <c r="BM514" s="239" t="s">
        <v>1100</v>
      </c>
    </row>
    <row r="515" s="13" customFormat="1">
      <c r="A515" s="13"/>
      <c r="B515" s="241"/>
      <c r="C515" s="242"/>
      <c r="D515" s="243" t="s">
        <v>230</v>
      </c>
      <c r="E515" s="244" t="s">
        <v>1</v>
      </c>
      <c r="F515" s="245" t="s">
        <v>1101</v>
      </c>
      <c r="G515" s="242"/>
      <c r="H515" s="246">
        <v>50.343000000000004</v>
      </c>
      <c r="I515" s="247"/>
      <c r="J515" s="242"/>
      <c r="K515" s="242"/>
      <c r="L515" s="248"/>
      <c r="M515" s="249"/>
      <c r="N515" s="250"/>
      <c r="O515" s="250"/>
      <c r="P515" s="250"/>
      <c r="Q515" s="250"/>
      <c r="R515" s="250"/>
      <c r="S515" s="250"/>
      <c r="T515" s="251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2" t="s">
        <v>230</v>
      </c>
      <c r="AU515" s="252" t="s">
        <v>88</v>
      </c>
      <c r="AV515" s="13" t="s">
        <v>88</v>
      </c>
      <c r="AW515" s="13" t="s">
        <v>34</v>
      </c>
      <c r="AX515" s="13" t="s">
        <v>79</v>
      </c>
      <c r="AY515" s="252" t="s">
        <v>216</v>
      </c>
    </row>
    <row r="516" s="14" customFormat="1">
      <c r="A516" s="14"/>
      <c r="B516" s="253"/>
      <c r="C516" s="254"/>
      <c r="D516" s="243" t="s">
        <v>230</v>
      </c>
      <c r="E516" s="255" t="s">
        <v>1</v>
      </c>
      <c r="F516" s="256" t="s">
        <v>1102</v>
      </c>
      <c r="G516" s="254"/>
      <c r="H516" s="257">
        <v>50.343000000000004</v>
      </c>
      <c r="I516" s="258"/>
      <c r="J516" s="254"/>
      <c r="K516" s="254"/>
      <c r="L516" s="259"/>
      <c r="M516" s="260"/>
      <c r="N516" s="261"/>
      <c r="O516" s="261"/>
      <c r="P516" s="261"/>
      <c r="Q516" s="261"/>
      <c r="R516" s="261"/>
      <c r="S516" s="261"/>
      <c r="T516" s="262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63" t="s">
        <v>230</v>
      </c>
      <c r="AU516" s="263" t="s">
        <v>88</v>
      </c>
      <c r="AV516" s="14" t="s">
        <v>121</v>
      </c>
      <c r="AW516" s="14" t="s">
        <v>34</v>
      </c>
      <c r="AX516" s="14" t="s">
        <v>86</v>
      </c>
      <c r="AY516" s="263" t="s">
        <v>216</v>
      </c>
    </row>
    <row r="517" s="2" customFormat="1" ht="16.5" customHeight="1">
      <c r="A517" s="39"/>
      <c r="B517" s="40"/>
      <c r="C517" s="264" t="s">
        <v>1103</v>
      </c>
      <c r="D517" s="264" t="s">
        <v>372</v>
      </c>
      <c r="E517" s="265" t="s">
        <v>1104</v>
      </c>
      <c r="F517" s="266" t="s">
        <v>1105</v>
      </c>
      <c r="G517" s="267" t="s">
        <v>277</v>
      </c>
      <c r="H517" s="268">
        <v>15.103</v>
      </c>
      <c r="I517" s="269"/>
      <c r="J517" s="270">
        <f>ROUND(I517*H517,2)</f>
        <v>0</v>
      </c>
      <c r="K517" s="266" t="s">
        <v>222</v>
      </c>
      <c r="L517" s="271"/>
      <c r="M517" s="272" t="s">
        <v>1</v>
      </c>
      <c r="N517" s="273" t="s">
        <v>44</v>
      </c>
      <c r="O517" s="92"/>
      <c r="P517" s="237">
        <f>O517*H517</f>
        <v>0</v>
      </c>
      <c r="Q517" s="237">
        <v>0.13100000000000001</v>
      </c>
      <c r="R517" s="237">
        <f>Q517*H517</f>
        <v>1.9784930000000001</v>
      </c>
      <c r="S517" s="237">
        <v>0</v>
      </c>
      <c r="T517" s="238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39" t="s">
        <v>250</v>
      </c>
      <c r="AT517" s="239" t="s">
        <v>372</v>
      </c>
      <c r="AU517" s="239" t="s">
        <v>88</v>
      </c>
      <c r="AY517" s="18" t="s">
        <v>216</v>
      </c>
      <c r="BE517" s="240">
        <f>IF(N517="základní",J517,0)</f>
        <v>0</v>
      </c>
      <c r="BF517" s="240">
        <f>IF(N517="snížená",J517,0)</f>
        <v>0</v>
      </c>
      <c r="BG517" s="240">
        <f>IF(N517="zákl. přenesená",J517,0)</f>
        <v>0</v>
      </c>
      <c r="BH517" s="240">
        <f>IF(N517="sníž. přenesená",J517,0)</f>
        <v>0</v>
      </c>
      <c r="BI517" s="240">
        <f>IF(N517="nulová",J517,0)</f>
        <v>0</v>
      </c>
      <c r="BJ517" s="18" t="s">
        <v>86</v>
      </c>
      <c r="BK517" s="240">
        <f>ROUND(I517*H517,2)</f>
        <v>0</v>
      </c>
      <c r="BL517" s="18" t="s">
        <v>121</v>
      </c>
      <c r="BM517" s="239" t="s">
        <v>1106</v>
      </c>
    </row>
    <row r="518" s="13" customFormat="1">
      <c r="A518" s="13"/>
      <c r="B518" s="241"/>
      <c r="C518" s="242"/>
      <c r="D518" s="243" t="s">
        <v>230</v>
      </c>
      <c r="E518" s="244" t="s">
        <v>1</v>
      </c>
      <c r="F518" s="245" t="s">
        <v>1107</v>
      </c>
      <c r="G518" s="242"/>
      <c r="H518" s="246">
        <v>15.103</v>
      </c>
      <c r="I518" s="247"/>
      <c r="J518" s="242"/>
      <c r="K518" s="242"/>
      <c r="L518" s="248"/>
      <c r="M518" s="249"/>
      <c r="N518" s="250"/>
      <c r="O518" s="250"/>
      <c r="P518" s="250"/>
      <c r="Q518" s="250"/>
      <c r="R518" s="250"/>
      <c r="S518" s="250"/>
      <c r="T518" s="251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2" t="s">
        <v>230</v>
      </c>
      <c r="AU518" s="252" t="s">
        <v>88</v>
      </c>
      <c r="AV518" s="13" t="s">
        <v>88</v>
      </c>
      <c r="AW518" s="13" t="s">
        <v>34</v>
      </c>
      <c r="AX518" s="13" t="s">
        <v>79</v>
      </c>
      <c r="AY518" s="252" t="s">
        <v>216</v>
      </c>
    </row>
    <row r="519" s="14" customFormat="1">
      <c r="A519" s="14"/>
      <c r="B519" s="253"/>
      <c r="C519" s="254"/>
      <c r="D519" s="243" t="s">
        <v>230</v>
      </c>
      <c r="E519" s="255" t="s">
        <v>1</v>
      </c>
      <c r="F519" s="256" t="s">
        <v>1108</v>
      </c>
      <c r="G519" s="254"/>
      <c r="H519" s="257">
        <v>15.103</v>
      </c>
      <c r="I519" s="258"/>
      <c r="J519" s="254"/>
      <c r="K519" s="254"/>
      <c r="L519" s="259"/>
      <c r="M519" s="260"/>
      <c r="N519" s="261"/>
      <c r="O519" s="261"/>
      <c r="P519" s="261"/>
      <c r="Q519" s="261"/>
      <c r="R519" s="261"/>
      <c r="S519" s="261"/>
      <c r="T519" s="262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63" t="s">
        <v>230</v>
      </c>
      <c r="AU519" s="263" t="s">
        <v>88</v>
      </c>
      <c r="AV519" s="14" t="s">
        <v>121</v>
      </c>
      <c r="AW519" s="14" t="s">
        <v>34</v>
      </c>
      <c r="AX519" s="14" t="s">
        <v>86</v>
      </c>
      <c r="AY519" s="263" t="s">
        <v>216</v>
      </c>
    </row>
    <row r="520" s="2" customFormat="1" ht="24.15" customHeight="1">
      <c r="A520" s="39"/>
      <c r="B520" s="40"/>
      <c r="C520" s="228" t="s">
        <v>1109</v>
      </c>
      <c r="D520" s="228" t="s">
        <v>218</v>
      </c>
      <c r="E520" s="229" t="s">
        <v>1110</v>
      </c>
      <c r="F520" s="230" t="s">
        <v>1111</v>
      </c>
      <c r="G520" s="231" t="s">
        <v>277</v>
      </c>
      <c r="H520" s="232">
        <v>13.140000000000001</v>
      </c>
      <c r="I520" s="233"/>
      <c r="J520" s="234">
        <f>ROUND(I520*H520,2)</f>
        <v>0</v>
      </c>
      <c r="K520" s="230" t="s">
        <v>222</v>
      </c>
      <c r="L520" s="45"/>
      <c r="M520" s="235" t="s">
        <v>1</v>
      </c>
      <c r="N520" s="236" t="s">
        <v>44</v>
      </c>
      <c r="O520" s="92"/>
      <c r="P520" s="237">
        <f>O520*H520</f>
        <v>0</v>
      </c>
      <c r="Q520" s="237">
        <v>0.10100000000000001</v>
      </c>
      <c r="R520" s="237">
        <f>Q520*H520</f>
        <v>1.3271400000000002</v>
      </c>
      <c r="S520" s="237">
        <v>0</v>
      </c>
      <c r="T520" s="238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39" t="s">
        <v>121</v>
      </c>
      <c r="AT520" s="239" t="s">
        <v>218</v>
      </c>
      <c r="AU520" s="239" t="s">
        <v>88</v>
      </c>
      <c r="AY520" s="18" t="s">
        <v>216</v>
      </c>
      <c r="BE520" s="240">
        <f>IF(N520="základní",J520,0)</f>
        <v>0</v>
      </c>
      <c r="BF520" s="240">
        <f>IF(N520="snížená",J520,0)</f>
        <v>0</v>
      </c>
      <c r="BG520" s="240">
        <f>IF(N520="zákl. přenesená",J520,0)</f>
        <v>0</v>
      </c>
      <c r="BH520" s="240">
        <f>IF(N520="sníž. přenesená",J520,0)</f>
        <v>0</v>
      </c>
      <c r="BI520" s="240">
        <f>IF(N520="nulová",J520,0)</f>
        <v>0</v>
      </c>
      <c r="BJ520" s="18" t="s">
        <v>86</v>
      </c>
      <c r="BK520" s="240">
        <f>ROUND(I520*H520,2)</f>
        <v>0</v>
      </c>
      <c r="BL520" s="18" t="s">
        <v>121</v>
      </c>
      <c r="BM520" s="239" t="s">
        <v>1112</v>
      </c>
    </row>
    <row r="521" s="13" customFormat="1">
      <c r="A521" s="13"/>
      <c r="B521" s="241"/>
      <c r="C521" s="242"/>
      <c r="D521" s="243" t="s">
        <v>230</v>
      </c>
      <c r="E521" s="244" t="s">
        <v>1</v>
      </c>
      <c r="F521" s="245" t="s">
        <v>614</v>
      </c>
      <c r="G521" s="242"/>
      <c r="H521" s="246">
        <v>13.140000000000001</v>
      </c>
      <c r="I521" s="247"/>
      <c r="J521" s="242"/>
      <c r="K521" s="242"/>
      <c r="L521" s="248"/>
      <c r="M521" s="249"/>
      <c r="N521" s="250"/>
      <c r="O521" s="250"/>
      <c r="P521" s="250"/>
      <c r="Q521" s="250"/>
      <c r="R521" s="250"/>
      <c r="S521" s="250"/>
      <c r="T521" s="251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2" t="s">
        <v>230</v>
      </c>
      <c r="AU521" s="252" t="s">
        <v>88</v>
      </c>
      <c r="AV521" s="13" t="s">
        <v>88</v>
      </c>
      <c r="AW521" s="13" t="s">
        <v>34</v>
      </c>
      <c r="AX521" s="13" t="s">
        <v>86</v>
      </c>
      <c r="AY521" s="252" t="s">
        <v>216</v>
      </c>
    </row>
    <row r="522" s="2" customFormat="1" ht="16.5" customHeight="1">
      <c r="A522" s="39"/>
      <c r="B522" s="40"/>
      <c r="C522" s="228" t="s">
        <v>1113</v>
      </c>
      <c r="D522" s="228" t="s">
        <v>218</v>
      </c>
      <c r="E522" s="229" t="s">
        <v>1114</v>
      </c>
      <c r="F522" s="230" t="s">
        <v>1115</v>
      </c>
      <c r="G522" s="231" t="s">
        <v>277</v>
      </c>
      <c r="H522" s="232">
        <v>29.305</v>
      </c>
      <c r="I522" s="233"/>
      <c r="J522" s="234">
        <f>ROUND(I522*H522,2)</f>
        <v>0</v>
      </c>
      <c r="K522" s="230" t="s">
        <v>222</v>
      </c>
      <c r="L522" s="45"/>
      <c r="M522" s="235" t="s">
        <v>1</v>
      </c>
      <c r="N522" s="236" t="s">
        <v>44</v>
      </c>
      <c r="O522" s="92"/>
      <c r="P522" s="237">
        <f>O522*H522</f>
        <v>0</v>
      </c>
      <c r="Q522" s="237">
        <v>0.090399999999999994</v>
      </c>
      <c r="R522" s="237">
        <f>Q522*H522</f>
        <v>2.6491719999999996</v>
      </c>
      <c r="S522" s="237">
        <v>0</v>
      </c>
      <c r="T522" s="238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39" t="s">
        <v>121</v>
      </c>
      <c r="AT522" s="239" t="s">
        <v>218</v>
      </c>
      <c r="AU522" s="239" t="s">
        <v>88</v>
      </c>
      <c r="AY522" s="18" t="s">
        <v>216</v>
      </c>
      <c r="BE522" s="240">
        <f>IF(N522="základní",J522,0)</f>
        <v>0</v>
      </c>
      <c r="BF522" s="240">
        <f>IF(N522="snížená",J522,0)</f>
        <v>0</v>
      </c>
      <c r="BG522" s="240">
        <f>IF(N522="zákl. přenesená",J522,0)</f>
        <v>0</v>
      </c>
      <c r="BH522" s="240">
        <f>IF(N522="sníž. přenesená",J522,0)</f>
        <v>0</v>
      </c>
      <c r="BI522" s="240">
        <f>IF(N522="nulová",J522,0)</f>
        <v>0</v>
      </c>
      <c r="BJ522" s="18" t="s">
        <v>86</v>
      </c>
      <c r="BK522" s="240">
        <f>ROUND(I522*H522,2)</f>
        <v>0</v>
      </c>
      <c r="BL522" s="18" t="s">
        <v>121</v>
      </c>
      <c r="BM522" s="239" t="s">
        <v>1116</v>
      </c>
    </row>
    <row r="523" s="13" customFormat="1">
      <c r="A523" s="13"/>
      <c r="B523" s="241"/>
      <c r="C523" s="242"/>
      <c r="D523" s="243" t="s">
        <v>230</v>
      </c>
      <c r="E523" s="244" t="s">
        <v>1</v>
      </c>
      <c r="F523" s="245" t="s">
        <v>616</v>
      </c>
      <c r="G523" s="242"/>
      <c r="H523" s="246">
        <v>29.305</v>
      </c>
      <c r="I523" s="247"/>
      <c r="J523" s="242"/>
      <c r="K523" s="242"/>
      <c r="L523" s="248"/>
      <c r="M523" s="249"/>
      <c r="N523" s="250"/>
      <c r="O523" s="250"/>
      <c r="P523" s="250"/>
      <c r="Q523" s="250"/>
      <c r="R523" s="250"/>
      <c r="S523" s="250"/>
      <c r="T523" s="251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52" t="s">
        <v>230</v>
      </c>
      <c r="AU523" s="252" t="s">
        <v>88</v>
      </c>
      <c r="AV523" s="13" t="s">
        <v>88</v>
      </c>
      <c r="AW523" s="13" t="s">
        <v>34</v>
      </c>
      <c r="AX523" s="13" t="s">
        <v>86</v>
      </c>
      <c r="AY523" s="252" t="s">
        <v>216</v>
      </c>
    </row>
    <row r="524" s="2" customFormat="1" ht="16.5" customHeight="1">
      <c r="A524" s="39"/>
      <c r="B524" s="40"/>
      <c r="C524" s="264" t="s">
        <v>1117</v>
      </c>
      <c r="D524" s="264" t="s">
        <v>372</v>
      </c>
      <c r="E524" s="265" t="s">
        <v>1118</v>
      </c>
      <c r="F524" s="266" t="s">
        <v>1119</v>
      </c>
      <c r="G524" s="267" t="s">
        <v>277</v>
      </c>
      <c r="H524" s="268">
        <v>30.184000000000001</v>
      </c>
      <c r="I524" s="269"/>
      <c r="J524" s="270">
        <f>ROUND(I524*H524,2)</f>
        <v>0</v>
      </c>
      <c r="K524" s="266" t="s">
        <v>222</v>
      </c>
      <c r="L524" s="271"/>
      <c r="M524" s="272" t="s">
        <v>1</v>
      </c>
      <c r="N524" s="273" t="s">
        <v>44</v>
      </c>
      <c r="O524" s="92"/>
      <c r="P524" s="237">
        <f>O524*H524</f>
        <v>0</v>
      </c>
      <c r="Q524" s="237">
        <v>0.315</v>
      </c>
      <c r="R524" s="237">
        <f>Q524*H524</f>
        <v>9.5079600000000006</v>
      </c>
      <c r="S524" s="237">
        <v>0</v>
      </c>
      <c r="T524" s="238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39" t="s">
        <v>250</v>
      </c>
      <c r="AT524" s="239" t="s">
        <v>372</v>
      </c>
      <c r="AU524" s="239" t="s">
        <v>88</v>
      </c>
      <c r="AY524" s="18" t="s">
        <v>216</v>
      </c>
      <c r="BE524" s="240">
        <f>IF(N524="základní",J524,0)</f>
        <v>0</v>
      </c>
      <c r="BF524" s="240">
        <f>IF(N524="snížená",J524,0)</f>
        <v>0</v>
      </c>
      <c r="BG524" s="240">
        <f>IF(N524="zákl. přenesená",J524,0)</f>
        <v>0</v>
      </c>
      <c r="BH524" s="240">
        <f>IF(N524="sníž. přenesená",J524,0)</f>
        <v>0</v>
      </c>
      <c r="BI524" s="240">
        <f>IF(N524="nulová",J524,0)</f>
        <v>0</v>
      </c>
      <c r="BJ524" s="18" t="s">
        <v>86</v>
      </c>
      <c r="BK524" s="240">
        <f>ROUND(I524*H524,2)</f>
        <v>0</v>
      </c>
      <c r="BL524" s="18" t="s">
        <v>121</v>
      </c>
      <c r="BM524" s="239" t="s">
        <v>1120</v>
      </c>
    </row>
    <row r="525" s="13" customFormat="1">
      <c r="A525" s="13"/>
      <c r="B525" s="241"/>
      <c r="C525" s="242"/>
      <c r="D525" s="243" t="s">
        <v>230</v>
      </c>
      <c r="E525" s="242"/>
      <c r="F525" s="245" t="s">
        <v>1121</v>
      </c>
      <c r="G525" s="242"/>
      <c r="H525" s="246">
        <v>30.184000000000001</v>
      </c>
      <c r="I525" s="247"/>
      <c r="J525" s="242"/>
      <c r="K525" s="242"/>
      <c r="L525" s="248"/>
      <c r="M525" s="249"/>
      <c r="N525" s="250"/>
      <c r="O525" s="250"/>
      <c r="P525" s="250"/>
      <c r="Q525" s="250"/>
      <c r="R525" s="250"/>
      <c r="S525" s="250"/>
      <c r="T525" s="251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2" t="s">
        <v>230</v>
      </c>
      <c r="AU525" s="252" t="s">
        <v>88</v>
      </c>
      <c r="AV525" s="13" t="s">
        <v>88</v>
      </c>
      <c r="AW525" s="13" t="s">
        <v>4</v>
      </c>
      <c r="AX525" s="13" t="s">
        <v>86</v>
      </c>
      <c r="AY525" s="252" t="s">
        <v>216</v>
      </c>
    </row>
    <row r="526" s="12" customFormat="1" ht="22.8" customHeight="1">
      <c r="A526" s="12"/>
      <c r="B526" s="212"/>
      <c r="C526" s="213"/>
      <c r="D526" s="214" t="s">
        <v>78</v>
      </c>
      <c r="E526" s="226" t="s">
        <v>241</v>
      </c>
      <c r="F526" s="226" t="s">
        <v>1122</v>
      </c>
      <c r="G526" s="213"/>
      <c r="H526" s="213"/>
      <c r="I526" s="216"/>
      <c r="J526" s="227">
        <f>BK526</f>
        <v>0</v>
      </c>
      <c r="K526" s="213"/>
      <c r="L526" s="218"/>
      <c r="M526" s="219"/>
      <c r="N526" s="220"/>
      <c r="O526" s="220"/>
      <c r="P526" s="221">
        <f>SUM(P527:P1024)</f>
        <v>0</v>
      </c>
      <c r="Q526" s="220"/>
      <c r="R526" s="221">
        <f>SUM(R527:R1024)</f>
        <v>1173.1614734050002</v>
      </c>
      <c r="S526" s="220"/>
      <c r="T526" s="222">
        <f>SUM(T527:T1024)</f>
        <v>0</v>
      </c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R526" s="223" t="s">
        <v>86</v>
      </c>
      <c r="AT526" s="224" t="s">
        <v>78</v>
      </c>
      <c r="AU526" s="224" t="s">
        <v>86</v>
      </c>
      <c r="AY526" s="223" t="s">
        <v>216</v>
      </c>
      <c r="BK526" s="225">
        <f>SUM(BK527:BK1024)</f>
        <v>0</v>
      </c>
    </row>
    <row r="527" s="2" customFormat="1" ht="16.5" customHeight="1">
      <c r="A527" s="39"/>
      <c r="B527" s="40"/>
      <c r="C527" s="228" t="s">
        <v>1123</v>
      </c>
      <c r="D527" s="228" t="s">
        <v>218</v>
      </c>
      <c r="E527" s="229" t="s">
        <v>1124</v>
      </c>
      <c r="F527" s="230" t="s">
        <v>1125</v>
      </c>
      <c r="G527" s="231" t="s">
        <v>277</v>
      </c>
      <c r="H527" s="232">
        <v>298.06299999999999</v>
      </c>
      <c r="I527" s="233"/>
      <c r="J527" s="234">
        <f>ROUND(I527*H527,2)</f>
        <v>0</v>
      </c>
      <c r="K527" s="230" t="s">
        <v>222</v>
      </c>
      <c r="L527" s="45"/>
      <c r="M527" s="235" t="s">
        <v>1</v>
      </c>
      <c r="N527" s="236" t="s">
        <v>44</v>
      </c>
      <c r="O527" s="92"/>
      <c r="P527" s="237">
        <f>O527*H527</f>
        <v>0</v>
      </c>
      <c r="Q527" s="237">
        <v>0.00025999999999999998</v>
      </c>
      <c r="R527" s="237">
        <f>Q527*H527</f>
        <v>0.07749637999999999</v>
      </c>
      <c r="S527" s="237">
        <v>0</v>
      </c>
      <c r="T527" s="238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39" t="s">
        <v>121</v>
      </c>
      <c r="AT527" s="239" t="s">
        <v>218</v>
      </c>
      <c r="AU527" s="239" t="s">
        <v>88</v>
      </c>
      <c r="AY527" s="18" t="s">
        <v>216</v>
      </c>
      <c r="BE527" s="240">
        <f>IF(N527="základní",J527,0)</f>
        <v>0</v>
      </c>
      <c r="BF527" s="240">
        <f>IF(N527="snížená",J527,0)</f>
        <v>0</v>
      </c>
      <c r="BG527" s="240">
        <f>IF(N527="zákl. přenesená",J527,0)</f>
        <v>0</v>
      </c>
      <c r="BH527" s="240">
        <f>IF(N527="sníž. přenesená",J527,0)</f>
        <v>0</v>
      </c>
      <c r="BI527" s="240">
        <f>IF(N527="nulová",J527,0)</f>
        <v>0</v>
      </c>
      <c r="BJ527" s="18" t="s">
        <v>86</v>
      </c>
      <c r="BK527" s="240">
        <f>ROUND(I527*H527,2)</f>
        <v>0</v>
      </c>
      <c r="BL527" s="18" t="s">
        <v>121</v>
      </c>
      <c r="BM527" s="239" t="s">
        <v>1126</v>
      </c>
    </row>
    <row r="528" s="13" customFormat="1">
      <c r="A528" s="13"/>
      <c r="B528" s="241"/>
      <c r="C528" s="242"/>
      <c r="D528" s="243" t="s">
        <v>230</v>
      </c>
      <c r="E528" s="244" t="s">
        <v>1</v>
      </c>
      <c r="F528" s="245" t="s">
        <v>1127</v>
      </c>
      <c r="G528" s="242"/>
      <c r="H528" s="246">
        <v>298.06299999999999</v>
      </c>
      <c r="I528" s="247"/>
      <c r="J528" s="242"/>
      <c r="K528" s="242"/>
      <c r="L528" s="248"/>
      <c r="M528" s="249"/>
      <c r="N528" s="250"/>
      <c r="O528" s="250"/>
      <c r="P528" s="250"/>
      <c r="Q528" s="250"/>
      <c r="R528" s="250"/>
      <c r="S528" s="250"/>
      <c r="T528" s="251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2" t="s">
        <v>230</v>
      </c>
      <c r="AU528" s="252" t="s">
        <v>88</v>
      </c>
      <c r="AV528" s="13" t="s">
        <v>88</v>
      </c>
      <c r="AW528" s="13" t="s">
        <v>34</v>
      </c>
      <c r="AX528" s="13" t="s">
        <v>86</v>
      </c>
      <c r="AY528" s="252" t="s">
        <v>216</v>
      </c>
    </row>
    <row r="529" s="2" customFormat="1" ht="24.15" customHeight="1">
      <c r="A529" s="39"/>
      <c r="B529" s="40"/>
      <c r="C529" s="228" t="s">
        <v>1128</v>
      </c>
      <c r="D529" s="228" t="s">
        <v>218</v>
      </c>
      <c r="E529" s="229" t="s">
        <v>1129</v>
      </c>
      <c r="F529" s="230" t="s">
        <v>1130</v>
      </c>
      <c r="G529" s="231" t="s">
        <v>277</v>
      </c>
      <c r="H529" s="232">
        <v>298.06299999999999</v>
      </c>
      <c r="I529" s="233"/>
      <c r="J529" s="234">
        <f>ROUND(I529*H529,2)</f>
        <v>0</v>
      </c>
      <c r="K529" s="230" t="s">
        <v>222</v>
      </c>
      <c r="L529" s="45"/>
      <c r="M529" s="235" t="s">
        <v>1</v>
      </c>
      <c r="N529" s="236" t="s">
        <v>44</v>
      </c>
      <c r="O529" s="92"/>
      <c r="P529" s="237">
        <f>O529*H529</f>
        <v>0</v>
      </c>
      <c r="Q529" s="237">
        <v>0.01103</v>
      </c>
      <c r="R529" s="237">
        <f>Q529*H529</f>
        <v>3.2876348899999996</v>
      </c>
      <c r="S529" s="237">
        <v>0</v>
      </c>
      <c r="T529" s="238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39" t="s">
        <v>121</v>
      </c>
      <c r="AT529" s="239" t="s">
        <v>218</v>
      </c>
      <c r="AU529" s="239" t="s">
        <v>88</v>
      </c>
      <c r="AY529" s="18" t="s">
        <v>216</v>
      </c>
      <c r="BE529" s="240">
        <f>IF(N529="základní",J529,0)</f>
        <v>0</v>
      </c>
      <c r="BF529" s="240">
        <f>IF(N529="snížená",J529,0)</f>
        <v>0</v>
      </c>
      <c r="BG529" s="240">
        <f>IF(N529="zákl. přenesená",J529,0)</f>
        <v>0</v>
      </c>
      <c r="BH529" s="240">
        <f>IF(N529="sníž. přenesená",J529,0)</f>
        <v>0</v>
      </c>
      <c r="BI529" s="240">
        <f>IF(N529="nulová",J529,0)</f>
        <v>0</v>
      </c>
      <c r="BJ529" s="18" t="s">
        <v>86</v>
      </c>
      <c r="BK529" s="240">
        <f>ROUND(I529*H529,2)</f>
        <v>0</v>
      </c>
      <c r="BL529" s="18" t="s">
        <v>121</v>
      </c>
      <c r="BM529" s="239" t="s">
        <v>1131</v>
      </c>
    </row>
    <row r="530" s="13" customFormat="1">
      <c r="A530" s="13"/>
      <c r="B530" s="241"/>
      <c r="C530" s="242"/>
      <c r="D530" s="243" t="s">
        <v>230</v>
      </c>
      <c r="E530" s="244" t="s">
        <v>1</v>
      </c>
      <c r="F530" s="245" t="s">
        <v>924</v>
      </c>
      <c r="G530" s="242"/>
      <c r="H530" s="246">
        <v>298.06299999999999</v>
      </c>
      <c r="I530" s="247"/>
      <c r="J530" s="242"/>
      <c r="K530" s="242"/>
      <c r="L530" s="248"/>
      <c r="M530" s="249"/>
      <c r="N530" s="250"/>
      <c r="O530" s="250"/>
      <c r="P530" s="250"/>
      <c r="Q530" s="250"/>
      <c r="R530" s="250"/>
      <c r="S530" s="250"/>
      <c r="T530" s="251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2" t="s">
        <v>230</v>
      </c>
      <c r="AU530" s="252" t="s">
        <v>88</v>
      </c>
      <c r="AV530" s="13" t="s">
        <v>88</v>
      </c>
      <c r="AW530" s="13" t="s">
        <v>34</v>
      </c>
      <c r="AX530" s="13" t="s">
        <v>86</v>
      </c>
      <c r="AY530" s="252" t="s">
        <v>216</v>
      </c>
    </row>
    <row r="531" s="2" customFormat="1" ht="16.5" customHeight="1">
      <c r="A531" s="39"/>
      <c r="B531" s="40"/>
      <c r="C531" s="228" t="s">
        <v>1132</v>
      </c>
      <c r="D531" s="228" t="s">
        <v>218</v>
      </c>
      <c r="E531" s="229" t="s">
        <v>1133</v>
      </c>
      <c r="F531" s="230" t="s">
        <v>1134</v>
      </c>
      <c r="G531" s="231" t="s">
        <v>277</v>
      </c>
      <c r="H531" s="232">
        <v>298.06299999999999</v>
      </c>
      <c r="I531" s="233"/>
      <c r="J531" s="234">
        <f>ROUND(I531*H531,2)</f>
        <v>0</v>
      </c>
      <c r="K531" s="230" t="s">
        <v>222</v>
      </c>
      <c r="L531" s="45"/>
      <c r="M531" s="235" t="s">
        <v>1</v>
      </c>
      <c r="N531" s="236" t="s">
        <v>44</v>
      </c>
      <c r="O531" s="92"/>
      <c r="P531" s="237">
        <f>O531*H531</f>
        <v>0</v>
      </c>
      <c r="Q531" s="237">
        <v>0.0055199999999999997</v>
      </c>
      <c r="R531" s="237">
        <f>Q531*H531</f>
        <v>1.6453077599999999</v>
      </c>
      <c r="S531" s="237">
        <v>0</v>
      </c>
      <c r="T531" s="238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39" t="s">
        <v>121</v>
      </c>
      <c r="AT531" s="239" t="s">
        <v>218</v>
      </c>
      <c r="AU531" s="239" t="s">
        <v>88</v>
      </c>
      <c r="AY531" s="18" t="s">
        <v>216</v>
      </c>
      <c r="BE531" s="240">
        <f>IF(N531="základní",J531,0)</f>
        <v>0</v>
      </c>
      <c r="BF531" s="240">
        <f>IF(N531="snížená",J531,0)</f>
        <v>0</v>
      </c>
      <c r="BG531" s="240">
        <f>IF(N531="zákl. přenesená",J531,0)</f>
        <v>0</v>
      </c>
      <c r="BH531" s="240">
        <f>IF(N531="sníž. přenesená",J531,0)</f>
        <v>0</v>
      </c>
      <c r="BI531" s="240">
        <f>IF(N531="nulová",J531,0)</f>
        <v>0</v>
      </c>
      <c r="BJ531" s="18" t="s">
        <v>86</v>
      </c>
      <c r="BK531" s="240">
        <f>ROUND(I531*H531,2)</f>
        <v>0</v>
      </c>
      <c r="BL531" s="18" t="s">
        <v>121</v>
      </c>
      <c r="BM531" s="239" t="s">
        <v>1135</v>
      </c>
    </row>
    <row r="532" s="2" customFormat="1" ht="16.5" customHeight="1">
      <c r="A532" s="39"/>
      <c r="B532" s="40"/>
      <c r="C532" s="228" t="s">
        <v>1136</v>
      </c>
      <c r="D532" s="228" t="s">
        <v>218</v>
      </c>
      <c r="E532" s="229" t="s">
        <v>1137</v>
      </c>
      <c r="F532" s="230" t="s">
        <v>1138</v>
      </c>
      <c r="G532" s="231" t="s">
        <v>277</v>
      </c>
      <c r="H532" s="232">
        <v>73.155000000000001</v>
      </c>
      <c r="I532" s="233"/>
      <c r="J532" s="234">
        <f>ROUND(I532*H532,2)</f>
        <v>0</v>
      </c>
      <c r="K532" s="230" t="s">
        <v>222</v>
      </c>
      <c r="L532" s="45"/>
      <c r="M532" s="235" t="s">
        <v>1</v>
      </c>
      <c r="N532" s="236" t="s">
        <v>44</v>
      </c>
      <c r="O532" s="92"/>
      <c r="P532" s="237">
        <f>O532*H532</f>
        <v>0</v>
      </c>
      <c r="Q532" s="237">
        <v>0</v>
      </c>
      <c r="R532" s="237">
        <f>Q532*H532</f>
        <v>0</v>
      </c>
      <c r="S532" s="237">
        <v>0</v>
      </c>
      <c r="T532" s="238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39" t="s">
        <v>121</v>
      </c>
      <c r="AT532" s="239" t="s">
        <v>218</v>
      </c>
      <c r="AU532" s="239" t="s">
        <v>88</v>
      </c>
      <c r="AY532" s="18" t="s">
        <v>216</v>
      </c>
      <c r="BE532" s="240">
        <f>IF(N532="základní",J532,0)</f>
        <v>0</v>
      </c>
      <c r="BF532" s="240">
        <f>IF(N532="snížená",J532,0)</f>
        <v>0</v>
      </c>
      <c r="BG532" s="240">
        <f>IF(N532="zákl. přenesená",J532,0)</f>
        <v>0</v>
      </c>
      <c r="BH532" s="240">
        <f>IF(N532="sníž. přenesená",J532,0)</f>
        <v>0</v>
      </c>
      <c r="BI532" s="240">
        <f>IF(N532="nulová",J532,0)</f>
        <v>0</v>
      </c>
      <c r="BJ532" s="18" t="s">
        <v>86</v>
      </c>
      <c r="BK532" s="240">
        <f>ROUND(I532*H532,2)</f>
        <v>0</v>
      </c>
      <c r="BL532" s="18" t="s">
        <v>121</v>
      </c>
      <c r="BM532" s="239" t="s">
        <v>1139</v>
      </c>
    </row>
    <row r="533" s="13" customFormat="1">
      <c r="A533" s="13"/>
      <c r="B533" s="241"/>
      <c r="C533" s="242"/>
      <c r="D533" s="243" t="s">
        <v>230</v>
      </c>
      <c r="E533" s="244" t="s">
        <v>1</v>
      </c>
      <c r="F533" s="245" t="s">
        <v>793</v>
      </c>
      <c r="G533" s="242"/>
      <c r="H533" s="246">
        <v>73.155000000000001</v>
      </c>
      <c r="I533" s="247"/>
      <c r="J533" s="242"/>
      <c r="K533" s="242"/>
      <c r="L533" s="248"/>
      <c r="M533" s="249"/>
      <c r="N533" s="250"/>
      <c r="O533" s="250"/>
      <c r="P533" s="250"/>
      <c r="Q533" s="250"/>
      <c r="R533" s="250"/>
      <c r="S533" s="250"/>
      <c r="T533" s="251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2" t="s">
        <v>230</v>
      </c>
      <c r="AU533" s="252" t="s">
        <v>88</v>
      </c>
      <c r="AV533" s="13" t="s">
        <v>88</v>
      </c>
      <c r="AW533" s="13" t="s">
        <v>34</v>
      </c>
      <c r="AX533" s="13" t="s">
        <v>86</v>
      </c>
      <c r="AY533" s="252" t="s">
        <v>216</v>
      </c>
    </row>
    <row r="534" s="2" customFormat="1" ht="16.5" customHeight="1">
      <c r="A534" s="39"/>
      <c r="B534" s="40"/>
      <c r="C534" s="228" t="s">
        <v>1140</v>
      </c>
      <c r="D534" s="228" t="s">
        <v>218</v>
      </c>
      <c r="E534" s="229" t="s">
        <v>1141</v>
      </c>
      <c r="F534" s="230" t="s">
        <v>1142</v>
      </c>
      <c r="G534" s="231" t="s">
        <v>277</v>
      </c>
      <c r="H534" s="232">
        <v>1131.098</v>
      </c>
      <c r="I534" s="233"/>
      <c r="J534" s="234">
        <f>ROUND(I534*H534,2)</f>
        <v>0</v>
      </c>
      <c r="K534" s="230" t="s">
        <v>222</v>
      </c>
      <c r="L534" s="45"/>
      <c r="M534" s="235" t="s">
        <v>1</v>
      </c>
      <c r="N534" s="236" t="s">
        <v>44</v>
      </c>
      <c r="O534" s="92"/>
      <c r="P534" s="237">
        <f>O534*H534</f>
        <v>0</v>
      </c>
      <c r="Q534" s="237">
        <v>0.00025999999999999998</v>
      </c>
      <c r="R534" s="237">
        <f>Q534*H534</f>
        <v>0.29408547999999995</v>
      </c>
      <c r="S534" s="237">
        <v>0</v>
      </c>
      <c r="T534" s="238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39" t="s">
        <v>121</v>
      </c>
      <c r="AT534" s="239" t="s">
        <v>218</v>
      </c>
      <c r="AU534" s="239" t="s">
        <v>88</v>
      </c>
      <c r="AY534" s="18" t="s">
        <v>216</v>
      </c>
      <c r="BE534" s="240">
        <f>IF(N534="základní",J534,0)</f>
        <v>0</v>
      </c>
      <c r="BF534" s="240">
        <f>IF(N534="snížená",J534,0)</f>
        <v>0</v>
      </c>
      <c r="BG534" s="240">
        <f>IF(N534="zákl. přenesená",J534,0)</f>
        <v>0</v>
      </c>
      <c r="BH534" s="240">
        <f>IF(N534="sníž. přenesená",J534,0)</f>
        <v>0</v>
      </c>
      <c r="BI534" s="240">
        <f>IF(N534="nulová",J534,0)</f>
        <v>0</v>
      </c>
      <c r="BJ534" s="18" t="s">
        <v>86</v>
      </c>
      <c r="BK534" s="240">
        <f>ROUND(I534*H534,2)</f>
        <v>0</v>
      </c>
      <c r="BL534" s="18" t="s">
        <v>121</v>
      </c>
      <c r="BM534" s="239" t="s">
        <v>1143</v>
      </c>
    </row>
    <row r="535" s="2" customFormat="1" ht="16.5" customHeight="1">
      <c r="A535" s="39"/>
      <c r="B535" s="40"/>
      <c r="C535" s="228" t="s">
        <v>1144</v>
      </c>
      <c r="D535" s="228" t="s">
        <v>218</v>
      </c>
      <c r="E535" s="229" t="s">
        <v>1145</v>
      </c>
      <c r="F535" s="230" t="s">
        <v>1146</v>
      </c>
      <c r="G535" s="231" t="s">
        <v>277</v>
      </c>
      <c r="H535" s="232">
        <v>24</v>
      </c>
      <c r="I535" s="233"/>
      <c r="J535" s="234">
        <f>ROUND(I535*H535,2)</f>
        <v>0</v>
      </c>
      <c r="K535" s="230" t="s">
        <v>222</v>
      </c>
      <c r="L535" s="45"/>
      <c r="M535" s="235" t="s">
        <v>1</v>
      </c>
      <c r="N535" s="236" t="s">
        <v>44</v>
      </c>
      <c r="O535" s="92"/>
      <c r="P535" s="237">
        <f>O535*H535</f>
        <v>0</v>
      </c>
      <c r="Q535" s="237">
        <v>0.0043800000000000002</v>
      </c>
      <c r="R535" s="237">
        <f>Q535*H535</f>
        <v>0.10512000000000001</v>
      </c>
      <c r="S535" s="237">
        <v>0</v>
      </c>
      <c r="T535" s="238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39" t="s">
        <v>121</v>
      </c>
      <c r="AT535" s="239" t="s">
        <v>218</v>
      </c>
      <c r="AU535" s="239" t="s">
        <v>88</v>
      </c>
      <c r="AY535" s="18" t="s">
        <v>216</v>
      </c>
      <c r="BE535" s="240">
        <f>IF(N535="základní",J535,0)</f>
        <v>0</v>
      </c>
      <c r="BF535" s="240">
        <f>IF(N535="snížená",J535,0)</f>
        <v>0</v>
      </c>
      <c r="BG535" s="240">
        <f>IF(N535="zákl. přenesená",J535,0)</f>
        <v>0</v>
      </c>
      <c r="BH535" s="240">
        <f>IF(N535="sníž. přenesená",J535,0)</f>
        <v>0</v>
      </c>
      <c r="BI535" s="240">
        <f>IF(N535="nulová",J535,0)</f>
        <v>0</v>
      </c>
      <c r="BJ535" s="18" t="s">
        <v>86</v>
      </c>
      <c r="BK535" s="240">
        <f>ROUND(I535*H535,2)</f>
        <v>0</v>
      </c>
      <c r="BL535" s="18" t="s">
        <v>121</v>
      </c>
      <c r="BM535" s="239" t="s">
        <v>1147</v>
      </c>
    </row>
    <row r="536" s="13" customFormat="1">
      <c r="A536" s="13"/>
      <c r="B536" s="241"/>
      <c r="C536" s="242"/>
      <c r="D536" s="243" t="s">
        <v>230</v>
      </c>
      <c r="E536" s="244" t="s">
        <v>1</v>
      </c>
      <c r="F536" s="245" t="s">
        <v>1148</v>
      </c>
      <c r="G536" s="242"/>
      <c r="H536" s="246">
        <v>24</v>
      </c>
      <c r="I536" s="247"/>
      <c r="J536" s="242"/>
      <c r="K536" s="242"/>
      <c r="L536" s="248"/>
      <c r="M536" s="249"/>
      <c r="N536" s="250"/>
      <c r="O536" s="250"/>
      <c r="P536" s="250"/>
      <c r="Q536" s="250"/>
      <c r="R536" s="250"/>
      <c r="S536" s="250"/>
      <c r="T536" s="251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2" t="s">
        <v>230</v>
      </c>
      <c r="AU536" s="252" t="s">
        <v>88</v>
      </c>
      <c r="AV536" s="13" t="s">
        <v>88</v>
      </c>
      <c r="AW536" s="13" t="s">
        <v>34</v>
      </c>
      <c r="AX536" s="13" t="s">
        <v>86</v>
      </c>
      <c r="AY536" s="252" t="s">
        <v>216</v>
      </c>
    </row>
    <row r="537" s="2" customFormat="1" ht="24.15" customHeight="1">
      <c r="A537" s="39"/>
      <c r="B537" s="40"/>
      <c r="C537" s="228" t="s">
        <v>1149</v>
      </c>
      <c r="D537" s="228" t="s">
        <v>218</v>
      </c>
      <c r="E537" s="229" t="s">
        <v>1150</v>
      </c>
      <c r="F537" s="230" t="s">
        <v>1151</v>
      </c>
      <c r="G537" s="231" t="s">
        <v>277</v>
      </c>
      <c r="H537" s="232">
        <v>1131.098</v>
      </c>
      <c r="I537" s="233"/>
      <c r="J537" s="234">
        <f>ROUND(I537*H537,2)</f>
        <v>0</v>
      </c>
      <c r="K537" s="230" t="s">
        <v>222</v>
      </c>
      <c r="L537" s="45"/>
      <c r="M537" s="235" t="s">
        <v>1</v>
      </c>
      <c r="N537" s="236" t="s">
        <v>44</v>
      </c>
      <c r="O537" s="92"/>
      <c r="P537" s="237">
        <f>O537*H537</f>
        <v>0</v>
      </c>
      <c r="Q537" s="237">
        <v>0.01103</v>
      </c>
      <c r="R537" s="237">
        <f>Q537*H537</f>
        <v>12.47601094</v>
      </c>
      <c r="S537" s="237">
        <v>0</v>
      </c>
      <c r="T537" s="238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39" t="s">
        <v>121</v>
      </c>
      <c r="AT537" s="239" t="s">
        <v>218</v>
      </c>
      <c r="AU537" s="239" t="s">
        <v>88</v>
      </c>
      <c r="AY537" s="18" t="s">
        <v>216</v>
      </c>
      <c r="BE537" s="240">
        <f>IF(N537="základní",J537,0)</f>
        <v>0</v>
      </c>
      <c r="BF537" s="240">
        <f>IF(N537="snížená",J537,0)</f>
        <v>0</v>
      </c>
      <c r="BG537" s="240">
        <f>IF(N537="zákl. přenesená",J537,0)</f>
        <v>0</v>
      </c>
      <c r="BH537" s="240">
        <f>IF(N537="sníž. přenesená",J537,0)</f>
        <v>0</v>
      </c>
      <c r="BI537" s="240">
        <f>IF(N537="nulová",J537,0)</f>
        <v>0</v>
      </c>
      <c r="BJ537" s="18" t="s">
        <v>86</v>
      </c>
      <c r="BK537" s="240">
        <f>ROUND(I537*H537,2)</f>
        <v>0</v>
      </c>
      <c r="BL537" s="18" t="s">
        <v>121</v>
      </c>
      <c r="BM537" s="239" t="s">
        <v>1152</v>
      </c>
    </row>
    <row r="538" s="13" customFormat="1">
      <c r="A538" s="13"/>
      <c r="B538" s="241"/>
      <c r="C538" s="242"/>
      <c r="D538" s="243" t="s">
        <v>230</v>
      </c>
      <c r="E538" s="244" t="s">
        <v>1</v>
      </c>
      <c r="F538" s="245" t="s">
        <v>1153</v>
      </c>
      <c r="G538" s="242"/>
      <c r="H538" s="246">
        <v>118.36</v>
      </c>
      <c r="I538" s="247"/>
      <c r="J538" s="242"/>
      <c r="K538" s="242"/>
      <c r="L538" s="248"/>
      <c r="M538" s="249"/>
      <c r="N538" s="250"/>
      <c r="O538" s="250"/>
      <c r="P538" s="250"/>
      <c r="Q538" s="250"/>
      <c r="R538" s="250"/>
      <c r="S538" s="250"/>
      <c r="T538" s="251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2" t="s">
        <v>230</v>
      </c>
      <c r="AU538" s="252" t="s">
        <v>88</v>
      </c>
      <c r="AV538" s="13" t="s">
        <v>88</v>
      </c>
      <c r="AW538" s="13" t="s">
        <v>34</v>
      </c>
      <c r="AX538" s="13" t="s">
        <v>79</v>
      </c>
      <c r="AY538" s="252" t="s">
        <v>216</v>
      </c>
    </row>
    <row r="539" s="13" customFormat="1">
      <c r="A539" s="13"/>
      <c r="B539" s="241"/>
      <c r="C539" s="242"/>
      <c r="D539" s="243" t="s">
        <v>230</v>
      </c>
      <c r="E539" s="244" t="s">
        <v>1</v>
      </c>
      <c r="F539" s="245" t="s">
        <v>1154</v>
      </c>
      <c r="G539" s="242"/>
      <c r="H539" s="246">
        <v>-23.073</v>
      </c>
      <c r="I539" s="247"/>
      <c r="J539" s="242"/>
      <c r="K539" s="242"/>
      <c r="L539" s="248"/>
      <c r="M539" s="249"/>
      <c r="N539" s="250"/>
      <c r="O539" s="250"/>
      <c r="P539" s="250"/>
      <c r="Q539" s="250"/>
      <c r="R539" s="250"/>
      <c r="S539" s="250"/>
      <c r="T539" s="251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2" t="s">
        <v>230</v>
      </c>
      <c r="AU539" s="252" t="s">
        <v>88</v>
      </c>
      <c r="AV539" s="13" t="s">
        <v>88</v>
      </c>
      <c r="AW539" s="13" t="s">
        <v>34</v>
      </c>
      <c r="AX539" s="13" t="s">
        <v>79</v>
      </c>
      <c r="AY539" s="252" t="s">
        <v>216</v>
      </c>
    </row>
    <row r="540" s="13" customFormat="1">
      <c r="A540" s="13"/>
      <c r="B540" s="241"/>
      <c r="C540" s="242"/>
      <c r="D540" s="243" t="s">
        <v>230</v>
      </c>
      <c r="E540" s="244" t="s">
        <v>1</v>
      </c>
      <c r="F540" s="245" t="s">
        <v>1155</v>
      </c>
      <c r="G540" s="242"/>
      <c r="H540" s="246">
        <v>8.375</v>
      </c>
      <c r="I540" s="247"/>
      <c r="J540" s="242"/>
      <c r="K540" s="242"/>
      <c r="L540" s="248"/>
      <c r="M540" s="249"/>
      <c r="N540" s="250"/>
      <c r="O540" s="250"/>
      <c r="P540" s="250"/>
      <c r="Q540" s="250"/>
      <c r="R540" s="250"/>
      <c r="S540" s="250"/>
      <c r="T540" s="251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2" t="s">
        <v>230</v>
      </c>
      <c r="AU540" s="252" t="s">
        <v>88</v>
      </c>
      <c r="AV540" s="13" t="s">
        <v>88</v>
      </c>
      <c r="AW540" s="13" t="s">
        <v>34</v>
      </c>
      <c r="AX540" s="13" t="s">
        <v>79</v>
      </c>
      <c r="AY540" s="252" t="s">
        <v>216</v>
      </c>
    </row>
    <row r="541" s="15" customFormat="1">
      <c r="A541" s="15"/>
      <c r="B541" s="280"/>
      <c r="C541" s="281"/>
      <c r="D541" s="243" t="s">
        <v>230</v>
      </c>
      <c r="E541" s="282" t="s">
        <v>1</v>
      </c>
      <c r="F541" s="283" t="s">
        <v>1156</v>
      </c>
      <c r="G541" s="281"/>
      <c r="H541" s="284">
        <v>103.66200000000001</v>
      </c>
      <c r="I541" s="285"/>
      <c r="J541" s="281"/>
      <c r="K541" s="281"/>
      <c r="L541" s="286"/>
      <c r="M541" s="287"/>
      <c r="N541" s="288"/>
      <c r="O541" s="288"/>
      <c r="P541" s="288"/>
      <c r="Q541" s="288"/>
      <c r="R541" s="288"/>
      <c r="S541" s="288"/>
      <c r="T541" s="289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90" t="s">
        <v>230</v>
      </c>
      <c r="AU541" s="290" t="s">
        <v>88</v>
      </c>
      <c r="AV541" s="15" t="s">
        <v>99</v>
      </c>
      <c r="AW541" s="15" t="s">
        <v>34</v>
      </c>
      <c r="AX541" s="15" t="s">
        <v>79</v>
      </c>
      <c r="AY541" s="290" t="s">
        <v>216</v>
      </c>
    </row>
    <row r="542" s="13" customFormat="1">
      <c r="A542" s="13"/>
      <c r="B542" s="241"/>
      <c r="C542" s="242"/>
      <c r="D542" s="243" t="s">
        <v>230</v>
      </c>
      <c r="E542" s="244" t="s">
        <v>1</v>
      </c>
      <c r="F542" s="245" t="s">
        <v>1157</v>
      </c>
      <c r="G542" s="242"/>
      <c r="H542" s="246">
        <v>78.790000000000006</v>
      </c>
      <c r="I542" s="247"/>
      <c r="J542" s="242"/>
      <c r="K542" s="242"/>
      <c r="L542" s="248"/>
      <c r="M542" s="249"/>
      <c r="N542" s="250"/>
      <c r="O542" s="250"/>
      <c r="P542" s="250"/>
      <c r="Q542" s="250"/>
      <c r="R542" s="250"/>
      <c r="S542" s="250"/>
      <c r="T542" s="251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2" t="s">
        <v>230</v>
      </c>
      <c r="AU542" s="252" t="s">
        <v>88</v>
      </c>
      <c r="AV542" s="13" t="s">
        <v>88</v>
      </c>
      <c r="AW542" s="13" t="s">
        <v>34</v>
      </c>
      <c r="AX542" s="13" t="s">
        <v>79</v>
      </c>
      <c r="AY542" s="252" t="s">
        <v>216</v>
      </c>
    </row>
    <row r="543" s="13" customFormat="1">
      <c r="A543" s="13"/>
      <c r="B543" s="241"/>
      <c r="C543" s="242"/>
      <c r="D543" s="243" t="s">
        <v>230</v>
      </c>
      <c r="E543" s="244" t="s">
        <v>1</v>
      </c>
      <c r="F543" s="245" t="s">
        <v>1158</v>
      </c>
      <c r="G543" s="242"/>
      <c r="H543" s="246">
        <v>-6.2770000000000001</v>
      </c>
      <c r="I543" s="247"/>
      <c r="J543" s="242"/>
      <c r="K543" s="242"/>
      <c r="L543" s="248"/>
      <c r="M543" s="249"/>
      <c r="N543" s="250"/>
      <c r="O543" s="250"/>
      <c r="P543" s="250"/>
      <c r="Q543" s="250"/>
      <c r="R543" s="250"/>
      <c r="S543" s="250"/>
      <c r="T543" s="251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2" t="s">
        <v>230</v>
      </c>
      <c r="AU543" s="252" t="s">
        <v>88</v>
      </c>
      <c r="AV543" s="13" t="s">
        <v>88</v>
      </c>
      <c r="AW543" s="13" t="s">
        <v>34</v>
      </c>
      <c r="AX543" s="13" t="s">
        <v>79</v>
      </c>
      <c r="AY543" s="252" t="s">
        <v>216</v>
      </c>
    </row>
    <row r="544" s="13" customFormat="1">
      <c r="A544" s="13"/>
      <c r="B544" s="241"/>
      <c r="C544" s="242"/>
      <c r="D544" s="243" t="s">
        <v>230</v>
      </c>
      <c r="E544" s="244" t="s">
        <v>1</v>
      </c>
      <c r="F544" s="245" t="s">
        <v>1159</v>
      </c>
      <c r="G544" s="242"/>
      <c r="H544" s="246">
        <v>4.069</v>
      </c>
      <c r="I544" s="247"/>
      <c r="J544" s="242"/>
      <c r="K544" s="242"/>
      <c r="L544" s="248"/>
      <c r="M544" s="249"/>
      <c r="N544" s="250"/>
      <c r="O544" s="250"/>
      <c r="P544" s="250"/>
      <c r="Q544" s="250"/>
      <c r="R544" s="250"/>
      <c r="S544" s="250"/>
      <c r="T544" s="251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2" t="s">
        <v>230</v>
      </c>
      <c r="AU544" s="252" t="s">
        <v>88</v>
      </c>
      <c r="AV544" s="13" t="s">
        <v>88</v>
      </c>
      <c r="AW544" s="13" t="s">
        <v>34</v>
      </c>
      <c r="AX544" s="13" t="s">
        <v>79</v>
      </c>
      <c r="AY544" s="252" t="s">
        <v>216</v>
      </c>
    </row>
    <row r="545" s="15" customFormat="1">
      <c r="A545" s="15"/>
      <c r="B545" s="280"/>
      <c r="C545" s="281"/>
      <c r="D545" s="243" t="s">
        <v>230</v>
      </c>
      <c r="E545" s="282" t="s">
        <v>1</v>
      </c>
      <c r="F545" s="283" t="s">
        <v>1160</v>
      </c>
      <c r="G545" s="281"/>
      <c r="H545" s="284">
        <v>76.582000000000008</v>
      </c>
      <c r="I545" s="285"/>
      <c r="J545" s="281"/>
      <c r="K545" s="281"/>
      <c r="L545" s="286"/>
      <c r="M545" s="287"/>
      <c r="N545" s="288"/>
      <c r="O545" s="288"/>
      <c r="P545" s="288"/>
      <c r="Q545" s="288"/>
      <c r="R545" s="288"/>
      <c r="S545" s="288"/>
      <c r="T545" s="289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90" t="s">
        <v>230</v>
      </c>
      <c r="AU545" s="290" t="s">
        <v>88</v>
      </c>
      <c r="AV545" s="15" t="s">
        <v>99</v>
      </c>
      <c r="AW545" s="15" t="s">
        <v>34</v>
      </c>
      <c r="AX545" s="15" t="s">
        <v>79</v>
      </c>
      <c r="AY545" s="290" t="s">
        <v>216</v>
      </c>
    </row>
    <row r="546" s="13" customFormat="1">
      <c r="A546" s="13"/>
      <c r="B546" s="241"/>
      <c r="C546" s="242"/>
      <c r="D546" s="243" t="s">
        <v>230</v>
      </c>
      <c r="E546" s="244" t="s">
        <v>1</v>
      </c>
      <c r="F546" s="245" t="s">
        <v>1161</v>
      </c>
      <c r="G546" s="242"/>
      <c r="H546" s="246">
        <v>54.460999999999999</v>
      </c>
      <c r="I546" s="247"/>
      <c r="J546" s="242"/>
      <c r="K546" s="242"/>
      <c r="L546" s="248"/>
      <c r="M546" s="249"/>
      <c r="N546" s="250"/>
      <c r="O546" s="250"/>
      <c r="P546" s="250"/>
      <c r="Q546" s="250"/>
      <c r="R546" s="250"/>
      <c r="S546" s="250"/>
      <c r="T546" s="251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2" t="s">
        <v>230</v>
      </c>
      <c r="AU546" s="252" t="s">
        <v>88</v>
      </c>
      <c r="AV546" s="13" t="s">
        <v>88</v>
      </c>
      <c r="AW546" s="13" t="s">
        <v>34</v>
      </c>
      <c r="AX546" s="13" t="s">
        <v>79</v>
      </c>
      <c r="AY546" s="252" t="s">
        <v>216</v>
      </c>
    </row>
    <row r="547" s="13" customFormat="1">
      <c r="A547" s="13"/>
      <c r="B547" s="241"/>
      <c r="C547" s="242"/>
      <c r="D547" s="243" t="s">
        <v>230</v>
      </c>
      <c r="E547" s="244" t="s">
        <v>1</v>
      </c>
      <c r="F547" s="245" t="s">
        <v>1162</v>
      </c>
      <c r="G547" s="242"/>
      <c r="H547" s="246">
        <v>-7.0919999999999996</v>
      </c>
      <c r="I547" s="247"/>
      <c r="J547" s="242"/>
      <c r="K547" s="242"/>
      <c r="L547" s="248"/>
      <c r="M547" s="249"/>
      <c r="N547" s="250"/>
      <c r="O547" s="250"/>
      <c r="P547" s="250"/>
      <c r="Q547" s="250"/>
      <c r="R547" s="250"/>
      <c r="S547" s="250"/>
      <c r="T547" s="251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2" t="s">
        <v>230</v>
      </c>
      <c r="AU547" s="252" t="s">
        <v>88</v>
      </c>
      <c r="AV547" s="13" t="s">
        <v>88</v>
      </c>
      <c r="AW547" s="13" t="s">
        <v>34</v>
      </c>
      <c r="AX547" s="13" t="s">
        <v>79</v>
      </c>
      <c r="AY547" s="252" t="s">
        <v>216</v>
      </c>
    </row>
    <row r="548" s="15" customFormat="1">
      <c r="A548" s="15"/>
      <c r="B548" s="280"/>
      <c r="C548" s="281"/>
      <c r="D548" s="243" t="s">
        <v>230</v>
      </c>
      <c r="E548" s="282" t="s">
        <v>1</v>
      </c>
      <c r="F548" s="283" t="s">
        <v>1163</v>
      </c>
      <c r="G548" s="281"/>
      <c r="H548" s="284">
        <v>47.369</v>
      </c>
      <c r="I548" s="285"/>
      <c r="J548" s="281"/>
      <c r="K548" s="281"/>
      <c r="L548" s="286"/>
      <c r="M548" s="287"/>
      <c r="N548" s="288"/>
      <c r="O548" s="288"/>
      <c r="P548" s="288"/>
      <c r="Q548" s="288"/>
      <c r="R548" s="288"/>
      <c r="S548" s="288"/>
      <c r="T548" s="289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90" t="s">
        <v>230</v>
      </c>
      <c r="AU548" s="290" t="s">
        <v>88</v>
      </c>
      <c r="AV548" s="15" t="s">
        <v>99</v>
      </c>
      <c r="AW548" s="15" t="s">
        <v>34</v>
      </c>
      <c r="AX548" s="15" t="s">
        <v>79</v>
      </c>
      <c r="AY548" s="290" t="s">
        <v>216</v>
      </c>
    </row>
    <row r="549" s="13" customFormat="1">
      <c r="A549" s="13"/>
      <c r="B549" s="241"/>
      <c r="C549" s="242"/>
      <c r="D549" s="243" t="s">
        <v>230</v>
      </c>
      <c r="E549" s="244" t="s">
        <v>1</v>
      </c>
      <c r="F549" s="245" t="s">
        <v>1164</v>
      </c>
      <c r="G549" s="242"/>
      <c r="H549" s="246">
        <v>49.68</v>
      </c>
      <c r="I549" s="247"/>
      <c r="J549" s="242"/>
      <c r="K549" s="242"/>
      <c r="L549" s="248"/>
      <c r="M549" s="249"/>
      <c r="N549" s="250"/>
      <c r="O549" s="250"/>
      <c r="P549" s="250"/>
      <c r="Q549" s="250"/>
      <c r="R549" s="250"/>
      <c r="S549" s="250"/>
      <c r="T549" s="251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2" t="s">
        <v>230</v>
      </c>
      <c r="AU549" s="252" t="s">
        <v>88</v>
      </c>
      <c r="AV549" s="13" t="s">
        <v>88</v>
      </c>
      <c r="AW549" s="13" t="s">
        <v>34</v>
      </c>
      <c r="AX549" s="13" t="s">
        <v>79</v>
      </c>
      <c r="AY549" s="252" t="s">
        <v>216</v>
      </c>
    </row>
    <row r="550" s="13" customFormat="1">
      <c r="A550" s="13"/>
      <c r="B550" s="241"/>
      <c r="C550" s="242"/>
      <c r="D550" s="243" t="s">
        <v>230</v>
      </c>
      <c r="E550" s="244" t="s">
        <v>1</v>
      </c>
      <c r="F550" s="245" t="s">
        <v>1165</v>
      </c>
      <c r="G550" s="242"/>
      <c r="H550" s="246">
        <v>-3.48</v>
      </c>
      <c r="I550" s="247"/>
      <c r="J550" s="242"/>
      <c r="K550" s="242"/>
      <c r="L550" s="248"/>
      <c r="M550" s="249"/>
      <c r="N550" s="250"/>
      <c r="O550" s="250"/>
      <c r="P550" s="250"/>
      <c r="Q550" s="250"/>
      <c r="R550" s="250"/>
      <c r="S550" s="250"/>
      <c r="T550" s="251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2" t="s">
        <v>230</v>
      </c>
      <c r="AU550" s="252" t="s">
        <v>88</v>
      </c>
      <c r="AV550" s="13" t="s">
        <v>88</v>
      </c>
      <c r="AW550" s="13" t="s">
        <v>34</v>
      </c>
      <c r="AX550" s="13" t="s">
        <v>79</v>
      </c>
      <c r="AY550" s="252" t="s">
        <v>216</v>
      </c>
    </row>
    <row r="551" s="13" customFormat="1">
      <c r="A551" s="13"/>
      <c r="B551" s="241"/>
      <c r="C551" s="242"/>
      <c r="D551" s="243" t="s">
        <v>230</v>
      </c>
      <c r="E551" s="244" t="s">
        <v>1</v>
      </c>
      <c r="F551" s="245" t="s">
        <v>1166</v>
      </c>
      <c r="G551" s="242"/>
      <c r="H551" s="246">
        <v>0.78500000000000003</v>
      </c>
      <c r="I551" s="247"/>
      <c r="J551" s="242"/>
      <c r="K551" s="242"/>
      <c r="L551" s="248"/>
      <c r="M551" s="249"/>
      <c r="N551" s="250"/>
      <c r="O551" s="250"/>
      <c r="P551" s="250"/>
      <c r="Q551" s="250"/>
      <c r="R551" s="250"/>
      <c r="S551" s="250"/>
      <c r="T551" s="251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2" t="s">
        <v>230</v>
      </c>
      <c r="AU551" s="252" t="s">
        <v>88</v>
      </c>
      <c r="AV551" s="13" t="s">
        <v>88</v>
      </c>
      <c r="AW551" s="13" t="s">
        <v>34</v>
      </c>
      <c r="AX551" s="13" t="s">
        <v>79</v>
      </c>
      <c r="AY551" s="252" t="s">
        <v>216</v>
      </c>
    </row>
    <row r="552" s="15" customFormat="1">
      <c r="A552" s="15"/>
      <c r="B552" s="280"/>
      <c r="C552" s="281"/>
      <c r="D552" s="243" t="s">
        <v>230</v>
      </c>
      <c r="E552" s="282" t="s">
        <v>1</v>
      </c>
      <c r="F552" s="283" t="s">
        <v>1167</v>
      </c>
      <c r="G552" s="281"/>
      <c r="H552" s="284">
        <v>46.984999999999999</v>
      </c>
      <c r="I552" s="285"/>
      <c r="J552" s="281"/>
      <c r="K552" s="281"/>
      <c r="L552" s="286"/>
      <c r="M552" s="287"/>
      <c r="N552" s="288"/>
      <c r="O552" s="288"/>
      <c r="P552" s="288"/>
      <c r="Q552" s="288"/>
      <c r="R552" s="288"/>
      <c r="S552" s="288"/>
      <c r="T552" s="289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90" t="s">
        <v>230</v>
      </c>
      <c r="AU552" s="290" t="s">
        <v>88</v>
      </c>
      <c r="AV552" s="15" t="s">
        <v>99</v>
      </c>
      <c r="AW552" s="15" t="s">
        <v>34</v>
      </c>
      <c r="AX552" s="15" t="s">
        <v>79</v>
      </c>
      <c r="AY552" s="290" t="s">
        <v>216</v>
      </c>
    </row>
    <row r="553" s="13" customFormat="1">
      <c r="A553" s="13"/>
      <c r="B553" s="241"/>
      <c r="C553" s="242"/>
      <c r="D553" s="243" t="s">
        <v>230</v>
      </c>
      <c r="E553" s="244" t="s">
        <v>1</v>
      </c>
      <c r="F553" s="245" t="s">
        <v>1168</v>
      </c>
      <c r="G553" s="242"/>
      <c r="H553" s="246">
        <v>75.405000000000001</v>
      </c>
      <c r="I553" s="247"/>
      <c r="J553" s="242"/>
      <c r="K553" s="242"/>
      <c r="L553" s="248"/>
      <c r="M553" s="249"/>
      <c r="N553" s="250"/>
      <c r="O553" s="250"/>
      <c r="P553" s="250"/>
      <c r="Q553" s="250"/>
      <c r="R553" s="250"/>
      <c r="S553" s="250"/>
      <c r="T553" s="251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2" t="s">
        <v>230</v>
      </c>
      <c r="AU553" s="252" t="s">
        <v>88</v>
      </c>
      <c r="AV553" s="13" t="s">
        <v>88</v>
      </c>
      <c r="AW553" s="13" t="s">
        <v>34</v>
      </c>
      <c r="AX553" s="13" t="s">
        <v>79</v>
      </c>
      <c r="AY553" s="252" t="s">
        <v>216</v>
      </c>
    </row>
    <row r="554" s="13" customFormat="1">
      <c r="A554" s="13"/>
      <c r="B554" s="241"/>
      <c r="C554" s="242"/>
      <c r="D554" s="243" t="s">
        <v>230</v>
      </c>
      <c r="E554" s="244" t="s">
        <v>1</v>
      </c>
      <c r="F554" s="245" t="s">
        <v>1169</v>
      </c>
      <c r="G554" s="242"/>
      <c r="H554" s="246">
        <v>-17.771999999999998</v>
      </c>
      <c r="I554" s="247"/>
      <c r="J554" s="242"/>
      <c r="K554" s="242"/>
      <c r="L554" s="248"/>
      <c r="M554" s="249"/>
      <c r="N554" s="250"/>
      <c r="O554" s="250"/>
      <c r="P554" s="250"/>
      <c r="Q554" s="250"/>
      <c r="R554" s="250"/>
      <c r="S554" s="250"/>
      <c r="T554" s="251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2" t="s">
        <v>230</v>
      </c>
      <c r="AU554" s="252" t="s">
        <v>88</v>
      </c>
      <c r="AV554" s="13" t="s">
        <v>88</v>
      </c>
      <c r="AW554" s="13" t="s">
        <v>34</v>
      </c>
      <c r="AX554" s="13" t="s">
        <v>79</v>
      </c>
      <c r="AY554" s="252" t="s">
        <v>216</v>
      </c>
    </row>
    <row r="555" s="13" customFormat="1">
      <c r="A555" s="13"/>
      <c r="B555" s="241"/>
      <c r="C555" s="242"/>
      <c r="D555" s="243" t="s">
        <v>230</v>
      </c>
      <c r="E555" s="244" t="s">
        <v>1</v>
      </c>
      <c r="F555" s="245" t="s">
        <v>1170</v>
      </c>
      <c r="G555" s="242"/>
      <c r="H555" s="246">
        <v>7.9260000000000002</v>
      </c>
      <c r="I555" s="247"/>
      <c r="J555" s="242"/>
      <c r="K555" s="242"/>
      <c r="L555" s="248"/>
      <c r="M555" s="249"/>
      <c r="N555" s="250"/>
      <c r="O555" s="250"/>
      <c r="P555" s="250"/>
      <c r="Q555" s="250"/>
      <c r="R555" s="250"/>
      <c r="S555" s="250"/>
      <c r="T555" s="251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2" t="s">
        <v>230</v>
      </c>
      <c r="AU555" s="252" t="s">
        <v>88</v>
      </c>
      <c r="AV555" s="13" t="s">
        <v>88</v>
      </c>
      <c r="AW555" s="13" t="s">
        <v>34</v>
      </c>
      <c r="AX555" s="13" t="s">
        <v>79</v>
      </c>
      <c r="AY555" s="252" t="s">
        <v>216</v>
      </c>
    </row>
    <row r="556" s="15" customFormat="1">
      <c r="A556" s="15"/>
      <c r="B556" s="280"/>
      <c r="C556" s="281"/>
      <c r="D556" s="243" t="s">
        <v>230</v>
      </c>
      <c r="E556" s="282" t="s">
        <v>1</v>
      </c>
      <c r="F556" s="283" t="s">
        <v>1171</v>
      </c>
      <c r="G556" s="281"/>
      <c r="H556" s="284">
        <v>65.558999999999998</v>
      </c>
      <c r="I556" s="285"/>
      <c r="J556" s="281"/>
      <c r="K556" s="281"/>
      <c r="L556" s="286"/>
      <c r="M556" s="287"/>
      <c r="N556" s="288"/>
      <c r="O556" s="288"/>
      <c r="P556" s="288"/>
      <c r="Q556" s="288"/>
      <c r="R556" s="288"/>
      <c r="S556" s="288"/>
      <c r="T556" s="289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90" t="s">
        <v>230</v>
      </c>
      <c r="AU556" s="290" t="s">
        <v>88</v>
      </c>
      <c r="AV556" s="15" t="s">
        <v>99</v>
      </c>
      <c r="AW556" s="15" t="s">
        <v>34</v>
      </c>
      <c r="AX556" s="15" t="s">
        <v>79</v>
      </c>
      <c r="AY556" s="290" t="s">
        <v>216</v>
      </c>
    </row>
    <row r="557" s="13" customFormat="1">
      <c r="A557" s="13"/>
      <c r="B557" s="241"/>
      <c r="C557" s="242"/>
      <c r="D557" s="243" t="s">
        <v>230</v>
      </c>
      <c r="E557" s="244" t="s">
        <v>1</v>
      </c>
      <c r="F557" s="245" t="s">
        <v>1172</v>
      </c>
      <c r="G557" s="242"/>
      <c r="H557" s="246">
        <v>153.09999999999999</v>
      </c>
      <c r="I557" s="247"/>
      <c r="J557" s="242"/>
      <c r="K557" s="242"/>
      <c r="L557" s="248"/>
      <c r="M557" s="249"/>
      <c r="N557" s="250"/>
      <c r="O557" s="250"/>
      <c r="P557" s="250"/>
      <c r="Q557" s="250"/>
      <c r="R557" s="250"/>
      <c r="S557" s="250"/>
      <c r="T557" s="251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2" t="s">
        <v>230</v>
      </c>
      <c r="AU557" s="252" t="s">
        <v>88</v>
      </c>
      <c r="AV557" s="13" t="s">
        <v>88</v>
      </c>
      <c r="AW557" s="13" t="s">
        <v>34</v>
      </c>
      <c r="AX557" s="13" t="s">
        <v>79</v>
      </c>
      <c r="AY557" s="252" t="s">
        <v>216</v>
      </c>
    </row>
    <row r="558" s="13" customFormat="1">
      <c r="A558" s="13"/>
      <c r="B558" s="241"/>
      <c r="C558" s="242"/>
      <c r="D558" s="243" t="s">
        <v>230</v>
      </c>
      <c r="E558" s="244" t="s">
        <v>1</v>
      </c>
      <c r="F558" s="245" t="s">
        <v>1173</v>
      </c>
      <c r="G558" s="242"/>
      <c r="H558" s="246">
        <v>-25.503</v>
      </c>
      <c r="I558" s="247"/>
      <c r="J558" s="242"/>
      <c r="K558" s="242"/>
      <c r="L558" s="248"/>
      <c r="M558" s="249"/>
      <c r="N558" s="250"/>
      <c r="O558" s="250"/>
      <c r="P558" s="250"/>
      <c r="Q558" s="250"/>
      <c r="R558" s="250"/>
      <c r="S558" s="250"/>
      <c r="T558" s="251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2" t="s">
        <v>230</v>
      </c>
      <c r="AU558" s="252" t="s">
        <v>88</v>
      </c>
      <c r="AV558" s="13" t="s">
        <v>88</v>
      </c>
      <c r="AW558" s="13" t="s">
        <v>34</v>
      </c>
      <c r="AX558" s="13" t="s">
        <v>79</v>
      </c>
      <c r="AY558" s="252" t="s">
        <v>216</v>
      </c>
    </row>
    <row r="559" s="13" customFormat="1">
      <c r="A559" s="13"/>
      <c r="B559" s="241"/>
      <c r="C559" s="242"/>
      <c r="D559" s="243" t="s">
        <v>230</v>
      </c>
      <c r="E559" s="244" t="s">
        <v>1</v>
      </c>
      <c r="F559" s="245" t="s">
        <v>1174</v>
      </c>
      <c r="G559" s="242"/>
      <c r="H559" s="246">
        <v>12.375</v>
      </c>
      <c r="I559" s="247"/>
      <c r="J559" s="242"/>
      <c r="K559" s="242"/>
      <c r="L559" s="248"/>
      <c r="M559" s="249"/>
      <c r="N559" s="250"/>
      <c r="O559" s="250"/>
      <c r="P559" s="250"/>
      <c r="Q559" s="250"/>
      <c r="R559" s="250"/>
      <c r="S559" s="250"/>
      <c r="T559" s="251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2" t="s">
        <v>230</v>
      </c>
      <c r="AU559" s="252" t="s">
        <v>88</v>
      </c>
      <c r="AV559" s="13" t="s">
        <v>88</v>
      </c>
      <c r="AW559" s="13" t="s">
        <v>34</v>
      </c>
      <c r="AX559" s="13" t="s">
        <v>79</v>
      </c>
      <c r="AY559" s="252" t="s">
        <v>216</v>
      </c>
    </row>
    <row r="560" s="15" customFormat="1">
      <c r="A560" s="15"/>
      <c r="B560" s="280"/>
      <c r="C560" s="281"/>
      <c r="D560" s="243" t="s">
        <v>230</v>
      </c>
      <c r="E560" s="282" t="s">
        <v>1</v>
      </c>
      <c r="F560" s="283" t="s">
        <v>1175</v>
      </c>
      <c r="G560" s="281"/>
      <c r="H560" s="284">
        <v>139.97199999999998</v>
      </c>
      <c r="I560" s="285"/>
      <c r="J560" s="281"/>
      <c r="K560" s="281"/>
      <c r="L560" s="286"/>
      <c r="M560" s="287"/>
      <c r="N560" s="288"/>
      <c r="O560" s="288"/>
      <c r="P560" s="288"/>
      <c r="Q560" s="288"/>
      <c r="R560" s="288"/>
      <c r="S560" s="288"/>
      <c r="T560" s="289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T560" s="290" t="s">
        <v>230</v>
      </c>
      <c r="AU560" s="290" t="s">
        <v>88</v>
      </c>
      <c r="AV560" s="15" t="s">
        <v>99</v>
      </c>
      <c r="AW560" s="15" t="s">
        <v>34</v>
      </c>
      <c r="AX560" s="15" t="s">
        <v>79</v>
      </c>
      <c r="AY560" s="290" t="s">
        <v>216</v>
      </c>
    </row>
    <row r="561" s="13" customFormat="1">
      <c r="A561" s="13"/>
      <c r="B561" s="241"/>
      <c r="C561" s="242"/>
      <c r="D561" s="243" t="s">
        <v>230</v>
      </c>
      <c r="E561" s="244" t="s">
        <v>1</v>
      </c>
      <c r="F561" s="245" t="s">
        <v>1176</v>
      </c>
      <c r="G561" s="242"/>
      <c r="H561" s="246">
        <v>94.748000000000005</v>
      </c>
      <c r="I561" s="247"/>
      <c r="J561" s="242"/>
      <c r="K561" s="242"/>
      <c r="L561" s="248"/>
      <c r="M561" s="249"/>
      <c r="N561" s="250"/>
      <c r="O561" s="250"/>
      <c r="P561" s="250"/>
      <c r="Q561" s="250"/>
      <c r="R561" s="250"/>
      <c r="S561" s="250"/>
      <c r="T561" s="251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2" t="s">
        <v>230</v>
      </c>
      <c r="AU561" s="252" t="s">
        <v>88</v>
      </c>
      <c r="AV561" s="13" t="s">
        <v>88</v>
      </c>
      <c r="AW561" s="13" t="s">
        <v>34</v>
      </c>
      <c r="AX561" s="13" t="s">
        <v>79</v>
      </c>
      <c r="AY561" s="252" t="s">
        <v>216</v>
      </c>
    </row>
    <row r="562" s="13" customFormat="1">
      <c r="A562" s="13"/>
      <c r="B562" s="241"/>
      <c r="C562" s="242"/>
      <c r="D562" s="243" t="s">
        <v>230</v>
      </c>
      <c r="E562" s="244" t="s">
        <v>1</v>
      </c>
      <c r="F562" s="245" t="s">
        <v>1177</v>
      </c>
      <c r="G562" s="242"/>
      <c r="H562" s="246">
        <v>-24.875</v>
      </c>
      <c r="I562" s="247"/>
      <c r="J562" s="242"/>
      <c r="K562" s="242"/>
      <c r="L562" s="248"/>
      <c r="M562" s="249"/>
      <c r="N562" s="250"/>
      <c r="O562" s="250"/>
      <c r="P562" s="250"/>
      <c r="Q562" s="250"/>
      <c r="R562" s="250"/>
      <c r="S562" s="250"/>
      <c r="T562" s="251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2" t="s">
        <v>230</v>
      </c>
      <c r="AU562" s="252" t="s">
        <v>88</v>
      </c>
      <c r="AV562" s="13" t="s">
        <v>88</v>
      </c>
      <c r="AW562" s="13" t="s">
        <v>34</v>
      </c>
      <c r="AX562" s="13" t="s">
        <v>79</v>
      </c>
      <c r="AY562" s="252" t="s">
        <v>216</v>
      </c>
    </row>
    <row r="563" s="13" customFormat="1">
      <c r="A563" s="13"/>
      <c r="B563" s="241"/>
      <c r="C563" s="242"/>
      <c r="D563" s="243" t="s">
        <v>230</v>
      </c>
      <c r="E563" s="244" t="s">
        <v>1</v>
      </c>
      <c r="F563" s="245" t="s">
        <v>1178</v>
      </c>
      <c r="G563" s="242"/>
      <c r="H563" s="246">
        <v>13.125</v>
      </c>
      <c r="I563" s="247"/>
      <c r="J563" s="242"/>
      <c r="K563" s="242"/>
      <c r="L563" s="248"/>
      <c r="M563" s="249"/>
      <c r="N563" s="250"/>
      <c r="O563" s="250"/>
      <c r="P563" s="250"/>
      <c r="Q563" s="250"/>
      <c r="R563" s="250"/>
      <c r="S563" s="250"/>
      <c r="T563" s="251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2" t="s">
        <v>230</v>
      </c>
      <c r="AU563" s="252" t="s">
        <v>88</v>
      </c>
      <c r="AV563" s="13" t="s">
        <v>88</v>
      </c>
      <c r="AW563" s="13" t="s">
        <v>34</v>
      </c>
      <c r="AX563" s="13" t="s">
        <v>79</v>
      </c>
      <c r="AY563" s="252" t="s">
        <v>216</v>
      </c>
    </row>
    <row r="564" s="15" customFormat="1">
      <c r="A564" s="15"/>
      <c r="B564" s="280"/>
      <c r="C564" s="281"/>
      <c r="D564" s="243" t="s">
        <v>230</v>
      </c>
      <c r="E564" s="282" t="s">
        <v>1</v>
      </c>
      <c r="F564" s="283" t="s">
        <v>1179</v>
      </c>
      <c r="G564" s="281"/>
      <c r="H564" s="284">
        <v>82.998000000000005</v>
      </c>
      <c r="I564" s="285"/>
      <c r="J564" s="281"/>
      <c r="K564" s="281"/>
      <c r="L564" s="286"/>
      <c r="M564" s="287"/>
      <c r="N564" s="288"/>
      <c r="O564" s="288"/>
      <c r="P564" s="288"/>
      <c r="Q564" s="288"/>
      <c r="R564" s="288"/>
      <c r="S564" s="288"/>
      <c r="T564" s="289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90" t="s">
        <v>230</v>
      </c>
      <c r="AU564" s="290" t="s">
        <v>88</v>
      </c>
      <c r="AV564" s="15" t="s">
        <v>99</v>
      </c>
      <c r="AW564" s="15" t="s">
        <v>34</v>
      </c>
      <c r="AX564" s="15" t="s">
        <v>79</v>
      </c>
      <c r="AY564" s="290" t="s">
        <v>216</v>
      </c>
    </row>
    <row r="565" s="13" customFormat="1">
      <c r="A565" s="13"/>
      <c r="B565" s="241"/>
      <c r="C565" s="242"/>
      <c r="D565" s="243" t="s">
        <v>230</v>
      </c>
      <c r="E565" s="244" t="s">
        <v>1</v>
      </c>
      <c r="F565" s="245" t="s">
        <v>1180</v>
      </c>
      <c r="G565" s="242"/>
      <c r="H565" s="246">
        <v>162</v>
      </c>
      <c r="I565" s="247"/>
      <c r="J565" s="242"/>
      <c r="K565" s="242"/>
      <c r="L565" s="248"/>
      <c r="M565" s="249"/>
      <c r="N565" s="250"/>
      <c r="O565" s="250"/>
      <c r="P565" s="250"/>
      <c r="Q565" s="250"/>
      <c r="R565" s="250"/>
      <c r="S565" s="250"/>
      <c r="T565" s="251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2" t="s">
        <v>230</v>
      </c>
      <c r="AU565" s="252" t="s">
        <v>88</v>
      </c>
      <c r="AV565" s="13" t="s">
        <v>88</v>
      </c>
      <c r="AW565" s="13" t="s">
        <v>34</v>
      </c>
      <c r="AX565" s="13" t="s">
        <v>79</v>
      </c>
      <c r="AY565" s="252" t="s">
        <v>216</v>
      </c>
    </row>
    <row r="566" s="13" customFormat="1">
      <c r="A566" s="13"/>
      <c r="B566" s="241"/>
      <c r="C566" s="242"/>
      <c r="D566" s="243" t="s">
        <v>230</v>
      </c>
      <c r="E566" s="244" t="s">
        <v>1</v>
      </c>
      <c r="F566" s="245" t="s">
        <v>1181</v>
      </c>
      <c r="G566" s="242"/>
      <c r="H566" s="246">
        <v>-9.4160000000000004</v>
      </c>
      <c r="I566" s="247"/>
      <c r="J566" s="242"/>
      <c r="K566" s="242"/>
      <c r="L566" s="248"/>
      <c r="M566" s="249"/>
      <c r="N566" s="250"/>
      <c r="O566" s="250"/>
      <c r="P566" s="250"/>
      <c r="Q566" s="250"/>
      <c r="R566" s="250"/>
      <c r="S566" s="250"/>
      <c r="T566" s="251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2" t="s">
        <v>230</v>
      </c>
      <c r="AU566" s="252" t="s">
        <v>88</v>
      </c>
      <c r="AV566" s="13" t="s">
        <v>88</v>
      </c>
      <c r="AW566" s="13" t="s">
        <v>34</v>
      </c>
      <c r="AX566" s="13" t="s">
        <v>79</v>
      </c>
      <c r="AY566" s="252" t="s">
        <v>216</v>
      </c>
    </row>
    <row r="567" s="13" customFormat="1">
      <c r="A567" s="13"/>
      <c r="B567" s="241"/>
      <c r="C567" s="242"/>
      <c r="D567" s="243" t="s">
        <v>230</v>
      </c>
      <c r="E567" s="244" t="s">
        <v>1</v>
      </c>
      <c r="F567" s="245" t="s">
        <v>1182</v>
      </c>
      <c r="G567" s="242"/>
      <c r="H567" s="246">
        <v>6.1040000000000001</v>
      </c>
      <c r="I567" s="247"/>
      <c r="J567" s="242"/>
      <c r="K567" s="242"/>
      <c r="L567" s="248"/>
      <c r="M567" s="249"/>
      <c r="N567" s="250"/>
      <c r="O567" s="250"/>
      <c r="P567" s="250"/>
      <c r="Q567" s="250"/>
      <c r="R567" s="250"/>
      <c r="S567" s="250"/>
      <c r="T567" s="251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2" t="s">
        <v>230</v>
      </c>
      <c r="AU567" s="252" t="s">
        <v>88</v>
      </c>
      <c r="AV567" s="13" t="s">
        <v>88</v>
      </c>
      <c r="AW567" s="13" t="s">
        <v>34</v>
      </c>
      <c r="AX567" s="13" t="s">
        <v>79</v>
      </c>
      <c r="AY567" s="252" t="s">
        <v>216</v>
      </c>
    </row>
    <row r="568" s="15" customFormat="1">
      <c r="A568" s="15"/>
      <c r="B568" s="280"/>
      <c r="C568" s="281"/>
      <c r="D568" s="243" t="s">
        <v>230</v>
      </c>
      <c r="E568" s="282" t="s">
        <v>1</v>
      </c>
      <c r="F568" s="283" t="s">
        <v>1183</v>
      </c>
      <c r="G568" s="281"/>
      <c r="H568" s="284">
        <v>158.68800000000002</v>
      </c>
      <c r="I568" s="285"/>
      <c r="J568" s="281"/>
      <c r="K568" s="281"/>
      <c r="L568" s="286"/>
      <c r="M568" s="287"/>
      <c r="N568" s="288"/>
      <c r="O568" s="288"/>
      <c r="P568" s="288"/>
      <c r="Q568" s="288"/>
      <c r="R568" s="288"/>
      <c r="S568" s="288"/>
      <c r="T568" s="289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90" t="s">
        <v>230</v>
      </c>
      <c r="AU568" s="290" t="s">
        <v>88</v>
      </c>
      <c r="AV568" s="15" t="s">
        <v>99</v>
      </c>
      <c r="AW568" s="15" t="s">
        <v>34</v>
      </c>
      <c r="AX568" s="15" t="s">
        <v>79</v>
      </c>
      <c r="AY568" s="290" t="s">
        <v>216</v>
      </c>
    </row>
    <row r="569" s="13" customFormat="1">
      <c r="A569" s="13"/>
      <c r="B569" s="241"/>
      <c r="C569" s="242"/>
      <c r="D569" s="243" t="s">
        <v>230</v>
      </c>
      <c r="E569" s="244" t="s">
        <v>1</v>
      </c>
      <c r="F569" s="245" t="s">
        <v>1184</v>
      </c>
      <c r="G569" s="242"/>
      <c r="H569" s="246">
        <v>120.3</v>
      </c>
      <c r="I569" s="247"/>
      <c r="J569" s="242"/>
      <c r="K569" s="242"/>
      <c r="L569" s="248"/>
      <c r="M569" s="249"/>
      <c r="N569" s="250"/>
      <c r="O569" s="250"/>
      <c r="P569" s="250"/>
      <c r="Q569" s="250"/>
      <c r="R569" s="250"/>
      <c r="S569" s="250"/>
      <c r="T569" s="251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2" t="s">
        <v>230</v>
      </c>
      <c r="AU569" s="252" t="s">
        <v>88</v>
      </c>
      <c r="AV569" s="13" t="s">
        <v>88</v>
      </c>
      <c r="AW569" s="13" t="s">
        <v>34</v>
      </c>
      <c r="AX569" s="13" t="s">
        <v>79</v>
      </c>
      <c r="AY569" s="252" t="s">
        <v>216</v>
      </c>
    </row>
    <row r="570" s="13" customFormat="1">
      <c r="A570" s="13"/>
      <c r="B570" s="241"/>
      <c r="C570" s="242"/>
      <c r="D570" s="243" t="s">
        <v>230</v>
      </c>
      <c r="E570" s="244" t="s">
        <v>1</v>
      </c>
      <c r="F570" s="245" t="s">
        <v>1185</v>
      </c>
      <c r="G570" s="242"/>
      <c r="H570" s="246">
        <v>-24.228999999999999</v>
      </c>
      <c r="I570" s="247"/>
      <c r="J570" s="242"/>
      <c r="K570" s="242"/>
      <c r="L570" s="248"/>
      <c r="M570" s="249"/>
      <c r="N570" s="250"/>
      <c r="O570" s="250"/>
      <c r="P570" s="250"/>
      <c r="Q570" s="250"/>
      <c r="R570" s="250"/>
      <c r="S570" s="250"/>
      <c r="T570" s="251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2" t="s">
        <v>230</v>
      </c>
      <c r="AU570" s="252" t="s">
        <v>88</v>
      </c>
      <c r="AV570" s="13" t="s">
        <v>88</v>
      </c>
      <c r="AW570" s="13" t="s">
        <v>34</v>
      </c>
      <c r="AX570" s="13" t="s">
        <v>79</v>
      </c>
      <c r="AY570" s="252" t="s">
        <v>216</v>
      </c>
    </row>
    <row r="571" s="13" customFormat="1">
      <c r="A571" s="13"/>
      <c r="B571" s="241"/>
      <c r="C571" s="242"/>
      <c r="D571" s="243" t="s">
        <v>230</v>
      </c>
      <c r="E571" s="244" t="s">
        <v>1</v>
      </c>
      <c r="F571" s="245" t="s">
        <v>1186</v>
      </c>
      <c r="G571" s="242"/>
      <c r="H571" s="246">
        <v>8.3539999999999992</v>
      </c>
      <c r="I571" s="247"/>
      <c r="J571" s="242"/>
      <c r="K571" s="242"/>
      <c r="L571" s="248"/>
      <c r="M571" s="249"/>
      <c r="N571" s="250"/>
      <c r="O571" s="250"/>
      <c r="P571" s="250"/>
      <c r="Q571" s="250"/>
      <c r="R571" s="250"/>
      <c r="S571" s="250"/>
      <c r="T571" s="251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2" t="s">
        <v>230</v>
      </c>
      <c r="AU571" s="252" t="s">
        <v>88</v>
      </c>
      <c r="AV571" s="13" t="s">
        <v>88</v>
      </c>
      <c r="AW571" s="13" t="s">
        <v>34</v>
      </c>
      <c r="AX571" s="13" t="s">
        <v>79</v>
      </c>
      <c r="AY571" s="252" t="s">
        <v>216</v>
      </c>
    </row>
    <row r="572" s="15" customFormat="1">
      <c r="A572" s="15"/>
      <c r="B572" s="280"/>
      <c r="C572" s="281"/>
      <c r="D572" s="243" t="s">
        <v>230</v>
      </c>
      <c r="E572" s="282" t="s">
        <v>1</v>
      </c>
      <c r="F572" s="283" t="s">
        <v>1187</v>
      </c>
      <c r="G572" s="281"/>
      <c r="H572" s="284">
        <v>104.425</v>
      </c>
      <c r="I572" s="285"/>
      <c r="J572" s="281"/>
      <c r="K572" s="281"/>
      <c r="L572" s="286"/>
      <c r="M572" s="287"/>
      <c r="N572" s="288"/>
      <c r="O572" s="288"/>
      <c r="P572" s="288"/>
      <c r="Q572" s="288"/>
      <c r="R572" s="288"/>
      <c r="S572" s="288"/>
      <c r="T572" s="289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T572" s="290" t="s">
        <v>230</v>
      </c>
      <c r="AU572" s="290" t="s">
        <v>88</v>
      </c>
      <c r="AV572" s="15" t="s">
        <v>99</v>
      </c>
      <c r="AW572" s="15" t="s">
        <v>34</v>
      </c>
      <c r="AX572" s="15" t="s">
        <v>79</v>
      </c>
      <c r="AY572" s="290" t="s">
        <v>216</v>
      </c>
    </row>
    <row r="573" s="13" customFormat="1">
      <c r="A573" s="13"/>
      <c r="B573" s="241"/>
      <c r="C573" s="242"/>
      <c r="D573" s="243" t="s">
        <v>230</v>
      </c>
      <c r="E573" s="244" t="s">
        <v>1</v>
      </c>
      <c r="F573" s="245" t="s">
        <v>1188</v>
      </c>
      <c r="G573" s="242"/>
      <c r="H573" s="246">
        <v>26.699999999999999</v>
      </c>
      <c r="I573" s="247"/>
      <c r="J573" s="242"/>
      <c r="K573" s="242"/>
      <c r="L573" s="248"/>
      <c r="M573" s="249"/>
      <c r="N573" s="250"/>
      <c r="O573" s="250"/>
      <c r="P573" s="250"/>
      <c r="Q573" s="250"/>
      <c r="R573" s="250"/>
      <c r="S573" s="250"/>
      <c r="T573" s="251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2" t="s">
        <v>230</v>
      </c>
      <c r="AU573" s="252" t="s">
        <v>88</v>
      </c>
      <c r="AV573" s="13" t="s">
        <v>88</v>
      </c>
      <c r="AW573" s="13" t="s">
        <v>34</v>
      </c>
      <c r="AX573" s="13" t="s">
        <v>79</v>
      </c>
      <c r="AY573" s="252" t="s">
        <v>216</v>
      </c>
    </row>
    <row r="574" s="13" customFormat="1">
      <c r="A574" s="13"/>
      <c r="B574" s="241"/>
      <c r="C574" s="242"/>
      <c r="D574" s="243" t="s">
        <v>230</v>
      </c>
      <c r="E574" s="244" t="s">
        <v>1</v>
      </c>
      <c r="F574" s="245" t="s">
        <v>1189</v>
      </c>
      <c r="G574" s="242"/>
      <c r="H574" s="246">
        <v>-1.7729999999999999</v>
      </c>
      <c r="I574" s="247"/>
      <c r="J574" s="242"/>
      <c r="K574" s="242"/>
      <c r="L574" s="248"/>
      <c r="M574" s="249"/>
      <c r="N574" s="250"/>
      <c r="O574" s="250"/>
      <c r="P574" s="250"/>
      <c r="Q574" s="250"/>
      <c r="R574" s="250"/>
      <c r="S574" s="250"/>
      <c r="T574" s="251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2" t="s">
        <v>230</v>
      </c>
      <c r="AU574" s="252" t="s">
        <v>88</v>
      </c>
      <c r="AV574" s="13" t="s">
        <v>88</v>
      </c>
      <c r="AW574" s="13" t="s">
        <v>34</v>
      </c>
      <c r="AX574" s="13" t="s">
        <v>79</v>
      </c>
      <c r="AY574" s="252" t="s">
        <v>216</v>
      </c>
    </row>
    <row r="575" s="15" customFormat="1">
      <c r="A575" s="15"/>
      <c r="B575" s="280"/>
      <c r="C575" s="281"/>
      <c r="D575" s="243" t="s">
        <v>230</v>
      </c>
      <c r="E575" s="282" t="s">
        <v>1</v>
      </c>
      <c r="F575" s="283" t="s">
        <v>1190</v>
      </c>
      <c r="G575" s="281"/>
      <c r="H575" s="284">
        <v>24.927</v>
      </c>
      <c r="I575" s="285"/>
      <c r="J575" s="281"/>
      <c r="K575" s="281"/>
      <c r="L575" s="286"/>
      <c r="M575" s="287"/>
      <c r="N575" s="288"/>
      <c r="O575" s="288"/>
      <c r="P575" s="288"/>
      <c r="Q575" s="288"/>
      <c r="R575" s="288"/>
      <c r="S575" s="288"/>
      <c r="T575" s="289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90" t="s">
        <v>230</v>
      </c>
      <c r="AU575" s="290" t="s">
        <v>88</v>
      </c>
      <c r="AV575" s="15" t="s">
        <v>99</v>
      </c>
      <c r="AW575" s="15" t="s">
        <v>34</v>
      </c>
      <c r="AX575" s="15" t="s">
        <v>79</v>
      </c>
      <c r="AY575" s="290" t="s">
        <v>216</v>
      </c>
    </row>
    <row r="576" s="13" customFormat="1">
      <c r="A576" s="13"/>
      <c r="B576" s="241"/>
      <c r="C576" s="242"/>
      <c r="D576" s="243" t="s">
        <v>230</v>
      </c>
      <c r="E576" s="244" t="s">
        <v>1</v>
      </c>
      <c r="F576" s="245" t="s">
        <v>1191</v>
      </c>
      <c r="G576" s="242"/>
      <c r="H576" s="246">
        <v>44.399999999999999</v>
      </c>
      <c r="I576" s="247"/>
      <c r="J576" s="242"/>
      <c r="K576" s="242"/>
      <c r="L576" s="248"/>
      <c r="M576" s="249"/>
      <c r="N576" s="250"/>
      <c r="O576" s="250"/>
      <c r="P576" s="250"/>
      <c r="Q576" s="250"/>
      <c r="R576" s="250"/>
      <c r="S576" s="250"/>
      <c r="T576" s="251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2" t="s">
        <v>230</v>
      </c>
      <c r="AU576" s="252" t="s">
        <v>88</v>
      </c>
      <c r="AV576" s="13" t="s">
        <v>88</v>
      </c>
      <c r="AW576" s="13" t="s">
        <v>34</v>
      </c>
      <c r="AX576" s="13" t="s">
        <v>79</v>
      </c>
      <c r="AY576" s="252" t="s">
        <v>216</v>
      </c>
    </row>
    <row r="577" s="13" customFormat="1">
      <c r="A577" s="13"/>
      <c r="B577" s="241"/>
      <c r="C577" s="242"/>
      <c r="D577" s="243" t="s">
        <v>230</v>
      </c>
      <c r="E577" s="244" t="s">
        <v>1</v>
      </c>
      <c r="F577" s="245" t="s">
        <v>1192</v>
      </c>
      <c r="G577" s="242"/>
      <c r="H577" s="246">
        <v>-3.3490000000000002</v>
      </c>
      <c r="I577" s="247"/>
      <c r="J577" s="242"/>
      <c r="K577" s="242"/>
      <c r="L577" s="248"/>
      <c r="M577" s="249"/>
      <c r="N577" s="250"/>
      <c r="O577" s="250"/>
      <c r="P577" s="250"/>
      <c r="Q577" s="250"/>
      <c r="R577" s="250"/>
      <c r="S577" s="250"/>
      <c r="T577" s="251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2" t="s">
        <v>230</v>
      </c>
      <c r="AU577" s="252" t="s">
        <v>88</v>
      </c>
      <c r="AV577" s="13" t="s">
        <v>88</v>
      </c>
      <c r="AW577" s="13" t="s">
        <v>34</v>
      </c>
      <c r="AX577" s="13" t="s">
        <v>79</v>
      </c>
      <c r="AY577" s="252" t="s">
        <v>216</v>
      </c>
    </row>
    <row r="578" s="13" customFormat="1">
      <c r="A578" s="13"/>
      <c r="B578" s="241"/>
      <c r="C578" s="242"/>
      <c r="D578" s="243" t="s">
        <v>230</v>
      </c>
      <c r="E578" s="244" t="s">
        <v>1</v>
      </c>
      <c r="F578" s="245" t="s">
        <v>1193</v>
      </c>
      <c r="G578" s="242"/>
      <c r="H578" s="246">
        <v>0.78500000000000003</v>
      </c>
      <c r="I578" s="247"/>
      <c r="J578" s="242"/>
      <c r="K578" s="242"/>
      <c r="L578" s="248"/>
      <c r="M578" s="249"/>
      <c r="N578" s="250"/>
      <c r="O578" s="250"/>
      <c r="P578" s="250"/>
      <c r="Q578" s="250"/>
      <c r="R578" s="250"/>
      <c r="S578" s="250"/>
      <c r="T578" s="251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2" t="s">
        <v>230</v>
      </c>
      <c r="AU578" s="252" t="s">
        <v>88</v>
      </c>
      <c r="AV578" s="13" t="s">
        <v>88</v>
      </c>
      <c r="AW578" s="13" t="s">
        <v>34</v>
      </c>
      <c r="AX578" s="13" t="s">
        <v>79</v>
      </c>
      <c r="AY578" s="252" t="s">
        <v>216</v>
      </c>
    </row>
    <row r="579" s="15" customFormat="1">
      <c r="A579" s="15"/>
      <c r="B579" s="280"/>
      <c r="C579" s="281"/>
      <c r="D579" s="243" t="s">
        <v>230</v>
      </c>
      <c r="E579" s="282" t="s">
        <v>1</v>
      </c>
      <c r="F579" s="283" t="s">
        <v>1194</v>
      </c>
      <c r="G579" s="281"/>
      <c r="H579" s="284">
        <v>41.835999999999999</v>
      </c>
      <c r="I579" s="285"/>
      <c r="J579" s="281"/>
      <c r="K579" s="281"/>
      <c r="L579" s="286"/>
      <c r="M579" s="287"/>
      <c r="N579" s="288"/>
      <c r="O579" s="288"/>
      <c r="P579" s="288"/>
      <c r="Q579" s="288"/>
      <c r="R579" s="288"/>
      <c r="S579" s="288"/>
      <c r="T579" s="289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90" t="s">
        <v>230</v>
      </c>
      <c r="AU579" s="290" t="s">
        <v>88</v>
      </c>
      <c r="AV579" s="15" t="s">
        <v>99</v>
      </c>
      <c r="AW579" s="15" t="s">
        <v>34</v>
      </c>
      <c r="AX579" s="15" t="s">
        <v>79</v>
      </c>
      <c r="AY579" s="290" t="s">
        <v>216</v>
      </c>
    </row>
    <row r="580" s="13" customFormat="1">
      <c r="A580" s="13"/>
      <c r="B580" s="241"/>
      <c r="C580" s="242"/>
      <c r="D580" s="243" t="s">
        <v>230</v>
      </c>
      <c r="E580" s="244" t="s">
        <v>1</v>
      </c>
      <c r="F580" s="245" t="s">
        <v>1195</v>
      </c>
      <c r="G580" s="242"/>
      <c r="H580" s="246">
        <v>82.200000000000003</v>
      </c>
      <c r="I580" s="247"/>
      <c r="J580" s="242"/>
      <c r="K580" s="242"/>
      <c r="L580" s="248"/>
      <c r="M580" s="249"/>
      <c r="N580" s="250"/>
      <c r="O580" s="250"/>
      <c r="P580" s="250"/>
      <c r="Q580" s="250"/>
      <c r="R580" s="250"/>
      <c r="S580" s="250"/>
      <c r="T580" s="251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2" t="s">
        <v>230</v>
      </c>
      <c r="AU580" s="252" t="s">
        <v>88</v>
      </c>
      <c r="AV580" s="13" t="s">
        <v>88</v>
      </c>
      <c r="AW580" s="13" t="s">
        <v>34</v>
      </c>
      <c r="AX580" s="13" t="s">
        <v>79</v>
      </c>
      <c r="AY580" s="252" t="s">
        <v>216</v>
      </c>
    </row>
    <row r="581" s="13" customFormat="1">
      <c r="A581" s="13"/>
      <c r="B581" s="241"/>
      <c r="C581" s="242"/>
      <c r="D581" s="243" t="s">
        <v>230</v>
      </c>
      <c r="E581" s="244" t="s">
        <v>1</v>
      </c>
      <c r="F581" s="245" t="s">
        <v>1196</v>
      </c>
      <c r="G581" s="242"/>
      <c r="H581" s="246">
        <v>-6.0800000000000001</v>
      </c>
      <c r="I581" s="247"/>
      <c r="J581" s="242"/>
      <c r="K581" s="242"/>
      <c r="L581" s="248"/>
      <c r="M581" s="249"/>
      <c r="N581" s="250"/>
      <c r="O581" s="250"/>
      <c r="P581" s="250"/>
      <c r="Q581" s="250"/>
      <c r="R581" s="250"/>
      <c r="S581" s="250"/>
      <c r="T581" s="251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2" t="s">
        <v>230</v>
      </c>
      <c r="AU581" s="252" t="s">
        <v>88</v>
      </c>
      <c r="AV581" s="13" t="s">
        <v>88</v>
      </c>
      <c r="AW581" s="13" t="s">
        <v>34</v>
      </c>
      <c r="AX581" s="13" t="s">
        <v>79</v>
      </c>
      <c r="AY581" s="252" t="s">
        <v>216</v>
      </c>
    </row>
    <row r="582" s="13" customFormat="1">
      <c r="A582" s="13"/>
      <c r="B582" s="241"/>
      <c r="C582" s="242"/>
      <c r="D582" s="243" t="s">
        <v>230</v>
      </c>
      <c r="E582" s="244" t="s">
        <v>1</v>
      </c>
      <c r="F582" s="245" t="s">
        <v>1197</v>
      </c>
      <c r="G582" s="242"/>
      <c r="H582" s="246">
        <v>3.2850000000000001</v>
      </c>
      <c r="I582" s="247"/>
      <c r="J582" s="242"/>
      <c r="K582" s="242"/>
      <c r="L582" s="248"/>
      <c r="M582" s="249"/>
      <c r="N582" s="250"/>
      <c r="O582" s="250"/>
      <c r="P582" s="250"/>
      <c r="Q582" s="250"/>
      <c r="R582" s="250"/>
      <c r="S582" s="250"/>
      <c r="T582" s="251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2" t="s">
        <v>230</v>
      </c>
      <c r="AU582" s="252" t="s">
        <v>88</v>
      </c>
      <c r="AV582" s="13" t="s">
        <v>88</v>
      </c>
      <c r="AW582" s="13" t="s">
        <v>34</v>
      </c>
      <c r="AX582" s="13" t="s">
        <v>79</v>
      </c>
      <c r="AY582" s="252" t="s">
        <v>216</v>
      </c>
    </row>
    <row r="583" s="15" customFormat="1">
      <c r="A583" s="15"/>
      <c r="B583" s="280"/>
      <c r="C583" s="281"/>
      <c r="D583" s="243" t="s">
        <v>230</v>
      </c>
      <c r="E583" s="282" t="s">
        <v>1</v>
      </c>
      <c r="F583" s="283" t="s">
        <v>1198</v>
      </c>
      <c r="G583" s="281"/>
      <c r="H583" s="284">
        <v>79.405000000000001</v>
      </c>
      <c r="I583" s="285"/>
      <c r="J583" s="281"/>
      <c r="K583" s="281"/>
      <c r="L583" s="286"/>
      <c r="M583" s="287"/>
      <c r="N583" s="288"/>
      <c r="O583" s="288"/>
      <c r="P583" s="288"/>
      <c r="Q583" s="288"/>
      <c r="R583" s="288"/>
      <c r="S583" s="288"/>
      <c r="T583" s="289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90" t="s">
        <v>230</v>
      </c>
      <c r="AU583" s="290" t="s">
        <v>88</v>
      </c>
      <c r="AV583" s="15" t="s">
        <v>99</v>
      </c>
      <c r="AW583" s="15" t="s">
        <v>34</v>
      </c>
      <c r="AX583" s="15" t="s">
        <v>79</v>
      </c>
      <c r="AY583" s="290" t="s">
        <v>216</v>
      </c>
    </row>
    <row r="584" s="13" customFormat="1">
      <c r="A584" s="13"/>
      <c r="B584" s="241"/>
      <c r="C584" s="242"/>
      <c r="D584" s="243" t="s">
        <v>230</v>
      </c>
      <c r="E584" s="244" t="s">
        <v>1</v>
      </c>
      <c r="F584" s="245" t="s">
        <v>1199</v>
      </c>
      <c r="G584" s="242"/>
      <c r="H584" s="246">
        <v>11.25</v>
      </c>
      <c r="I584" s="247"/>
      <c r="J584" s="242"/>
      <c r="K584" s="242"/>
      <c r="L584" s="248"/>
      <c r="M584" s="249"/>
      <c r="N584" s="250"/>
      <c r="O584" s="250"/>
      <c r="P584" s="250"/>
      <c r="Q584" s="250"/>
      <c r="R584" s="250"/>
      <c r="S584" s="250"/>
      <c r="T584" s="251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2" t="s">
        <v>230</v>
      </c>
      <c r="AU584" s="252" t="s">
        <v>88</v>
      </c>
      <c r="AV584" s="13" t="s">
        <v>88</v>
      </c>
      <c r="AW584" s="13" t="s">
        <v>34</v>
      </c>
      <c r="AX584" s="13" t="s">
        <v>79</v>
      </c>
      <c r="AY584" s="252" t="s">
        <v>216</v>
      </c>
    </row>
    <row r="585" s="13" customFormat="1">
      <c r="A585" s="13"/>
      <c r="B585" s="241"/>
      <c r="C585" s="242"/>
      <c r="D585" s="243" t="s">
        <v>230</v>
      </c>
      <c r="E585" s="244" t="s">
        <v>1</v>
      </c>
      <c r="F585" s="245" t="s">
        <v>1200</v>
      </c>
      <c r="G585" s="242"/>
      <c r="H585" s="246">
        <v>-1.379</v>
      </c>
      <c r="I585" s="247"/>
      <c r="J585" s="242"/>
      <c r="K585" s="242"/>
      <c r="L585" s="248"/>
      <c r="M585" s="249"/>
      <c r="N585" s="250"/>
      <c r="O585" s="250"/>
      <c r="P585" s="250"/>
      <c r="Q585" s="250"/>
      <c r="R585" s="250"/>
      <c r="S585" s="250"/>
      <c r="T585" s="251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2" t="s">
        <v>230</v>
      </c>
      <c r="AU585" s="252" t="s">
        <v>88</v>
      </c>
      <c r="AV585" s="13" t="s">
        <v>88</v>
      </c>
      <c r="AW585" s="13" t="s">
        <v>34</v>
      </c>
      <c r="AX585" s="13" t="s">
        <v>79</v>
      </c>
      <c r="AY585" s="252" t="s">
        <v>216</v>
      </c>
    </row>
    <row r="586" s="15" customFormat="1">
      <c r="A586" s="15"/>
      <c r="B586" s="280"/>
      <c r="C586" s="281"/>
      <c r="D586" s="243" t="s">
        <v>230</v>
      </c>
      <c r="E586" s="282" t="s">
        <v>1</v>
      </c>
      <c r="F586" s="283" t="s">
        <v>1201</v>
      </c>
      <c r="G586" s="281"/>
      <c r="H586" s="284">
        <v>9.8710000000000004</v>
      </c>
      <c r="I586" s="285"/>
      <c r="J586" s="281"/>
      <c r="K586" s="281"/>
      <c r="L586" s="286"/>
      <c r="M586" s="287"/>
      <c r="N586" s="288"/>
      <c r="O586" s="288"/>
      <c r="P586" s="288"/>
      <c r="Q586" s="288"/>
      <c r="R586" s="288"/>
      <c r="S586" s="288"/>
      <c r="T586" s="289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90" t="s">
        <v>230</v>
      </c>
      <c r="AU586" s="290" t="s">
        <v>88</v>
      </c>
      <c r="AV586" s="15" t="s">
        <v>99</v>
      </c>
      <c r="AW586" s="15" t="s">
        <v>34</v>
      </c>
      <c r="AX586" s="15" t="s">
        <v>79</v>
      </c>
      <c r="AY586" s="290" t="s">
        <v>216</v>
      </c>
    </row>
    <row r="587" s="13" customFormat="1">
      <c r="A587" s="13"/>
      <c r="B587" s="241"/>
      <c r="C587" s="242"/>
      <c r="D587" s="243" t="s">
        <v>230</v>
      </c>
      <c r="E587" s="244" t="s">
        <v>1</v>
      </c>
      <c r="F587" s="245" t="s">
        <v>1202</v>
      </c>
      <c r="G587" s="242"/>
      <c r="H587" s="246">
        <v>176.40000000000001</v>
      </c>
      <c r="I587" s="247"/>
      <c r="J587" s="242"/>
      <c r="K587" s="242"/>
      <c r="L587" s="248"/>
      <c r="M587" s="249"/>
      <c r="N587" s="250"/>
      <c r="O587" s="250"/>
      <c r="P587" s="250"/>
      <c r="Q587" s="250"/>
      <c r="R587" s="250"/>
      <c r="S587" s="250"/>
      <c r="T587" s="251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2" t="s">
        <v>230</v>
      </c>
      <c r="AU587" s="252" t="s">
        <v>88</v>
      </c>
      <c r="AV587" s="13" t="s">
        <v>88</v>
      </c>
      <c r="AW587" s="13" t="s">
        <v>34</v>
      </c>
      <c r="AX587" s="13" t="s">
        <v>79</v>
      </c>
      <c r="AY587" s="252" t="s">
        <v>216</v>
      </c>
    </row>
    <row r="588" s="13" customFormat="1">
      <c r="A588" s="13"/>
      <c r="B588" s="241"/>
      <c r="C588" s="242"/>
      <c r="D588" s="243" t="s">
        <v>230</v>
      </c>
      <c r="E588" s="244" t="s">
        <v>1</v>
      </c>
      <c r="F588" s="245" t="s">
        <v>1203</v>
      </c>
      <c r="G588" s="242"/>
      <c r="H588" s="246">
        <v>-50.331000000000003</v>
      </c>
      <c r="I588" s="247"/>
      <c r="J588" s="242"/>
      <c r="K588" s="242"/>
      <c r="L588" s="248"/>
      <c r="M588" s="249"/>
      <c r="N588" s="250"/>
      <c r="O588" s="250"/>
      <c r="P588" s="250"/>
      <c r="Q588" s="250"/>
      <c r="R588" s="250"/>
      <c r="S588" s="250"/>
      <c r="T588" s="251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2" t="s">
        <v>230</v>
      </c>
      <c r="AU588" s="252" t="s">
        <v>88</v>
      </c>
      <c r="AV588" s="13" t="s">
        <v>88</v>
      </c>
      <c r="AW588" s="13" t="s">
        <v>34</v>
      </c>
      <c r="AX588" s="13" t="s">
        <v>79</v>
      </c>
      <c r="AY588" s="252" t="s">
        <v>216</v>
      </c>
    </row>
    <row r="589" s="13" customFormat="1">
      <c r="A589" s="13"/>
      <c r="B589" s="241"/>
      <c r="C589" s="242"/>
      <c r="D589" s="243" t="s">
        <v>230</v>
      </c>
      <c r="E589" s="244" t="s">
        <v>1</v>
      </c>
      <c r="F589" s="245" t="s">
        <v>1204</v>
      </c>
      <c r="G589" s="242"/>
      <c r="H589" s="246">
        <v>22.75</v>
      </c>
      <c r="I589" s="247"/>
      <c r="J589" s="242"/>
      <c r="K589" s="242"/>
      <c r="L589" s="248"/>
      <c r="M589" s="249"/>
      <c r="N589" s="250"/>
      <c r="O589" s="250"/>
      <c r="P589" s="250"/>
      <c r="Q589" s="250"/>
      <c r="R589" s="250"/>
      <c r="S589" s="250"/>
      <c r="T589" s="251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2" t="s">
        <v>230</v>
      </c>
      <c r="AU589" s="252" t="s">
        <v>88</v>
      </c>
      <c r="AV589" s="13" t="s">
        <v>88</v>
      </c>
      <c r="AW589" s="13" t="s">
        <v>34</v>
      </c>
      <c r="AX589" s="13" t="s">
        <v>79</v>
      </c>
      <c r="AY589" s="252" t="s">
        <v>216</v>
      </c>
    </row>
    <row r="590" s="15" customFormat="1">
      <c r="A590" s="15"/>
      <c r="B590" s="280"/>
      <c r="C590" s="281"/>
      <c r="D590" s="243" t="s">
        <v>230</v>
      </c>
      <c r="E590" s="282" t="s">
        <v>1</v>
      </c>
      <c r="F590" s="283" t="s">
        <v>1205</v>
      </c>
      <c r="G590" s="281"/>
      <c r="H590" s="284">
        <v>148.81900000000002</v>
      </c>
      <c r="I590" s="285"/>
      <c r="J590" s="281"/>
      <c r="K590" s="281"/>
      <c r="L590" s="286"/>
      <c r="M590" s="287"/>
      <c r="N590" s="288"/>
      <c r="O590" s="288"/>
      <c r="P590" s="288"/>
      <c r="Q590" s="288"/>
      <c r="R590" s="288"/>
      <c r="S590" s="288"/>
      <c r="T590" s="289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90" t="s">
        <v>230</v>
      </c>
      <c r="AU590" s="290" t="s">
        <v>88</v>
      </c>
      <c r="AV590" s="15" t="s">
        <v>99</v>
      </c>
      <c r="AW590" s="15" t="s">
        <v>34</v>
      </c>
      <c r="AX590" s="15" t="s">
        <v>79</v>
      </c>
      <c r="AY590" s="290" t="s">
        <v>216</v>
      </c>
    </row>
    <row r="591" s="14" customFormat="1">
      <c r="A591" s="14"/>
      <c r="B591" s="253"/>
      <c r="C591" s="254"/>
      <c r="D591" s="243" t="s">
        <v>230</v>
      </c>
      <c r="E591" s="255" t="s">
        <v>1</v>
      </c>
      <c r="F591" s="256" t="s">
        <v>285</v>
      </c>
      <c r="G591" s="254"/>
      <c r="H591" s="257">
        <v>1131.098</v>
      </c>
      <c r="I591" s="258"/>
      <c r="J591" s="254"/>
      <c r="K591" s="254"/>
      <c r="L591" s="259"/>
      <c r="M591" s="260"/>
      <c r="N591" s="261"/>
      <c r="O591" s="261"/>
      <c r="P591" s="261"/>
      <c r="Q591" s="261"/>
      <c r="R591" s="261"/>
      <c r="S591" s="261"/>
      <c r="T591" s="262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63" t="s">
        <v>230</v>
      </c>
      <c r="AU591" s="263" t="s">
        <v>88</v>
      </c>
      <c r="AV591" s="14" t="s">
        <v>121</v>
      </c>
      <c r="AW591" s="14" t="s">
        <v>34</v>
      </c>
      <c r="AX591" s="14" t="s">
        <v>86</v>
      </c>
      <c r="AY591" s="263" t="s">
        <v>216</v>
      </c>
    </row>
    <row r="592" s="2" customFormat="1" ht="16.5" customHeight="1">
      <c r="A592" s="39"/>
      <c r="B592" s="40"/>
      <c r="C592" s="228" t="s">
        <v>1206</v>
      </c>
      <c r="D592" s="228" t="s">
        <v>218</v>
      </c>
      <c r="E592" s="229" t="s">
        <v>1207</v>
      </c>
      <c r="F592" s="230" t="s">
        <v>1208</v>
      </c>
      <c r="G592" s="231" t="s">
        <v>277</v>
      </c>
      <c r="H592" s="232">
        <v>1131.098</v>
      </c>
      <c r="I592" s="233"/>
      <c r="J592" s="234">
        <f>ROUND(I592*H592,2)</f>
        <v>0</v>
      </c>
      <c r="K592" s="230" t="s">
        <v>222</v>
      </c>
      <c r="L592" s="45"/>
      <c r="M592" s="235" t="s">
        <v>1</v>
      </c>
      <c r="N592" s="236" t="s">
        <v>44</v>
      </c>
      <c r="O592" s="92"/>
      <c r="P592" s="237">
        <f>O592*H592</f>
        <v>0</v>
      </c>
      <c r="Q592" s="237">
        <v>0.0055199999999999997</v>
      </c>
      <c r="R592" s="237">
        <f>Q592*H592</f>
        <v>6.2436609599999997</v>
      </c>
      <c r="S592" s="237">
        <v>0</v>
      </c>
      <c r="T592" s="238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39" t="s">
        <v>121</v>
      </c>
      <c r="AT592" s="239" t="s">
        <v>218</v>
      </c>
      <c r="AU592" s="239" t="s">
        <v>88</v>
      </c>
      <c r="AY592" s="18" t="s">
        <v>216</v>
      </c>
      <c r="BE592" s="240">
        <f>IF(N592="základní",J592,0)</f>
        <v>0</v>
      </c>
      <c r="BF592" s="240">
        <f>IF(N592="snížená",J592,0)</f>
        <v>0</v>
      </c>
      <c r="BG592" s="240">
        <f>IF(N592="zákl. přenesená",J592,0)</f>
        <v>0</v>
      </c>
      <c r="BH592" s="240">
        <f>IF(N592="sníž. přenesená",J592,0)</f>
        <v>0</v>
      </c>
      <c r="BI592" s="240">
        <f>IF(N592="nulová",J592,0)</f>
        <v>0</v>
      </c>
      <c r="BJ592" s="18" t="s">
        <v>86</v>
      </c>
      <c r="BK592" s="240">
        <f>ROUND(I592*H592,2)</f>
        <v>0</v>
      </c>
      <c r="BL592" s="18" t="s">
        <v>121</v>
      </c>
      <c r="BM592" s="239" t="s">
        <v>1209</v>
      </c>
    </row>
    <row r="593" s="2" customFormat="1" ht="16.5" customHeight="1">
      <c r="A593" s="39"/>
      <c r="B593" s="40"/>
      <c r="C593" s="228" t="s">
        <v>1210</v>
      </c>
      <c r="D593" s="228" t="s">
        <v>218</v>
      </c>
      <c r="E593" s="229" t="s">
        <v>1211</v>
      </c>
      <c r="F593" s="230" t="s">
        <v>1212</v>
      </c>
      <c r="G593" s="231" t="s">
        <v>277</v>
      </c>
      <c r="H593" s="232">
        <v>176.63300000000001</v>
      </c>
      <c r="I593" s="233"/>
      <c r="J593" s="234">
        <f>ROUND(I593*H593,2)</f>
        <v>0</v>
      </c>
      <c r="K593" s="230" t="s">
        <v>222</v>
      </c>
      <c r="L593" s="45"/>
      <c r="M593" s="235" t="s">
        <v>1</v>
      </c>
      <c r="N593" s="236" t="s">
        <v>44</v>
      </c>
      <c r="O593" s="92"/>
      <c r="P593" s="237">
        <f>O593*H593</f>
        <v>0</v>
      </c>
      <c r="Q593" s="237">
        <v>0</v>
      </c>
      <c r="R593" s="237">
        <f>Q593*H593</f>
        <v>0</v>
      </c>
      <c r="S593" s="237">
        <v>0</v>
      </c>
      <c r="T593" s="238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39" t="s">
        <v>121</v>
      </c>
      <c r="AT593" s="239" t="s">
        <v>218</v>
      </c>
      <c r="AU593" s="239" t="s">
        <v>88</v>
      </c>
      <c r="AY593" s="18" t="s">
        <v>216</v>
      </c>
      <c r="BE593" s="240">
        <f>IF(N593="základní",J593,0)</f>
        <v>0</v>
      </c>
      <c r="BF593" s="240">
        <f>IF(N593="snížená",J593,0)</f>
        <v>0</v>
      </c>
      <c r="BG593" s="240">
        <f>IF(N593="zákl. přenesená",J593,0)</f>
        <v>0</v>
      </c>
      <c r="BH593" s="240">
        <f>IF(N593="sníž. přenesená",J593,0)</f>
        <v>0</v>
      </c>
      <c r="BI593" s="240">
        <f>IF(N593="nulová",J593,0)</f>
        <v>0</v>
      </c>
      <c r="BJ593" s="18" t="s">
        <v>86</v>
      </c>
      <c r="BK593" s="240">
        <f>ROUND(I593*H593,2)</f>
        <v>0</v>
      </c>
      <c r="BL593" s="18" t="s">
        <v>121</v>
      </c>
      <c r="BM593" s="239" t="s">
        <v>1213</v>
      </c>
    </row>
    <row r="594" s="13" customFormat="1">
      <c r="A594" s="13"/>
      <c r="B594" s="241"/>
      <c r="C594" s="242"/>
      <c r="D594" s="243" t="s">
        <v>230</v>
      </c>
      <c r="E594" s="244" t="s">
        <v>1</v>
      </c>
      <c r="F594" s="245" t="s">
        <v>1214</v>
      </c>
      <c r="G594" s="242"/>
      <c r="H594" s="246">
        <v>21.875</v>
      </c>
      <c r="I594" s="247"/>
      <c r="J594" s="242"/>
      <c r="K594" s="242"/>
      <c r="L594" s="248"/>
      <c r="M594" s="249"/>
      <c r="N594" s="250"/>
      <c r="O594" s="250"/>
      <c r="P594" s="250"/>
      <c r="Q594" s="250"/>
      <c r="R594" s="250"/>
      <c r="S594" s="250"/>
      <c r="T594" s="251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2" t="s">
        <v>230</v>
      </c>
      <c r="AU594" s="252" t="s">
        <v>88</v>
      </c>
      <c r="AV594" s="13" t="s">
        <v>88</v>
      </c>
      <c r="AW594" s="13" t="s">
        <v>34</v>
      </c>
      <c r="AX594" s="13" t="s">
        <v>79</v>
      </c>
      <c r="AY594" s="252" t="s">
        <v>216</v>
      </c>
    </row>
    <row r="595" s="13" customFormat="1">
      <c r="A595" s="13"/>
      <c r="B595" s="241"/>
      <c r="C595" s="242"/>
      <c r="D595" s="243" t="s">
        <v>230</v>
      </c>
      <c r="E595" s="244" t="s">
        <v>1</v>
      </c>
      <c r="F595" s="245" t="s">
        <v>1215</v>
      </c>
      <c r="G595" s="242"/>
      <c r="H595" s="246">
        <v>7.8129999999999997</v>
      </c>
      <c r="I595" s="247"/>
      <c r="J595" s="242"/>
      <c r="K595" s="242"/>
      <c r="L595" s="248"/>
      <c r="M595" s="249"/>
      <c r="N595" s="250"/>
      <c r="O595" s="250"/>
      <c r="P595" s="250"/>
      <c r="Q595" s="250"/>
      <c r="R595" s="250"/>
      <c r="S595" s="250"/>
      <c r="T595" s="251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2" t="s">
        <v>230</v>
      </c>
      <c r="AU595" s="252" t="s">
        <v>88</v>
      </c>
      <c r="AV595" s="13" t="s">
        <v>88</v>
      </c>
      <c r="AW595" s="13" t="s">
        <v>34</v>
      </c>
      <c r="AX595" s="13" t="s">
        <v>79</v>
      </c>
      <c r="AY595" s="252" t="s">
        <v>216</v>
      </c>
    </row>
    <row r="596" s="13" customFormat="1">
      <c r="A596" s="13"/>
      <c r="B596" s="241"/>
      <c r="C596" s="242"/>
      <c r="D596" s="243" t="s">
        <v>230</v>
      </c>
      <c r="E596" s="244" t="s">
        <v>1</v>
      </c>
      <c r="F596" s="245" t="s">
        <v>1216</v>
      </c>
      <c r="G596" s="242"/>
      <c r="H596" s="246">
        <v>4.375</v>
      </c>
      <c r="I596" s="247"/>
      <c r="J596" s="242"/>
      <c r="K596" s="242"/>
      <c r="L596" s="248"/>
      <c r="M596" s="249"/>
      <c r="N596" s="250"/>
      <c r="O596" s="250"/>
      <c r="P596" s="250"/>
      <c r="Q596" s="250"/>
      <c r="R596" s="250"/>
      <c r="S596" s="250"/>
      <c r="T596" s="251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2" t="s">
        <v>230</v>
      </c>
      <c r="AU596" s="252" t="s">
        <v>88</v>
      </c>
      <c r="AV596" s="13" t="s">
        <v>88</v>
      </c>
      <c r="AW596" s="13" t="s">
        <v>34</v>
      </c>
      <c r="AX596" s="13" t="s">
        <v>79</v>
      </c>
      <c r="AY596" s="252" t="s">
        <v>216</v>
      </c>
    </row>
    <row r="597" s="13" customFormat="1">
      <c r="A597" s="13"/>
      <c r="B597" s="241"/>
      <c r="C597" s="242"/>
      <c r="D597" s="243" t="s">
        <v>230</v>
      </c>
      <c r="E597" s="244" t="s">
        <v>1</v>
      </c>
      <c r="F597" s="245" t="s">
        <v>1217</v>
      </c>
      <c r="G597" s="242"/>
      <c r="H597" s="246">
        <v>65.813000000000002</v>
      </c>
      <c r="I597" s="247"/>
      <c r="J597" s="242"/>
      <c r="K597" s="242"/>
      <c r="L597" s="248"/>
      <c r="M597" s="249"/>
      <c r="N597" s="250"/>
      <c r="O597" s="250"/>
      <c r="P597" s="250"/>
      <c r="Q597" s="250"/>
      <c r="R597" s="250"/>
      <c r="S597" s="250"/>
      <c r="T597" s="251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2" t="s">
        <v>230</v>
      </c>
      <c r="AU597" s="252" t="s">
        <v>88</v>
      </c>
      <c r="AV597" s="13" t="s">
        <v>88</v>
      </c>
      <c r="AW597" s="13" t="s">
        <v>34</v>
      </c>
      <c r="AX597" s="13" t="s">
        <v>79</v>
      </c>
      <c r="AY597" s="252" t="s">
        <v>216</v>
      </c>
    </row>
    <row r="598" s="13" customFormat="1">
      <c r="A598" s="13"/>
      <c r="B598" s="241"/>
      <c r="C598" s="242"/>
      <c r="D598" s="243" t="s">
        <v>230</v>
      </c>
      <c r="E598" s="244" t="s">
        <v>1</v>
      </c>
      <c r="F598" s="245" t="s">
        <v>1218</v>
      </c>
      <c r="G598" s="242"/>
      <c r="H598" s="246">
        <v>18.484000000000002</v>
      </c>
      <c r="I598" s="247"/>
      <c r="J598" s="242"/>
      <c r="K598" s="242"/>
      <c r="L598" s="248"/>
      <c r="M598" s="249"/>
      <c r="N598" s="250"/>
      <c r="O598" s="250"/>
      <c r="P598" s="250"/>
      <c r="Q598" s="250"/>
      <c r="R598" s="250"/>
      <c r="S598" s="250"/>
      <c r="T598" s="251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2" t="s">
        <v>230</v>
      </c>
      <c r="AU598" s="252" t="s">
        <v>88</v>
      </c>
      <c r="AV598" s="13" t="s">
        <v>88</v>
      </c>
      <c r="AW598" s="13" t="s">
        <v>34</v>
      </c>
      <c r="AX598" s="13" t="s">
        <v>79</v>
      </c>
      <c r="AY598" s="252" t="s">
        <v>216</v>
      </c>
    </row>
    <row r="599" s="13" customFormat="1">
      <c r="A599" s="13"/>
      <c r="B599" s="241"/>
      <c r="C599" s="242"/>
      <c r="D599" s="243" t="s">
        <v>230</v>
      </c>
      <c r="E599" s="244" t="s">
        <v>1</v>
      </c>
      <c r="F599" s="245" t="s">
        <v>1219</v>
      </c>
      <c r="G599" s="242"/>
      <c r="H599" s="246">
        <v>7.875</v>
      </c>
      <c r="I599" s="247"/>
      <c r="J599" s="242"/>
      <c r="K599" s="242"/>
      <c r="L599" s="248"/>
      <c r="M599" s="249"/>
      <c r="N599" s="250"/>
      <c r="O599" s="250"/>
      <c r="P599" s="250"/>
      <c r="Q599" s="250"/>
      <c r="R599" s="250"/>
      <c r="S599" s="250"/>
      <c r="T599" s="251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2" t="s">
        <v>230</v>
      </c>
      <c r="AU599" s="252" t="s">
        <v>88</v>
      </c>
      <c r="AV599" s="13" t="s">
        <v>88</v>
      </c>
      <c r="AW599" s="13" t="s">
        <v>34</v>
      </c>
      <c r="AX599" s="13" t="s">
        <v>79</v>
      </c>
      <c r="AY599" s="252" t="s">
        <v>216</v>
      </c>
    </row>
    <row r="600" s="13" customFormat="1">
      <c r="A600" s="13"/>
      <c r="B600" s="241"/>
      <c r="C600" s="242"/>
      <c r="D600" s="243" t="s">
        <v>230</v>
      </c>
      <c r="E600" s="244" t="s">
        <v>1</v>
      </c>
      <c r="F600" s="245" t="s">
        <v>1220</v>
      </c>
      <c r="G600" s="242"/>
      <c r="H600" s="246">
        <v>21.760000000000002</v>
      </c>
      <c r="I600" s="247"/>
      <c r="J600" s="242"/>
      <c r="K600" s="242"/>
      <c r="L600" s="248"/>
      <c r="M600" s="249"/>
      <c r="N600" s="250"/>
      <c r="O600" s="250"/>
      <c r="P600" s="250"/>
      <c r="Q600" s="250"/>
      <c r="R600" s="250"/>
      <c r="S600" s="250"/>
      <c r="T600" s="251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2" t="s">
        <v>230</v>
      </c>
      <c r="AU600" s="252" t="s">
        <v>88</v>
      </c>
      <c r="AV600" s="13" t="s">
        <v>88</v>
      </c>
      <c r="AW600" s="13" t="s">
        <v>34</v>
      </c>
      <c r="AX600" s="13" t="s">
        <v>79</v>
      </c>
      <c r="AY600" s="252" t="s">
        <v>216</v>
      </c>
    </row>
    <row r="601" s="15" customFormat="1">
      <c r="A601" s="15"/>
      <c r="B601" s="280"/>
      <c r="C601" s="281"/>
      <c r="D601" s="243" t="s">
        <v>230</v>
      </c>
      <c r="E601" s="282" t="s">
        <v>1</v>
      </c>
      <c r="F601" s="283" t="s">
        <v>1221</v>
      </c>
      <c r="G601" s="281"/>
      <c r="H601" s="284">
        <v>147.99500000000001</v>
      </c>
      <c r="I601" s="285"/>
      <c r="J601" s="281"/>
      <c r="K601" s="281"/>
      <c r="L601" s="286"/>
      <c r="M601" s="287"/>
      <c r="N601" s="288"/>
      <c r="O601" s="288"/>
      <c r="P601" s="288"/>
      <c r="Q601" s="288"/>
      <c r="R601" s="288"/>
      <c r="S601" s="288"/>
      <c r="T601" s="289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90" t="s">
        <v>230</v>
      </c>
      <c r="AU601" s="290" t="s">
        <v>88</v>
      </c>
      <c r="AV601" s="15" t="s">
        <v>99</v>
      </c>
      <c r="AW601" s="15" t="s">
        <v>34</v>
      </c>
      <c r="AX601" s="15" t="s">
        <v>79</v>
      </c>
      <c r="AY601" s="290" t="s">
        <v>216</v>
      </c>
    </row>
    <row r="602" s="13" customFormat="1">
      <c r="A602" s="13"/>
      <c r="B602" s="241"/>
      <c r="C602" s="242"/>
      <c r="D602" s="243" t="s">
        <v>230</v>
      </c>
      <c r="E602" s="244" t="s">
        <v>1</v>
      </c>
      <c r="F602" s="245" t="s">
        <v>1222</v>
      </c>
      <c r="G602" s="242"/>
      <c r="H602" s="246">
        <v>22.483000000000001</v>
      </c>
      <c r="I602" s="247"/>
      <c r="J602" s="242"/>
      <c r="K602" s="242"/>
      <c r="L602" s="248"/>
      <c r="M602" s="249"/>
      <c r="N602" s="250"/>
      <c r="O602" s="250"/>
      <c r="P602" s="250"/>
      <c r="Q602" s="250"/>
      <c r="R602" s="250"/>
      <c r="S602" s="250"/>
      <c r="T602" s="251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2" t="s">
        <v>230</v>
      </c>
      <c r="AU602" s="252" t="s">
        <v>88</v>
      </c>
      <c r="AV602" s="13" t="s">
        <v>88</v>
      </c>
      <c r="AW602" s="13" t="s">
        <v>34</v>
      </c>
      <c r="AX602" s="13" t="s">
        <v>79</v>
      </c>
      <c r="AY602" s="252" t="s">
        <v>216</v>
      </c>
    </row>
    <row r="603" s="15" customFormat="1">
      <c r="A603" s="15"/>
      <c r="B603" s="280"/>
      <c r="C603" s="281"/>
      <c r="D603" s="243" t="s">
        <v>230</v>
      </c>
      <c r="E603" s="282" t="s">
        <v>1</v>
      </c>
      <c r="F603" s="283" t="s">
        <v>1223</v>
      </c>
      <c r="G603" s="281"/>
      <c r="H603" s="284">
        <v>22.483000000000001</v>
      </c>
      <c r="I603" s="285"/>
      <c r="J603" s="281"/>
      <c r="K603" s="281"/>
      <c r="L603" s="286"/>
      <c r="M603" s="287"/>
      <c r="N603" s="288"/>
      <c r="O603" s="288"/>
      <c r="P603" s="288"/>
      <c r="Q603" s="288"/>
      <c r="R603" s="288"/>
      <c r="S603" s="288"/>
      <c r="T603" s="289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90" t="s">
        <v>230</v>
      </c>
      <c r="AU603" s="290" t="s">
        <v>88</v>
      </c>
      <c r="AV603" s="15" t="s">
        <v>99</v>
      </c>
      <c r="AW603" s="15" t="s">
        <v>34</v>
      </c>
      <c r="AX603" s="15" t="s">
        <v>79</v>
      </c>
      <c r="AY603" s="290" t="s">
        <v>216</v>
      </c>
    </row>
    <row r="604" s="13" customFormat="1">
      <c r="A604" s="13"/>
      <c r="B604" s="241"/>
      <c r="C604" s="242"/>
      <c r="D604" s="243" t="s">
        <v>230</v>
      </c>
      <c r="E604" s="244" t="s">
        <v>1</v>
      </c>
      <c r="F604" s="245" t="s">
        <v>1224</v>
      </c>
      <c r="G604" s="242"/>
      <c r="H604" s="246">
        <v>6.1550000000000002</v>
      </c>
      <c r="I604" s="247"/>
      <c r="J604" s="242"/>
      <c r="K604" s="242"/>
      <c r="L604" s="248"/>
      <c r="M604" s="249"/>
      <c r="N604" s="250"/>
      <c r="O604" s="250"/>
      <c r="P604" s="250"/>
      <c r="Q604" s="250"/>
      <c r="R604" s="250"/>
      <c r="S604" s="250"/>
      <c r="T604" s="251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2" t="s">
        <v>230</v>
      </c>
      <c r="AU604" s="252" t="s">
        <v>88</v>
      </c>
      <c r="AV604" s="13" t="s">
        <v>88</v>
      </c>
      <c r="AW604" s="13" t="s">
        <v>34</v>
      </c>
      <c r="AX604" s="13" t="s">
        <v>79</v>
      </c>
      <c r="AY604" s="252" t="s">
        <v>216</v>
      </c>
    </row>
    <row r="605" s="14" customFormat="1">
      <c r="A605" s="14"/>
      <c r="B605" s="253"/>
      <c r="C605" s="254"/>
      <c r="D605" s="243" t="s">
        <v>230</v>
      </c>
      <c r="E605" s="255" t="s">
        <v>1</v>
      </c>
      <c r="F605" s="256" t="s">
        <v>285</v>
      </c>
      <c r="G605" s="254"/>
      <c r="H605" s="257">
        <v>176.63300000000001</v>
      </c>
      <c r="I605" s="258"/>
      <c r="J605" s="254"/>
      <c r="K605" s="254"/>
      <c r="L605" s="259"/>
      <c r="M605" s="260"/>
      <c r="N605" s="261"/>
      <c r="O605" s="261"/>
      <c r="P605" s="261"/>
      <c r="Q605" s="261"/>
      <c r="R605" s="261"/>
      <c r="S605" s="261"/>
      <c r="T605" s="262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63" t="s">
        <v>230</v>
      </c>
      <c r="AU605" s="263" t="s">
        <v>88</v>
      </c>
      <c r="AV605" s="14" t="s">
        <v>121</v>
      </c>
      <c r="AW605" s="14" t="s">
        <v>34</v>
      </c>
      <c r="AX605" s="14" t="s">
        <v>86</v>
      </c>
      <c r="AY605" s="263" t="s">
        <v>216</v>
      </c>
    </row>
    <row r="606" s="2" customFormat="1" ht="16.5" customHeight="1">
      <c r="A606" s="39"/>
      <c r="B606" s="40"/>
      <c r="C606" s="228" t="s">
        <v>1225</v>
      </c>
      <c r="D606" s="228" t="s">
        <v>218</v>
      </c>
      <c r="E606" s="229" t="s">
        <v>1226</v>
      </c>
      <c r="F606" s="230" t="s">
        <v>1227</v>
      </c>
      <c r="G606" s="231" t="s">
        <v>277</v>
      </c>
      <c r="H606" s="232">
        <v>202.93799999999999</v>
      </c>
      <c r="I606" s="233"/>
      <c r="J606" s="234">
        <f>ROUND(I606*H606,2)</f>
        <v>0</v>
      </c>
      <c r="K606" s="230" t="s">
        <v>222</v>
      </c>
      <c r="L606" s="45"/>
      <c r="M606" s="235" t="s">
        <v>1</v>
      </c>
      <c r="N606" s="236" t="s">
        <v>44</v>
      </c>
      <c r="O606" s="92"/>
      <c r="P606" s="237">
        <f>O606*H606</f>
        <v>0</v>
      </c>
      <c r="Q606" s="237">
        <v>0</v>
      </c>
      <c r="R606" s="237">
        <f>Q606*H606</f>
        <v>0</v>
      </c>
      <c r="S606" s="237">
        <v>0</v>
      </c>
      <c r="T606" s="238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39" t="s">
        <v>121</v>
      </c>
      <c r="AT606" s="239" t="s">
        <v>218</v>
      </c>
      <c r="AU606" s="239" t="s">
        <v>88</v>
      </c>
      <c r="AY606" s="18" t="s">
        <v>216</v>
      </c>
      <c r="BE606" s="240">
        <f>IF(N606="základní",J606,0)</f>
        <v>0</v>
      </c>
      <c r="BF606" s="240">
        <f>IF(N606="snížená",J606,0)</f>
        <v>0</v>
      </c>
      <c r="BG606" s="240">
        <f>IF(N606="zákl. přenesená",J606,0)</f>
        <v>0</v>
      </c>
      <c r="BH606" s="240">
        <f>IF(N606="sníž. přenesená",J606,0)</f>
        <v>0</v>
      </c>
      <c r="BI606" s="240">
        <f>IF(N606="nulová",J606,0)</f>
        <v>0</v>
      </c>
      <c r="BJ606" s="18" t="s">
        <v>86</v>
      </c>
      <c r="BK606" s="240">
        <f>ROUND(I606*H606,2)</f>
        <v>0</v>
      </c>
      <c r="BL606" s="18" t="s">
        <v>121</v>
      </c>
      <c r="BM606" s="239" t="s">
        <v>1228</v>
      </c>
    </row>
    <row r="607" s="13" customFormat="1">
      <c r="A607" s="13"/>
      <c r="B607" s="241"/>
      <c r="C607" s="242"/>
      <c r="D607" s="243" t="s">
        <v>230</v>
      </c>
      <c r="E607" s="244" t="s">
        <v>1</v>
      </c>
      <c r="F607" s="245" t="s">
        <v>1229</v>
      </c>
      <c r="G607" s="242"/>
      <c r="H607" s="246">
        <v>202.93799999999999</v>
      </c>
      <c r="I607" s="247"/>
      <c r="J607" s="242"/>
      <c r="K607" s="242"/>
      <c r="L607" s="248"/>
      <c r="M607" s="249"/>
      <c r="N607" s="250"/>
      <c r="O607" s="250"/>
      <c r="P607" s="250"/>
      <c r="Q607" s="250"/>
      <c r="R607" s="250"/>
      <c r="S607" s="250"/>
      <c r="T607" s="251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2" t="s">
        <v>230</v>
      </c>
      <c r="AU607" s="252" t="s">
        <v>88</v>
      </c>
      <c r="AV607" s="13" t="s">
        <v>88</v>
      </c>
      <c r="AW607" s="13" t="s">
        <v>34</v>
      </c>
      <c r="AX607" s="13" t="s">
        <v>86</v>
      </c>
      <c r="AY607" s="252" t="s">
        <v>216</v>
      </c>
    </row>
    <row r="608" s="2" customFormat="1" ht="16.5" customHeight="1">
      <c r="A608" s="39"/>
      <c r="B608" s="40"/>
      <c r="C608" s="228" t="s">
        <v>1230</v>
      </c>
      <c r="D608" s="228" t="s">
        <v>218</v>
      </c>
      <c r="E608" s="229" t="s">
        <v>1231</v>
      </c>
      <c r="F608" s="230" t="s">
        <v>1232</v>
      </c>
      <c r="G608" s="231" t="s">
        <v>277</v>
      </c>
      <c r="H608" s="232">
        <v>73.525000000000006</v>
      </c>
      <c r="I608" s="233"/>
      <c r="J608" s="234">
        <f>ROUND(I608*H608,2)</f>
        <v>0</v>
      </c>
      <c r="K608" s="230" t="s">
        <v>222</v>
      </c>
      <c r="L608" s="45"/>
      <c r="M608" s="235" t="s">
        <v>1</v>
      </c>
      <c r="N608" s="236" t="s">
        <v>44</v>
      </c>
      <c r="O608" s="92"/>
      <c r="P608" s="237">
        <f>O608*H608</f>
        <v>0</v>
      </c>
      <c r="Q608" s="237">
        <v>0</v>
      </c>
      <c r="R608" s="237">
        <f>Q608*H608</f>
        <v>0</v>
      </c>
      <c r="S608" s="237">
        <v>0</v>
      </c>
      <c r="T608" s="238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39" t="s">
        <v>121</v>
      </c>
      <c r="AT608" s="239" t="s">
        <v>218</v>
      </c>
      <c r="AU608" s="239" t="s">
        <v>88</v>
      </c>
      <c r="AY608" s="18" t="s">
        <v>216</v>
      </c>
      <c r="BE608" s="240">
        <f>IF(N608="základní",J608,0)</f>
        <v>0</v>
      </c>
      <c r="BF608" s="240">
        <f>IF(N608="snížená",J608,0)</f>
        <v>0</v>
      </c>
      <c r="BG608" s="240">
        <f>IF(N608="zákl. přenesená",J608,0)</f>
        <v>0</v>
      </c>
      <c r="BH608" s="240">
        <f>IF(N608="sníž. přenesená",J608,0)</f>
        <v>0</v>
      </c>
      <c r="BI608" s="240">
        <f>IF(N608="nulová",J608,0)</f>
        <v>0</v>
      </c>
      <c r="BJ608" s="18" t="s">
        <v>86</v>
      </c>
      <c r="BK608" s="240">
        <f>ROUND(I608*H608,2)</f>
        <v>0</v>
      </c>
      <c r="BL608" s="18" t="s">
        <v>121</v>
      </c>
      <c r="BM608" s="239" t="s">
        <v>1233</v>
      </c>
    </row>
    <row r="609" s="13" customFormat="1">
      <c r="A609" s="13"/>
      <c r="B609" s="241"/>
      <c r="C609" s="242"/>
      <c r="D609" s="243" t="s">
        <v>230</v>
      </c>
      <c r="E609" s="244" t="s">
        <v>1</v>
      </c>
      <c r="F609" s="245" t="s">
        <v>1234</v>
      </c>
      <c r="G609" s="242"/>
      <c r="H609" s="246">
        <v>73.525000000000006</v>
      </c>
      <c r="I609" s="247"/>
      <c r="J609" s="242"/>
      <c r="K609" s="242"/>
      <c r="L609" s="248"/>
      <c r="M609" s="249"/>
      <c r="N609" s="250"/>
      <c r="O609" s="250"/>
      <c r="P609" s="250"/>
      <c r="Q609" s="250"/>
      <c r="R609" s="250"/>
      <c r="S609" s="250"/>
      <c r="T609" s="251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2" t="s">
        <v>230</v>
      </c>
      <c r="AU609" s="252" t="s">
        <v>88</v>
      </c>
      <c r="AV609" s="13" t="s">
        <v>88</v>
      </c>
      <c r="AW609" s="13" t="s">
        <v>34</v>
      </c>
      <c r="AX609" s="13" t="s">
        <v>86</v>
      </c>
      <c r="AY609" s="252" t="s">
        <v>216</v>
      </c>
    </row>
    <row r="610" s="2" customFormat="1" ht="24.15" customHeight="1">
      <c r="A610" s="39"/>
      <c r="B610" s="40"/>
      <c r="C610" s="228" t="s">
        <v>1235</v>
      </c>
      <c r="D610" s="228" t="s">
        <v>218</v>
      </c>
      <c r="E610" s="229" t="s">
        <v>1236</v>
      </c>
      <c r="F610" s="230" t="s">
        <v>1237</v>
      </c>
      <c r="G610" s="231" t="s">
        <v>277</v>
      </c>
      <c r="H610" s="232">
        <v>70.694000000000003</v>
      </c>
      <c r="I610" s="233"/>
      <c r="J610" s="234">
        <f>ROUND(I610*H610,2)</f>
        <v>0</v>
      </c>
      <c r="K610" s="230" t="s">
        <v>1</v>
      </c>
      <c r="L610" s="45"/>
      <c r="M610" s="235" t="s">
        <v>1</v>
      </c>
      <c r="N610" s="236" t="s">
        <v>44</v>
      </c>
      <c r="O610" s="92"/>
      <c r="P610" s="237">
        <f>O610*H610</f>
        <v>0</v>
      </c>
      <c r="Q610" s="237">
        <v>0.01103</v>
      </c>
      <c r="R610" s="237">
        <f>Q610*H610</f>
        <v>0.77975482000000007</v>
      </c>
      <c r="S610" s="237">
        <v>0</v>
      </c>
      <c r="T610" s="238">
        <f>S610*H610</f>
        <v>0</v>
      </c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R610" s="239" t="s">
        <v>121</v>
      </c>
      <c r="AT610" s="239" t="s">
        <v>218</v>
      </c>
      <c r="AU610" s="239" t="s">
        <v>88</v>
      </c>
      <c r="AY610" s="18" t="s">
        <v>216</v>
      </c>
      <c r="BE610" s="240">
        <f>IF(N610="základní",J610,0)</f>
        <v>0</v>
      </c>
      <c r="BF610" s="240">
        <f>IF(N610="snížená",J610,0)</f>
        <v>0</v>
      </c>
      <c r="BG610" s="240">
        <f>IF(N610="zákl. přenesená",J610,0)</f>
        <v>0</v>
      </c>
      <c r="BH610" s="240">
        <f>IF(N610="sníž. přenesená",J610,0)</f>
        <v>0</v>
      </c>
      <c r="BI610" s="240">
        <f>IF(N610="nulová",J610,0)</f>
        <v>0</v>
      </c>
      <c r="BJ610" s="18" t="s">
        <v>86</v>
      </c>
      <c r="BK610" s="240">
        <f>ROUND(I610*H610,2)</f>
        <v>0</v>
      </c>
      <c r="BL610" s="18" t="s">
        <v>121</v>
      </c>
      <c r="BM610" s="239" t="s">
        <v>1238</v>
      </c>
    </row>
    <row r="611" s="13" customFormat="1">
      <c r="A611" s="13"/>
      <c r="B611" s="241"/>
      <c r="C611" s="242"/>
      <c r="D611" s="243" t="s">
        <v>230</v>
      </c>
      <c r="E611" s="244" t="s">
        <v>1</v>
      </c>
      <c r="F611" s="245" t="s">
        <v>1239</v>
      </c>
      <c r="G611" s="242"/>
      <c r="H611" s="246">
        <v>11.712</v>
      </c>
      <c r="I611" s="247"/>
      <c r="J611" s="242"/>
      <c r="K611" s="242"/>
      <c r="L611" s="248"/>
      <c r="M611" s="249"/>
      <c r="N611" s="250"/>
      <c r="O611" s="250"/>
      <c r="P611" s="250"/>
      <c r="Q611" s="250"/>
      <c r="R611" s="250"/>
      <c r="S611" s="250"/>
      <c r="T611" s="251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2" t="s">
        <v>230</v>
      </c>
      <c r="AU611" s="252" t="s">
        <v>88</v>
      </c>
      <c r="AV611" s="13" t="s">
        <v>88</v>
      </c>
      <c r="AW611" s="13" t="s">
        <v>34</v>
      </c>
      <c r="AX611" s="13" t="s">
        <v>79</v>
      </c>
      <c r="AY611" s="252" t="s">
        <v>216</v>
      </c>
    </row>
    <row r="612" s="13" customFormat="1">
      <c r="A612" s="13"/>
      <c r="B612" s="241"/>
      <c r="C612" s="242"/>
      <c r="D612" s="243" t="s">
        <v>230</v>
      </c>
      <c r="E612" s="244" t="s">
        <v>1</v>
      </c>
      <c r="F612" s="245" t="s">
        <v>1240</v>
      </c>
      <c r="G612" s="242"/>
      <c r="H612" s="246">
        <v>21.960000000000001</v>
      </c>
      <c r="I612" s="247"/>
      <c r="J612" s="242"/>
      <c r="K612" s="242"/>
      <c r="L612" s="248"/>
      <c r="M612" s="249"/>
      <c r="N612" s="250"/>
      <c r="O612" s="250"/>
      <c r="P612" s="250"/>
      <c r="Q612" s="250"/>
      <c r="R612" s="250"/>
      <c r="S612" s="250"/>
      <c r="T612" s="251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2" t="s">
        <v>230</v>
      </c>
      <c r="AU612" s="252" t="s">
        <v>88</v>
      </c>
      <c r="AV612" s="13" t="s">
        <v>88</v>
      </c>
      <c r="AW612" s="13" t="s">
        <v>34</v>
      </c>
      <c r="AX612" s="13" t="s">
        <v>79</v>
      </c>
      <c r="AY612" s="252" t="s">
        <v>216</v>
      </c>
    </row>
    <row r="613" s="13" customFormat="1">
      <c r="A613" s="13"/>
      <c r="B613" s="241"/>
      <c r="C613" s="242"/>
      <c r="D613" s="243" t="s">
        <v>230</v>
      </c>
      <c r="E613" s="244" t="s">
        <v>1</v>
      </c>
      <c r="F613" s="245" t="s">
        <v>1241</v>
      </c>
      <c r="G613" s="242"/>
      <c r="H613" s="246">
        <v>37.021999999999998</v>
      </c>
      <c r="I613" s="247"/>
      <c r="J613" s="242"/>
      <c r="K613" s="242"/>
      <c r="L613" s="248"/>
      <c r="M613" s="249"/>
      <c r="N613" s="250"/>
      <c r="O613" s="250"/>
      <c r="P613" s="250"/>
      <c r="Q613" s="250"/>
      <c r="R613" s="250"/>
      <c r="S613" s="250"/>
      <c r="T613" s="251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2" t="s">
        <v>230</v>
      </c>
      <c r="AU613" s="252" t="s">
        <v>88</v>
      </c>
      <c r="AV613" s="13" t="s">
        <v>88</v>
      </c>
      <c r="AW613" s="13" t="s">
        <v>34</v>
      </c>
      <c r="AX613" s="13" t="s">
        <v>79</v>
      </c>
      <c r="AY613" s="252" t="s">
        <v>216</v>
      </c>
    </row>
    <row r="614" s="14" customFormat="1">
      <c r="A614" s="14"/>
      <c r="B614" s="253"/>
      <c r="C614" s="254"/>
      <c r="D614" s="243" t="s">
        <v>230</v>
      </c>
      <c r="E614" s="255" t="s">
        <v>1</v>
      </c>
      <c r="F614" s="256" t="s">
        <v>1242</v>
      </c>
      <c r="G614" s="254"/>
      <c r="H614" s="257">
        <v>70.694000000000003</v>
      </c>
      <c r="I614" s="258"/>
      <c r="J614" s="254"/>
      <c r="K614" s="254"/>
      <c r="L614" s="259"/>
      <c r="M614" s="260"/>
      <c r="N614" s="261"/>
      <c r="O614" s="261"/>
      <c r="P614" s="261"/>
      <c r="Q614" s="261"/>
      <c r="R614" s="261"/>
      <c r="S614" s="261"/>
      <c r="T614" s="262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63" t="s">
        <v>230</v>
      </c>
      <c r="AU614" s="263" t="s">
        <v>88</v>
      </c>
      <c r="AV614" s="14" t="s">
        <v>121</v>
      </c>
      <c r="AW614" s="14" t="s">
        <v>34</v>
      </c>
      <c r="AX614" s="14" t="s">
        <v>86</v>
      </c>
      <c r="AY614" s="263" t="s">
        <v>216</v>
      </c>
    </row>
    <row r="615" s="2" customFormat="1" ht="24.15" customHeight="1">
      <c r="A615" s="39"/>
      <c r="B615" s="40"/>
      <c r="C615" s="228" t="s">
        <v>1243</v>
      </c>
      <c r="D615" s="228" t="s">
        <v>218</v>
      </c>
      <c r="E615" s="229" t="s">
        <v>1244</v>
      </c>
      <c r="F615" s="230" t="s">
        <v>1245</v>
      </c>
      <c r="G615" s="231" t="s">
        <v>277</v>
      </c>
      <c r="H615" s="232">
        <v>212.08199999999999</v>
      </c>
      <c r="I615" s="233"/>
      <c r="J615" s="234">
        <f>ROUND(I615*H615,2)</f>
        <v>0</v>
      </c>
      <c r="K615" s="230" t="s">
        <v>1</v>
      </c>
      <c r="L615" s="45"/>
      <c r="M615" s="235" t="s">
        <v>1</v>
      </c>
      <c r="N615" s="236" t="s">
        <v>44</v>
      </c>
      <c r="O615" s="92"/>
      <c r="P615" s="237">
        <f>O615*H615</f>
        <v>0</v>
      </c>
      <c r="Q615" s="237">
        <v>0.0055199999999999997</v>
      </c>
      <c r="R615" s="237">
        <f>Q615*H615</f>
        <v>1.17069264</v>
      </c>
      <c r="S615" s="237">
        <v>0</v>
      </c>
      <c r="T615" s="238">
        <f>S615*H615</f>
        <v>0</v>
      </c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R615" s="239" t="s">
        <v>121</v>
      </c>
      <c r="AT615" s="239" t="s">
        <v>218</v>
      </c>
      <c r="AU615" s="239" t="s">
        <v>88</v>
      </c>
      <c r="AY615" s="18" t="s">
        <v>216</v>
      </c>
      <c r="BE615" s="240">
        <f>IF(N615="základní",J615,0)</f>
        <v>0</v>
      </c>
      <c r="BF615" s="240">
        <f>IF(N615="snížená",J615,0)</f>
        <v>0</v>
      </c>
      <c r="BG615" s="240">
        <f>IF(N615="zákl. přenesená",J615,0)</f>
        <v>0</v>
      </c>
      <c r="BH615" s="240">
        <f>IF(N615="sníž. přenesená",J615,0)</f>
        <v>0</v>
      </c>
      <c r="BI615" s="240">
        <f>IF(N615="nulová",J615,0)</f>
        <v>0</v>
      </c>
      <c r="BJ615" s="18" t="s">
        <v>86</v>
      </c>
      <c r="BK615" s="240">
        <f>ROUND(I615*H615,2)</f>
        <v>0</v>
      </c>
      <c r="BL615" s="18" t="s">
        <v>121</v>
      </c>
      <c r="BM615" s="239" t="s">
        <v>1246</v>
      </c>
    </row>
    <row r="616" s="13" customFormat="1">
      <c r="A616" s="13"/>
      <c r="B616" s="241"/>
      <c r="C616" s="242"/>
      <c r="D616" s="243" t="s">
        <v>230</v>
      </c>
      <c r="E616" s="242"/>
      <c r="F616" s="245" t="s">
        <v>1247</v>
      </c>
      <c r="G616" s="242"/>
      <c r="H616" s="246">
        <v>212.08199999999999</v>
      </c>
      <c r="I616" s="247"/>
      <c r="J616" s="242"/>
      <c r="K616" s="242"/>
      <c r="L616" s="248"/>
      <c r="M616" s="249"/>
      <c r="N616" s="250"/>
      <c r="O616" s="250"/>
      <c r="P616" s="250"/>
      <c r="Q616" s="250"/>
      <c r="R616" s="250"/>
      <c r="S616" s="250"/>
      <c r="T616" s="251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2" t="s">
        <v>230</v>
      </c>
      <c r="AU616" s="252" t="s">
        <v>88</v>
      </c>
      <c r="AV616" s="13" t="s">
        <v>88</v>
      </c>
      <c r="AW616" s="13" t="s">
        <v>4</v>
      </c>
      <c r="AX616" s="13" t="s">
        <v>86</v>
      </c>
      <c r="AY616" s="252" t="s">
        <v>216</v>
      </c>
    </row>
    <row r="617" s="2" customFormat="1" ht="16.5" customHeight="1">
      <c r="A617" s="39"/>
      <c r="B617" s="40"/>
      <c r="C617" s="228" t="s">
        <v>1248</v>
      </c>
      <c r="D617" s="228" t="s">
        <v>218</v>
      </c>
      <c r="E617" s="229" t="s">
        <v>1249</v>
      </c>
      <c r="F617" s="230" t="s">
        <v>1250</v>
      </c>
      <c r="G617" s="231" t="s">
        <v>277</v>
      </c>
      <c r="H617" s="232">
        <v>60.043999999999997</v>
      </c>
      <c r="I617" s="233"/>
      <c r="J617" s="234">
        <f>ROUND(I617*H617,2)</f>
        <v>0</v>
      </c>
      <c r="K617" s="230" t="s">
        <v>222</v>
      </c>
      <c r="L617" s="45"/>
      <c r="M617" s="235" t="s">
        <v>1</v>
      </c>
      <c r="N617" s="236" t="s">
        <v>44</v>
      </c>
      <c r="O617" s="92"/>
      <c r="P617" s="237">
        <f>O617*H617</f>
        <v>0</v>
      </c>
      <c r="Q617" s="237">
        <v>0.0043800000000000002</v>
      </c>
      <c r="R617" s="237">
        <f>Q617*H617</f>
        <v>0.26299272000000001</v>
      </c>
      <c r="S617" s="237">
        <v>0</v>
      </c>
      <c r="T617" s="238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39" t="s">
        <v>121</v>
      </c>
      <c r="AT617" s="239" t="s">
        <v>218</v>
      </c>
      <c r="AU617" s="239" t="s">
        <v>88</v>
      </c>
      <c r="AY617" s="18" t="s">
        <v>216</v>
      </c>
      <c r="BE617" s="240">
        <f>IF(N617="základní",J617,0)</f>
        <v>0</v>
      </c>
      <c r="BF617" s="240">
        <f>IF(N617="snížená",J617,0)</f>
        <v>0</v>
      </c>
      <c r="BG617" s="240">
        <f>IF(N617="zákl. přenesená",J617,0)</f>
        <v>0</v>
      </c>
      <c r="BH617" s="240">
        <f>IF(N617="sníž. přenesená",J617,0)</f>
        <v>0</v>
      </c>
      <c r="BI617" s="240">
        <f>IF(N617="nulová",J617,0)</f>
        <v>0</v>
      </c>
      <c r="BJ617" s="18" t="s">
        <v>86</v>
      </c>
      <c r="BK617" s="240">
        <f>ROUND(I617*H617,2)</f>
        <v>0</v>
      </c>
      <c r="BL617" s="18" t="s">
        <v>121</v>
      </c>
      <c r="BM617" s="239" t="s">
        <v>1251</v>
      </c>
    </row>
    <row r="618" s="13" customFormat="1">
      <c r="A618" s="13"/>
      <c r="B618" s="241"/>
      <c r="C618" s="242"/>
      <c r="D618" s="243" t="s">
        <v>230</v>
      </c>
      <c r="E618" s="244" t="s">
        <v>1</v>
      </c>
      <c r="F618" s="245" t="s">
        <v>1252</v>
      </c>
      <c r="G618" s="242"/>
      <c r="H618" s="246">
        <v>25.018999999999998</v>
      </c>
      <c r="I618" s="247"/>
      <c r="J618" s="242"/>
      <c r="K618" s="242"/>
      <c r="L618" s="248"/>
      <c r="M618" s="249"/>
      <c r="N618" s="250"/>
      <c r="O618" s="250"/>
      <c r="P618" s="250"/>
      <c r="Q618" s="250"/>
      <c r="R618" s="250"/>
      <c r="S618" s="250"/>
      <c r="T618" s="251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2" t="s">
        <v>230</v>
      </c>
      <c r="AU618" s="252" t="s">
        <v>88</v>
      </c>
      <c r="AV618" s="13" t="s">
        <v>88</v>
      </c>
      <c r="AW618" s="13" t="s">
        <v>34</v>
      </c>
      <c r="AX618" s="13" t="s">
        <v>79</v>
      </c>
      <c r="AY618" s="252" t="s">
        <v>216</v>
      </c>
    </row>
    <row r="619" s="15" customFormat="1">
      <c r="A619" s="15"/>
      <c r="B619" s="280"/>
      <c r="C619" s="281"/>
      <c r="D619" s="243" t="s">
        <v>230</v>
      </c>
      <c r="E619" s="282" t="s">
        <v>1</v>
      </c>
      <c r="F619" s="283" t="s">
        <v>1253</v>
      </c>
      <c r="G619" s="281"/>
      <c r="H619" s="284">
        <v>25.018999999999998</v>
      </c>
      <c r="I619" s="285"/>
      <c r="J619" s="281"/>
      <c r="K619" s="281"/>
      <c r="L619" s="286"/>
      <c r="M619" s="287"/>
      <c r="N619" s="288"/>
      <c r="O619" s="288"/>
      <c r="P619" s="288"/>
      <c r="Q619" s="288"/>
      <c r="R619" s="288"/>
      <c r="S619" s="288"/>
      <c r="T619" s="289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90" t="s">
        <v>230</v>
      </c>
      <c r="AU619" s="290" t="s">
        <v>88</v>
      </c>
      <c r="AV619" s="15" t="s">
        <v>99</v>
      </c>
      <c r="AW619" s="15" t="s">
        <v>34</v>
      </c>
      <c r="AX619" s="15" t="s">
        <v>79</v>
      </c>
      <c r="AY619" s="290" t="s">
        <v>216</v>
      </c>
    </row>
    <row r="620" s="13" customFormat="1">
      <c r="A620" s="13"/>
      <c r="B620" s="241"/>
      <c r="C620" s="242"/>
      <c r="D620" s="243" t="s">
        <v>230</v>
      </c>
      <c r="E620" s="244" t="s">
        <v>1</v>
      </c>
      <c r="F620" s="245" t="s">
        <v>1254</v>
      </c>
      <c r="G620" s="242"/>
      <c r="H620" s="246">
        <v>35.024999999999999</v>
      </c>
      <c r="I620" s="247"/>
      <c r="J620" s="242"/>
      <c r="K620" s="242"/>
      <c r="L620" s="248"/>
      <c r="M620" s="249"/>
      <c r="N620" s="250"/>
      <c r="O620" s="250"/>
      <c r="P620" s="250"/>
      <c r="Q620" s="250"/>
      <c r="R620" s="250"/>
      <c r="S620" s="250"/>
      <c r="T620" s="251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2" t="s">
        <v>230</v>
      </c>
      <c r="AU620" s="252" t="s">
        <v>88</v>
      </c>
      <c r="AV620" s="13" t="s">
        <v>88</v>
      </c>
      <c r="AW620" s="13" t="s">
        <v>34</v>
      </c>
      <c r="AX620" s="13" t="s">
        <v>79</v>
      </c>
      <c r="AY620" s="252" t="s">
        <v>216</v>
      </c>
    </row>
    <row r="621" s="15" customFormat="1">
      <c r="A621" s="15"/>
      <c r="B621" s="280"/>
      <c r="C621" s="281"/>
      <c r="D621" s="243" t="s">
        <v>230</v>
      </c>
      <c r="E621" s="282" t="s">
        <v>1</v>
      </c>
      <c r="F621" s="283" t="s">
        <v>1255</v>
      </c>
      <c r="G621" s="281"/>
      <c r="H621" s="284">
        <v>35.024999999999999</v>
      </c>
      <c r="I621" s="285"/>
      <c r="J621" s="281"/>
      <c r="K621" s="281"/>
      <c r="L621" s="286"/>
      <c r="M621" s="287"/>
      <c r="N621" s="288"/>
      <c r="O621" s="288"/>
      <c r="P621" s="288"/>
      <c r="Q621" s="288"/>
      <c r="R621" s="288"/>
      <c r="S621" s="288"/>
      <c r="T621" s="289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T621" s="290" t="s">
        <v>230</v>
      </c>
      <c r="AU621" s="290" t="s">
        <v>88</v>
      </c>
      <c r="AV621" s="15" t="s">
        <v>99</v>
      </c>
      <c r="AW621" s="15" t="s">
        <v>34</v>
      </c>
      <c r="AX621" s="15" t="s">
        <v>79</v>
      </c>
      <c r="AY621" s="290" t="s">
        <v>216</v>
      </c>
    </row>
    <row r="622" s="14" customFormat="1">
      <c r="A622" s="14"/>
      <c r="B622" s="253"/>
      <c r="C622" s="254"/>
      <c r="D622" s="243" t="s">
        <v>230</v>
      </c>
      <c r="E622" s="255" t="s">
        <v>1</v>
      </c>
      <c r="F622" s="256" t="s">
        <v>285</v>
      </c>
      <c r="G622" s="254"/>
      <c r="H622" s="257">
        <v>60.043999999999997</v>
      </c>
      <c r="I622" s="258"/>
      <c r="J622" s="254"/>
      <c r="K622" s="254"/>
      <c r="L622" s="259"/>
      <c r="M622" s="260"/>
      <c r="N622" s="261"/>
      <c r="O622" s="261"/>
      <c r="P622" s="261"/>
      <c r="Q622" s="261"/>
      <c r="R622" s="261"/>
      <c r="S622" s="261"/>
      <c r="T622" s="262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63" t="s">
        <v>230</v>
      </c>
      <c r="AU622" s="263" t="s">
        <v>88</v>
      </c>
      <c r="AV622" s="14" t="s">
        <v>121</v>
      </c>
      <c r="AW622" s="14" t="s">
        <v>34</v>
      </c>
      <c r="AX622" s="14" t="s">
        <v>86</v>
      </c>
      <c r="AY622" s="263" t="s">
        <v>216</v>
      </c>
    </row>
    <row r="623" s="2" customFormat="1" ht="16.5" customHeight="1">
      <c r="A623" s="39"/>
      <c r="B623" s="40"/>
      <c r="C623" s="228" t="s">
        <v>1256</v>
      </c>
      <c r="D623" s="228" t="s">
        <v>218</v>
      </c>
      <c r="E623" s="229" t="s">
        <v>1257</v>
      </c>
      <c r="F623" s="230" t="s">
        <v>1258</v>
      </c>
      <c r="G623" s="231" t="s">
        <v>293</v>
      </c>
      <c r="H623" s="232">
        <v>372.26999999999998</v>
      </c>
      <c r="I623" s="233"/>
      <c r="J623" s="234">
        <f>ROUND(I623*H623,2)</f>
        <v>0</v>
      </c>
      <c r="K623" s="230" t="s">
        <v>222</v>
      </c>
      <c r="L623" s="45"/>
      <c r="M623" s="235" t="s">
        <v>1</v>
      </c>
      <c r="N623" s="236" t="s">
        <v>44</v>
      </c>
      <c r="O623" s="92"/>
      <c r="P623" s="237">
        <f>O623*H623</f>
        <v>0</v>
      </c>
      <c r="Q623" s="237">
        <v>0</v>
      </c>
      <c r="R623" s="237">
        <f>Q623*H623</f>
        <v>0</v>
      </c>
      <c r="S623" s="237">
        <v>0</v>
      </c>
      <c r="T623" s="238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39" t="s">
        <v>121</v>
      </c>
      <c r="AT623" s="239" t="s">
        <v>218</v>
      </c>
      <c r="AU623" s="239" t="s">
        <v>88</v>
      </c>
      <c r="AY623" s="18" t="s">
        <v>216</v>
      </c>
      <c r="BE623" s="240">
        <f>IF(N623="základní",J623,0)</f>
        <v>0</v>
      </c>
      <c r="BF623" s="240">
        <f>IF(N623="snížená",J623,0)</f>
        <v>0</v>
      </c>
      <c r="BG623" s="240">
        <f>IF(N623="zákl. přenesená",J623,0)</f>
        <v>0</v>
      </c>
      <c r="BH623" s="240">
        <f>IF(N623="sníž. přenesená",J623,0)</f>
        <v>0</v>
      </c>
      <c r="BI623" s="240">
        <f>IF(N623="nulová",J623,0)</f>
        <v>0</v>
      </c>
      <c r="BJ623" s="18" t="s">
        <v>86</v>
      </c>
      <c r="BK623" s="240">
        <f>ROUND(I623*H623,2)</f>
        <v>0</v>
      </c>
      <c r="BL623" s="18" t="s">
        <v>121</v>
      </c>
      <c r="BM623" s="239" t="s">
        <v>1259</v>
      </c>
    </row>
    <row r="624" s="13" customFormat="1">
      <c r="A624" s="13"/>
      <c r="B624" s="241"/>
      <c r="C624" s="242"/>
      <c r="D624" s="243" t="s">
        <v>230</v>
      </c>
      <c r="E624" s="244" t="s">
        <v>1</v>
      </c>
      <c r="F624" s="245" t="s">
        <v>1260</v>
      </c>
      <c r="G624" s="242"/>
      <c r="H624" s="246">
        <v>33.5</v>
      </c>
      <c r="I624" s="247"/>
      <c r="J624" s="242"/>
      <c r="K624" s="242"/>
      <c r="L624" s="248"/>
      <c r="M624" s="249"/>
      <c r="N624" s="250"/>
      <c r="O624" s="250"/>
      <c r="P624" s="250"/>
      <c r="Q624" s="250"/>
      <c r="R624" s="250"/>
      <c r="S624" s="250"/>
      <c r="T624" s="251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52" t="s">
        <v>230</v>
      </c>
      <c r="AU624" s="252" t="s">
        <v>88</v>
      </c>
      <c r="AV624" s="13" t="s">
        <v>88</v>
      </c>
      <c r="AW624" s="13" t="s">
        <v>34</v>
      </c>
      <c r="AX624" s="13" t="s">
        <v>79</v>
      </c>
      <c r="AY624" s="252" t="s">
        <v>216</v>
      </c>
    </row>
    <row r="625" s="15" customFormat="1">
      <c r="A625" s="15"/>
      <c r="B625" s="280"/>
      <c r="C625" s="281"/>
      <c r="D625" s="243" t="s">
        <v>230</v>
      </c>
      <c r="E625" s="282" t="s">
        <v>1</v>
      </c>
      <c r="F625" s="283" t="s">
        <v>1156</v>
      </c>
      <c r="G625" s="281"/>
      <c r="H625" s="284">
        <v>33.5</v>
      </c>
      <c r="I625" s="285"/>
      <c r="J625" s="281"/>
      <c r="K625" s="281"/>
      <c r="L625" s="286"/>
      <c r="M625" s="287"/>
      <c r="N625" s="288"/>
      <c r="O625" s="288"/>
      <c r="P625" s="288"/>
      <c r="Q625" s="288"/>
      <c r="R625" s="288"/>
      <c r="S625" s="288"/>
      <c r="T625" s="289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90" t="s">
        <v>230</v>
      </c>
      <c r="AU625" s="290" t="s">
        <v>88</v>
      </c>
      <c r="AV625" s="15" t="s">
        <v>99</v>
      </c>
      <c r="AW625" s="15" t="s">
        <v>34</v>
      </c>
      <c r="AX625" s="15" t="s">
        <v>79</v>
      </c>
      <c r="AY625" s="290" t="s">
        <v>216</v>
      </c>
    </row>
    <row r="626" s="13" customFormat="1">
      <c r="A626" s="13"/>
      <c r="B626" s="241"/>
      <c r="C626" s="242"/>
      <c r="D626" s="243" t="s">
        <v>230</v>
      </c>
      <c r="E626" s="244" t="s">
        <v>1</v>
      </c>
      <c r="F626" s="245" t="s">
        <v>1261</v>
      </c>
      <c r="G626" s="242"/>
      <c r="H626" s="246">
        <v>20.460000000000001</v>
      </c>
      <c r="I626" s="247"/>
      <c r="J626" s="242"/>
      <c r="K626" s="242"/>
      <c r="L626" s="248"/>
      <c r="M626" s="249"/>
      <c r="N626" s="250"/>
      <c r="O626" s="250"/>
      <c r="P626" s="250"/>
      <c r="Q626" s="250"/>
      <c r="R626" s="250"/>
      <c r="S626" s="250"/>
      <c r="T626" s="251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2" t="s">
        <v>230</v>
      </c>
      <c r="AU626" s="252" t="s">
        <v>88</v>
      </c>
      <c r="AV626" s="13" t="s">
        <v>88</v>
      </c>
      <c r="AW626" s="13" t="s">
        <v>34</v>
      </c>
      <c r="AX626" s="13" t="s">
        <v>79</v>
      </c>
      <c r="AY626" s="252" t="s">
        <v>216</v>
      </c>
    </row>
    <row r="627" s="15" customFormat="1">
      <c r="A627" s="15"/>
      <c r="B627" s="280"/>
      <c r="C627" s="281"/>
      <c r="D627" s="243" t="s">
        <v>230</v>
      </c>
      <c r="E627" s="282" t="s">
        <v>1</v>
      </c>
      <c r="F627" s="283" t="s">
        <v>1160</v>
      </c>
      <c r="G627" s="281"/>
      <c r="H627" s="284">
        <v>20.460000000000001</v>
      </c>
      <c r="I627" s="285"/>
      <c r="J627" s="281"/>
      <c r="K627" s="281"/>
      <c r="L627" s="286"/>
      <c r="M627" s="287"/>
      <c r="N627" s="288"/>
      <c r="O627" s="288"/>
      <c r="P627" s="288"/>
      <c r="Q627" s="288"/>
      <c r="R627" s="288"/>
      <c r="S627" s="288"/>
      <c r="T627" s="289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90" t="s">
        <v>230</v>
      </c>
      <c r="AU627" s="290" t="s">
        <v>88</v>
      </c>
      <c r="AV627" s="15" t="s">
        <v>99</v>
      </c>
      <c r="AW627" s="15" t="s">
        <v>34</v>
      </c>
      <c r="AX627" s="15" t="s">
        <v>79</v>
      </c>
      <c r="AY627" s="290" t="s">
        <v>216</v>
      </c>
    </row>
    <row r="628" s="13" customFormat="1">
      <c r="A628" s="13"/>
      <c r="B628" s="241"/>
      <c r="C628" s="242"/>
      <c r="D628" s="243" t="s">
        <v>230</v>
      </c>
      <c r="E628" s="244" t="s">
        <v>1</v>
      </c>
      <c r="F628" s="245" t="s">
        <v>1262</v>
      </c>
      <c r="G628" s="242"/>
      <c r="H628" s="246">
        <v>5.2300000000000004</v>
      </c>
      <c r="I628" s="247"/>
      <c r="J628" s="242"/>
      <c r="K628" s="242"/>
      <c r="L628" s="248"/>
      <c r="M628" s="249"/>
      <c r="N628" s="250"/>
      <c r="O628" s="250"/>
      <c r="P628" s="250"/>
      <c r="Q628" s="250"/>
      <c r="R628" s="250"/>
      <c r="S628" s="250"/>
      <c r="T628" s="251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2" t="s">
        <v>230</v>
      </c>
      <c r="AU628" s="252" t="s">
        <v>88</v>
      </c>
      <c r="AV628" s="13" t="s">
        <v>88</v>
      </c>
      <c r="AW628" s="13" t="s">
        <v>34</v>
      </c>
      <c r="AX628" s="13" t="s">
        <v>79</v>
      </c>
      <c r="AY628" s="252" t="s">
        <v>216</v>
      </c>
    </row>
    <row r="629" s="15" customFormat="1">
      <c r="A629" s="15"/>
      <c r="B629" s="280"/>
      <c r="C629" s="281"/>
      <c r="D629" s="243" t="s">
        <v>230</v>
      </c>
      <c r="E629" s="282" t="s">
        <v>1</v>
      </c>
      <c r="F629" s="283" t="s">
        <v>1167</v>
      </c>
      <c r="G629" s="281"/>
      <c r="H629" s="284">
        <v>5.2300000000000004</v>
      </c>
      <c r="I629" s="285"/>
      <c r="J629" s="281"/>
      <c r="K629" s="281"/>
      <c r="L629" s="286"/>
      <c r="M629" s="287"/>
      <c r="N629" s="288"/>
      <c r="O629" s="288"/>
      <c r="P629" s="288"/>
      <c r="Q629" s="288"/>
      <c r="R629" s="288"/>
      <c r="S629" s="288"/>
      <c r="T629" s="289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90" t="s">
        <v>230</v>
      </c>
      <c r="AU629" s="290" t="s">
        <v>88</v>
      </c>
      <c r="AV629" s="15" t="s">
        <v>99</v>
      </c>
      <c r="AW629" s="15" t="s">
        <v>34</v>
      </c>
      <c r="AX629" s="15" t="s">
        <v>79</v>
      </c>
      <c r="AY629" s="290" t="s">
        <v>216</v>
      </c>
    </row>
    <row r="630" s="13" customFormat="1">
      <c r="A630" s="13"/>
      <c r="B630" s="241"/>
      <c r="C630" s="242"/>
      <c r="D630" s="243" t="s">
        <v>230</v>
      </c>
      <c r="E630" s="244" t="s">
        <v>1</v>
      </c>
      <c r="F630" s="245" t="s">
        <v>1263</v>
      </c>
      <c r="G630" s="242"/>
      <c r="H630" s="246">
        <v>40.369999999999997</v>
      </c>
      <c r="I630" s="247"/>
      <c r="J630" s="242"/>
      <c r="K630" s="242"/>
      <c r="L630" s="248"/>
      <c r="M630" s="249"/>
      <c r="N630" s="250"/>
      <c r="O630" s="250"/>
      <c r="P630" s="250"/>
      <c r="Q630" s="250"/>
      <c r="R630" s="250"/>
      <c r="S630" s="250"/>
      <c r="T630" s="251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2" t="s">
        <v>230</v>
      </c>
      <c r="AU630" s="252" t="s">
        <v>88</v>
      </c>
      <c r="AV630" s="13" t="s">
        <v>88</v>
      </c>
      <c r="AW630" s="13" t="s">
        <v>34</v>
      </c>
      <c r="AX630" s="13" t="s">
        <v>79</v>
      </c>
      <c r="AY630" s="252" t="s">
        <v>216</v>
      </c>
    </row>
    <row r="631" s="15" customFormat="1">
      <c r="A631" s="15"/>
      <c r="B631" s="280"/>
      <c r="C631" s="281"/>
      <c r="D631" s="243" t="s">
        <v>230</v>
      </c>
      <c r="E631" s="282" t="s">
        <v>1</v>
      </c>
      <c r="F631" s="283" t="s">
        <v>1171</v>
      </c>
      <c r="G631" s="281"/>
      <c r="H631" s="284">
        <v>40.369999999999997</v>
      </c>
      <c r="I631" s="285"/>
      <c r="J631" s="281"/>
      <c r="K631" s="281"/>
      <c r="L631" s="286"/>
      <c r="M631" s="287"/>
      <c r="N631" s="288"/>
      <c r="O631" s="288"/>
      <c r="P631" s="288"/>
      <c r="Q631" s="288"/>
      <c r="R631" s="288"/>
      <c r="S631" s="288"/>
      <c r="T631" s="289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90" t="s">
        <v>230</v>
      </c>
      <c r="AU631" s="290" t="s">
        <v>88</v>
      </c>
      <c r="AV631" s="15" t="s">
        <v>99</v>
      </c>
      <c r="AW631" s="15" t="s">
        <v>34</v>
      </c>
      <c r="AX631" s="15" t="s">
        <v>79</v>
      </c>
      <c r="AY631" s="290" t="s">
        <v>216</v>
      </c>
    </row>
    <row r="632" s="13" customFormat="1">
      <c r="A632" s="13"/>
      <c r="B632" s="241"/>
      <c r="C632" s="242"/>
      <c r="D632" s="243" t="s">
        <v>230</v>
      </c>
      <c r="E632" s="244" t="s">
        <v>1</v>
      </c>
      <c r="F632" s="245" t="s">
        <v>1264</v>
      </c>
      <c r="G632" s="242"/>
      <c r="H632" s="246">
        <v>49.5</v>
      </c>
      <c r="I632" s="247"/>
      <c r="J632" s="242"/>
      <c r="K632" s="242"/>
      <c r="L632" s="248"/>
      <c r="M632" s="249"/>
      <c r="N632" s="250"/>
      <c r="O632" s="250"/>
      <c r="P632" s="250"/>
      <c r="Q632" s="250"/>
      <c r="R632" s="250"/>
      <c r="S632" s="250"/>
      <c r="T632" s="251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2" t="s">
        <v>230</v>
      </c>
      <c r="AU632" s="252" t="s">
        <v>88</v>
      </c>
      <c r="AV632" s="13" t="s">
        <v>88</v>
      </c>
      <c r="AW632" s="13" t="s">
        <v>34</v>
      </c>
      <c r="AX632" s="13" t="s">
        <v>79</v>
      </c>
      <c r="AY632" s="252" t="s">
        <v>216</v>
      </c>
    </row>
    <row r="633" s="15" customFormat="1">
      <c r="A633" s="15"/>
      <c r="B633" s="280"/>
      <c r="C633" s="281"/>
      <c r="D633" s="243" t="s">
        <v>230</v>
      </c>
      <c r="E633" s="282" t="s">
        <v>1</v>
      </c>
      <c r="F633" s="283" t="s">
        <v>1175</v>
      </c>
      <c r="G633" s="281"/>
      <c r="H633" s="284">
        <v>49.5</v>
      </c>
      <c r="I633" s="285"/>
      <c r="J633" s="281"/>
      <c r="K633" s="281"/>
      <c r="L633" s="286"/>
      <c r="M633" s="287"/>
      <c r="N633" s="288"/>
      <c r="O633" s="288"/>
      <c r="P633" s="288"/>
      <c r="Q633" s="288"/>
      <c r="R633" s="288"/>
      <c r="S633" s="288"/>
      <c r="T633" s="289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90" t="s">
        <v>230</v>
      </c>
      <c r="AU633" s="290" t="s">
        <v>88</v>
      </c>
      <c r="AV633" s="15" t="s">
        <v>99</v>
      </c>
      <c r="AW633" s="15" t="s">
        <v>34</v>
      </c>
      <c r="AX633" s="15" t="s">
        <v>79</v>
      </c>
      <c r="AY633" s="290" t="s">
        <v>216</v>
      </c>
    </row>
    <row r="634" s="13" customFormat="1">
      <c r="A634" s="13"/>
      <c r="B634" s="241"/>
      <c r="C634" s="242"/>
      <c r="D634" s="243" t="s">
        <v>230</v>
      </c>
      <c r="E634" s="244" t="s">
        <v>1</v>
      </c>
      <c r="F634" s="245" t="s">
        <v>1265</v>
      </c>
      <c r="G634" s="242"/>
      <c r="H634" s="246">
        <v>52.5</v>
      </c>
      <c r="I634" s="247"/>
      <c r="J634" s="242"/>
      <c r="K634" s="242"/>
      <c r="L634" s="248"/>
      <c r="M634" s="249"/>
      <c r="N634" s="250"/>
      <c r="O634" s="250"/>
      <c r="P634" s="250"/>
      <c r="Q634" s="250"/>
      <c r="R634" s="250"/>
      <c r="S634" s="250"/>
      <c r="T634" s="251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2" t="s">
        <v>230</v>
      </c>
      <c r="AU634" s="252" t="s">
        <v>88</v>
      </c>
      <c r="AV634" s="13" t="s">
        <v>88</v>
      </c>
      <c r="AW634" s="13" t="s">
        <v>34</v>
      </c>
      <c r="AX634" s="13" t="s">
        <v>79</v>
      </c>
      <c r="AY634" s="252" t="s">
        <v>216</v>
      </c>
    </row>
    <row r="635" s="15" customFormat="1">
      <c r="A635" s="15"/>
      <c r="B635" s="280"/>
      <c r="C635" s="281"/>
      <c r="D635" s="243" t="s">
        <v>230</v>
      </c>
      <c r="E635" s="282" t="s">
        <v>1</v>
      </c>
      <c r="F635" s="283" t="s">
        <v>1179</v>
      </c>
      <c r="G635" s="281"/>
      <c r="H635" s="284">
        <v>52.5</v>
      </c>
      <c r="I635" s="285"/>
      <c r="J635" s="281"/>
      <c r="K635" s="281"/>
      <c r="L635" s="286"/>
      <c r="M635" s="287"/>
      <c r="N635" s="288"/>
      <c r="O635" s="288"/>
      <c r="P635" s="288"/>
      <c r="Q635" s="288"/>
      <c r="R635" s="288"/>
      <c r="S635" s="288"/>
      <c r="T635" s="289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90" t="s">
        <v>230</v>
      </c>
      <c r="AU635" s="290" t="s">
        <v>88</v>
      </c>
      <c r="AV635" s="15" t="s">
        <v>99</v>
      </c>
      <c r="AW635" s="15" t="s">
        <v>34</v>
      </c>
      <c r="AX635" s="15" t="s">
        <v>79</v>
      </c>
      <c r="AY635" s="290" t="s">
        <v>216</v>
      </c>
    </row>
    <row r="636" s="13" customFormat="1">
      <c r="A636" s="13"/>
      <c r="B636" s="241"/>
      <c r="C636" s="242"/>
      <c r="D636" s="243" t="s">
        <v>230</v>
      </c>
      <c r="E636" s="244" t="s">
        <v>1</v>
      </c>
      <c r="F636" s="245" t="s">
        <v>1266</v>
      </c>
      <c r="G636" s="242"/>
      <c r="H636" s="246">
        <v>19.440000000000001</v>
      </c>
      <c r="I636" s="247"/>
      <c r="J636" s="242"/>
      <c r="K636" s="242"/>
      <c r="L636" s="248"/>
      <c r="M636" s="249"/>
      <c r="N636" s="250"/>
      <c r="O636" s="250"/>
      <c r="P636" s="250"/>
      <c r="Q636" s="250"/>
      <c r="R636" s="250"/>
      <c r="S636" s="250"/>
      <c r="T636" s="251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2" t="s">
        <v>230</v>
      </c>
      <c r="AU636" s="252" t="s">
        <v>88</v>
      </c>
      <c r="AV636" s="13" t="s">
        <v>88</v>
      </c>
      <c r="AW636" s="13" t="s">
        <v>34</v>
      </c>
      <c r="AX636" s="13" t="s">
        <v>79</v>
      </c>
      <c r="AY636" s="252" t="s">
        <v>216</v>
      </c>
    </row>
    <row r="637" s="15" customFormat="1">
      <c r="A637" s="15"/>
      <c r="B637" s="280"/>
      <c r="C637" s="281"/>
      <c r="D637" s="243" t="s">
        <v>230</v>
      </c>
      <c r="E637" s="282" t="s">
        <v>1</v>
      </c>
      <c r="F637" s="283" t="s">
        <v>1183</v>
      </c>
      <c r="G637" s="281"/>
      <c r="H637" s="284">
        <v>19.440000000000001</v>
      </c>
      <c r="I637" s="285"/>
      <c r="J637" s="281"/>
      <c r="K637" s="281"/>
      <c r="L637" s="286"/>
      <c r="M637" s="287"/>
      <c r="N637" s="288"/>
      <c r="O637" s="288"/>
      <c r="P637" s="288"/>
      <c r="Q637" s="288"/>
      <c r="R637" s="288"/>
      <c r="S637" s="288"/>
      <c r="T637" s="289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90" t="s">
        <v>230</v>
      </c>
      <c r="AU637" s="290" t="s">
        <v>88</v>
      </c>
      <c r="AV637" s="15" t="s">
        <v>99</v>
      </c>
      <c r="AW637" s="15" t="s">
        <v>34</v>
      </c>
      <c r="AX637" s="15" t="s">
        <v>79</v>
      </c>
      <c r="AY637" s="290" t="s">
        <v>216</v>
      </c>
    </row>
    <row r="638" s="13" customFormat="1">
      <c r="A638" s="13"/>
      <c r="B638" s="241"/>
      <c r="C638" s="242"/>
      <c r="D638" s="243" t="s">
        <v>230</v>
      </c>
      <c r="E638" s="244" t="s">
        <v>1</v>
      </c>
      <c r="F638" s="245" t="s">
        <v>1267</v>
      </c>
      <c r="G638" s="242"/>
      <c r="H638" s="246">
        <v>39.810000000000002</v>
      </c>
      <c r="I638" s="247"/>
      <c r="J638" s="242"/>
      <c r="K638" s="242"/>
      <c r="L638" s="248"/>
      <c r="M638" s="249"/>
      <c r="N638" s="250"/>
      <c r="O638" s="250"/>
      <c r="P638" s="250"/>
      <c r="Q638" s="250"/>
      <c r="R638" s="250"/>
      <c r="S638" s="250"/>
      <c r="T638" s="251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2" t="s">
        <v>230</v>
      </c>
      <c r="AU638" s="252" t="s">
        <v>88</v>
      </c>
      <c r="AV638" s="13" t="s">
        <v>88</v>
      </c>
      <c r="AW638" s="13" t="s">
        <v>34</v>
      </c>
      <c r="AX638" s="13" t="s">
        <v>79</v>
      </c>
      <c r="AY638" s="252" t="s">
        <v>216</v>
      </c>
    </row>
    <row r="639" s="15" customFormat="1">
      <c r="A639" s="15"/>
      <c r="B639" s="280"/>
      <c r="C639" s="281"/>
      <c r="D639" s="243" t="s">
        <v>230</v>
      </c>
      <c r="E639" s="282" t="s">
        <v>1</v>
      </c>
      <c r="F639" s="283" t="s">
        <v>1187</v>
      </c>
      <c r="G639" s="281"/>
      <c r="H639" s="284">
        <v>39.810000000000002</v>
      </c>
      <c r="I639" s="285"/>
      <c r="J639" s="281"/>
      <c r="K639" s="281"/>
      <c r="L639" s="286"/>
      <c r="M639" s="287"/>
      <c r="N639" s="288"/>
      <c r="O639" s="288"/>
      <c r="P639" s="288"/>
      <c r="Q639" s="288"/>
      <c r="R639" s="288"/>
      <c r="S639" s="288"/>
      <c r="T639" s="289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90" t="s">
        <v>230</v>
      </c>
      <c r="AU639" s="290" t="s">
        <v>88</v>
      </c>
      <c r="AV639" s="15" t="s">
        <v>99</v>
      </c>
      <c r="AW639" s="15" t="s">
        <v>34</v>
      </c>
      <c r="AX639" s="15" t="s">
        <v>79</v>
      </c>
      <c r="AY639" s="290" t="s">
        <v>216</v>
      </c>
    </row>
    <row r="640" s="13" customFormat="1">
      <c r="A640" s="13"/>
      <c r="B640" s="241"/>
      <c r="C640" s="242"/>
      <c r="D640" s="243" t="s">
        <v>230</v>
      </c>
      <c r="E640" s="244" t="s">
        <v>1</v>
      </c>
      <c r="F640" s="245" t="s">
        <v>1268</v>
      </c>
      <c r="G640" s="242"/>
      <c r="H640" s="246">
        <v>5.2300000000000004</v>
      </c>
      <c r="I640" s="247"/>
      <c r="J640" s="242"/>
      <c r="K640" s="242"/>
      <c r="L640" s="248"/>
      <c r="M640" s="249"/>
      <c r="N640" s="250"/>
      <c r="O640" s="250"/>
      <c r="P640" s="250"/>
      <c r="Q640" s="250"/>
      <c r="R640" s="250"/>
      <c r="S640" s="250"/>
      <c r="T640" s="251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2" t="s">
        <v>230</v>
      </c>
      <c r="AU640" s="252" t="s">
        <v>88</v>
      </c>
      <c r="AV640" s="13" t="s">
        <v>88</v>
      </c>
      <c r="AW640" s="13" t="s">
        <v>34</v>
      </c>
      <c r="AX640" s="13" t="s">
        <v>79</v>
      </c>
      <c r="AY640" s="252" t="s">
        <v>216</v>
      </c>
    </row>
    <row r="641" s="15" customFormat="1">
      <c r="A641" s="15"/>
      <c r="B641" s="280"/>
      <c r="C641" s="281"/>
      <c r="D641" s="243" t="s">
        <v>230</v>
      </c>
      <c r="E641" s="282" t="s">
        <v>1</v>
      </c>
      <c r="F641" s="283" t="s">
        <v>1194</v>
      </c>
      <c r="G641" s="281"/>
      <c r="H641" s="284">
        <v>5.2300000000000004</v>
      </c>
      <c r="I641" s="285"/>
      <c r="J641" s="281"/>
      <c r="K641" s="281"/>
      <c r="L641" s="286"/>
      <c r="M641" s="287"/>
      <c r="N641" s="288"/>
      <c r="O641" s="288"/>
      <c r="P641" s="288"/>
      <c r="Q641" s="288"/>
      <c r="R641" s="288"/>
      <c r="S641" s="288"/>
      <c r="T641" s="289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90" t="s">
        <v>230</v>
      </c>
      <c r="AU641" s="290" t="s">
        <v>88</v>
      </c>
      <c r="AV641" s="15" t="s">
        <v>99</v>
      </c>
      <c r="AW641" s="15" t="s">
        <v>34</v>
      </c>
      <c r="AX641" s="15" t="s">
        <v>79</v>
      </c>
      <c r="AY641" s="290" t="s">
        <v>216</v>
      </c>
    </row>
    <row r="642" s="13" customFormat="1">
      <c r="A642" s="13"/>
      <c r="B642" s="241"/>
      <c r="C642" s="242"/>
      <c r="D642" s="243" t="s">
        <v>230</v>
      </c>
      <c r="E642" s="244" t="s">
        <v>1</v>
      </c>
      <c r="F642" s="245" t="s">
        <v>1269</v>
      </c>
      <c r="G642" s="242"/>
      <c r="H642" s="246">
        <v>15.23</v>
      </c>
      <c r="I642" s="247"/>
      <c r="J642" s="242"/>
      <c r="K642" s="242"/>
      <c r="L642" s="248"/>
      <c r="M642" s="249"/>
      <c r="N642" s="250"/>
      <c r="O642" s="250"/>
      <c r="P642" s="250"/>
      <c r="Q642" s="250"/>
      <c r="R642" s="250"/>
      <c r="S642" s="250"/>
      <c r="T642" s="251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2" t="s">
        <v>230</v>
      </c>
      <c r="AU642" s="252" t="s">
        <v>88</v>
      </c>
      <c r="AV642" s="13" t="s">
        <v>88</v>
      </c>
      <c r="AW642" s="13" t="s">
        <v>34</v>
      </c>
      <c r="AX642" s="13" t="s">
        <v>79</v>
      </c>
      <c r="AY642" s="252" t="s">
        <v>216</v>
      </c>
    </row>
    <row r="643" s="15" customFormat="1">
      <c r="A643" s="15"/>
      <c r="B643" s="280"/>
      <c r="C643" s="281"/>
      <c r="D643" s="243" t="s">
        <v>230</v>
      </c>
      <c r="E643" s="282" t="s">
        <v>1</v>
      </c>
      <c r="F643" s="283" t="s">
        <v>1198</v>
      </c>
      <c r="G643" s="281"/>
      <c r="H643" s="284">
        <v>15.23</v>
      </c>
      <c r="I643" s="285"/>
      <c r="J643" s="281"/>
      <c r="K643" s="281"/>
      <c r="L643" s="286"/>
      <c r="M643" s="287"/>
      <c r="N643" s="288"/>
      <c r="O643" s="288"/>
      <c r="P643" s="288"/>
      <c r="Q643" s="288"/>
      <c r="R643" s="288"/>
      <c r="S643" s="288"/>
      <c r="T643" s="289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90" t="s">
        <v>230</v>
      </c>
      <c r="AU643" s="290" t="s">
        <v>88</v>
      </c>
      <c r="AV643" s="15" t="s">
        <v>99</v>
      </c>
      <c r="AW643" s="15" t="s">
        <v>34</v>
      </c>
      <c r="AX643" s="15" t="s">
        <v>79</v>
      </c>
      <c r="AY643" s="290" t="s">
        <v>216</v>
      </c>
    </row>
    <row r="644" s="13" customFormat="1">
      <c r="A644" s="13"/>
      <c r="B644" s="241"/>
      <c r="C644" s="242"/>
      <c r="D644" s="243" t="s">
        <v>230</v>
      </c>
      <c r="E644" s="244" t="s">
        <v>1</v>
      </c>
      <c r="F644" s="245" t="s">
        <v>1270</v>
      </c>
      <c r="G644" s="242"/>
      <c r="H644" s="246">
        <v>91</v>
      </c>
      <c r="I644" s="247"/>
      <c r="J644" s="242"/>
      <c r="K644" s="242"/>
      <c r="L644" s="248"/>
      <c r="M644" s="249"/>
      <c r="N644" s="250"/>
      <c r="O644" s="250"/>
      <c r="P644" s="250"/>
      <c r="Q644" s="250"/>
      <c r="R644" s="250"/>
      <c r="S644" s="250"/>
      <c r="T644" s="251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2" t="s">
        <v>230</v>
      </c>
      <c r="AU644" s="252" t="s">
        <v>88</v>
      </c>
      <c r="AV644" s="13" t="s">
        <v>88</v>
      </c>
      <c r="AW644" s="13" t="s">
        <v>34</v>
      </c>
      <c r="AX644" s="13" t="s">
        <v>79</v>
      </c>
      <c r="AY644" s="252" t="s">
        <v>216</v>
      </c>
    </row>
    <row r="645" s="15" customFormat="1">
      <c r="A645" s="15"/>
      <c r="B645" s="280"/>
      <c r="C645" s="281"/>
      <c r="D645" s="243" t="s">
        <v>230</v>
      </c>
      <c r="E645" s="282" t="s">
        <v>1</v>
      </c>
      <c r="F645" s="283" t="s">
        <v>1205</v>
      </c>
      <c r="G645" s="281"/>
      <c r="H645" s="284">
        <v>91</v>
      </c>
      <c r="I645" s="285"/>
      <c r="J645" s="281"/>
      <c r="K645" s="281"/>
      <c r="L645" s="286"/>
      <c r="M645" s="287"/>
      <c r="N645" s="288"/>
      <c r="O645" s="288"/>
      <c r="P645" s="288"/>
      <c r="Q645" s="288"/>
      <c r="R645" s="288"/>
      <c r="S645" s="288"/>
      <c r="T645" s="289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90" t="s">
        <v>230</v>
      </c>
      <c r="AU645" s="290" t="s">
        <v>88</v>
      </c>
      <c r="AV645" s="15" t="s">
        <v>99</v>
      </c>
      <c r="AW645" s="15" t="s">
        <v>34</v>
      </c>
      <c r="AX645" s="15" t="s">
        <v>79</v>
      </c>
      <c r="AY645" s="290" t="s">
        <v>216</v>
      </c>
    </row>
    <row r="646" s="14" customFormat="1">
      <c r="A646" s="14"/>
      <c r="B646" s="253"/>
      <c r="C646" s="254"/>
      <c r="D646" s="243" t="s">
        <v>230</v>
      </c>
      <c r="E646" s="255" t="s">
        <v>1</v>
      </c>
      <c r="F646" s="256" t="s">
        <v>1271</v>
      </c>
      <c r="G646" s="254"/>
      <c r="H646" s="257">
        <v>372.26999999999998</v>
      </c>
      <c r="I646" s="258"/>
      <c r="J646" s="254"/>
      <c r="K646" s="254"/>
      <c r="L646" s="259"/>
      <c r="M646" s="260"/>
      <c r="N646" s="261"/>
      <c r="O646" s="261"/>
      <c r="P646" s="261"/>
      <c r="Q646" s="261"/>
      <c r="R646" s="261"/>
      <c r="S646" s="261"/>
      <c r="T646" s="262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63" t="s">
        <v>230</v>
      </c>
      <c r="AU646" s="263" t="s">
        <v>88</v>
      </c>
      <c r="AV646" s="14" t="s">
        <v>121</v>
      </c>
      <c r="AW646" s="14" t="s">
        <v>34</v>
      </c>
      <c r="AX646" s="14" t="s">
        <v>86</v>
      </c>
      <c r="AY646" s="263" t="s">
        <v>216</v>
      </c>
    </row>
    <row r="647" s="2" customFormat="1" ht="16.5" customHeight="1">
      <c r="A647" s="39"/>
      <c r="B647" s="40"/>
      <c r="C647" s="264" t="s">
        <v>1272</v>
      </c>
      <c r="D647" s="264" t="s">
        <v>372</v>
      </c>
      <c r="E647" s="265" t="s">
        <v>1273</v>
      </c>
      <c r="F647" s="266" t="s">
        <v>1274</v>
      </c>
      <c r="G647" s="267" t="s">
        <v>293</v>
      </c>
      <c r="H647" s="268">
        <v>390.88400000000001</v>
      </c>
      <c r="I647" s="269"/>
      <c r="J647" s="270">
        <f>ROUND(I647*H647,2)</f>
        <v>0</v>
      </c>
      <c r="K647" s="266" t="s">
        <v>222</v>
      </c>
      <c r="L647" s="271"/>
      <c r="M647" s="272" t="s">
        <v>1</v>
      </c>
      <c r="N647" s="273" t="s">
        <v>44</v>
      </c>
      <c r="O647" s="92"/>
      <c r="P647" s="237">
        <f>O647*H647</f>
        <v>0</v>
      </c>
      <c r="Q647" s="237">
        <v>0.00010000000000000001</v>
      </c>
      <c r="R647" s="237">
        <f>Q647*H647</f>
        <v>0.039088400000000002</v>
      </c>
      <c r="S647" s="237">
        <v>0</v>
      </c>
      <c r="T647" s="238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39" t="s">
        <v>250</v>
      </c>
      <c r="AT647" s="239" t="s">
        <v>372</v>
      </c>
      <c r="AU647" s="239" t="s">
        <v>88</v>
      </c>
      <c r="AY647" s="18" t="s">
        <v>216</v>
      </c>
      <c r="BE647" s="240">
        <f>IF(N647="základní",J647,0)</f>
        <v>0</v>
      </c>
      <c r="BF647" s="240">
        <f>IF(N647="snížená",J647,0)</f>
        <v>0</v>
      </c>
      <c r="BG647" s="240">
        <f>IF(N647="zákl. přenesená",J647,0)</f>
        <v>0</v>
      </c>
      <c r="BH647" s="240">
        <f>IF(N647="sníž. přenesená",J647,0)</f>
        <v>0</v>
      </c>
      <c r="BI647" s="240">
        <f>IF(N647="nulová",J647,0)</f>
        <v>0</v>
      </c>
      <c r="BJ647" s="18" t="s">
        <v>86</v>
      </c>
      <c r="BK647" s="240">
        <f>ROUND(I647*H647,2)</f>
        <v>0</v>
      </c>
      <c r="BL647" s="18" t="s">
        <v>121</v>
      </c>
      <c r="BM647" s="239" t="s">
        <v>1275</v>
      </c>
    </row>
    <row r="648" s="13" customFormat="1">
      <c r="A648" s="13"/>
      <c r="B648" s="241"/>
      <c r="C648" s="242"/>
      <c r="D648" s="243" t="s">
        <v>230</v>
      </c>
      <c r="E648" s="242"/>
      <c r="F648" s="245" t="s">
        <v>1276</v>
      </c>
      <c r="G648" s="242"/>
      <c r="H648" s="246">
        <v>390.88400000000001</v>
      </c>
      <c r="I648" s="247"/>
      <c r="J648" s="242"/>
      <c r="K648" s="242"/>
      <c r="L648" s="248"/>
      <c r="M648" s="249"/>
      <c r="N648" s="250"/>
      <c r="O648" s="250"/>
      <c r="P648" s="250"/>
      <c r="Q648" s="250"/>
      <c r="R648" s="250"/>
      <c r="S648" s="250"/>
      <c r="T648" s="251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2" t="s">
        <v>230</v>
      </c>
      <c r="AU648" s="252" t="s">
        <v>88</v>
      </c>
      <c r="AV648" s="13" t="s">
        <v>88</v>
      </c>
      <c r="AW648" s="13" t="s">
        <v>4</v>
      </c>
      <c r="AX648" s="13" t="s">
        <v>86</v>
      </c>
      <c r="AY648" s="252" t="s">
        <v>216</v>
      </c>
    </row>
    <row r="649" s="2" customFormat="1" ht="16.5" customHeight="1">
      <c r="A649" s="39"/>
      <c r="B649" s="40"/>
      <c r="C649" s="228" t="s">
        <v>1277</v>
      </c>
      <c r="D649" s="228" t="s">
        <v>218</v>
      </c>
      <c r="E649" s="229" t="s">
        <v>1278</v>
      </c>
      <c r="F649" s="230" t="s">
        <v>1279</v>
      </c>
      <c r="G649" s="231" t="s">
        <v>293</v>
      </c>
      <c r="H649" s="232">
        <v>226.715</v>
      </c>
      <c r="I649" s="233"/>
      <c r="J649" s="234">
        <f>ROUND(I649*H649,2)</f>
        <v>0</v>
      </c>
      <c r="K649" s="230" t="s">
        <v>222</v>
      </c>
      <c r="L649" s="45"/>
      <c r="M649" s="235" t="s">
        <v>1</v>
      </c>
      <c r="N649" s="236" t="s">
        <v>44</v>
      </c>
      <c r="O649" s="92"/>
      <c r="P649" s="237">
        <f>O649*H649</f>
        <v>0</v>
      </c>
      <c r="Q649" s="237">
        <v>0</v>
      </c>
      <c r="R649" s="237">
        <f>Q649*H649</f>
        <v>0</v>
      </c>
      <c r="S649" s="237">
        <v>0</v>
      </c>
      <c r="T649" s="238">
        <f>S649*H649</f>
        <v>0</v>
      </c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R649" s="239" t="s">
        <v>121</v>
      </c>
      <c r="AT649" s="239" t="s">
        <v>218</v>
      </c>
      <c r="AU649" s="239" t="s">
        <v>88</v>
      </c>
      <c r="AY649" s="18" t="s">
        <v>216</v>
      </c>
      <c r="BE649" s="240">
        <f>IF(N649="základní",J649,0)</f>
        <v>0</v>
      </c>
      <c r="BF649" s="240">
        <f>IF(N649="snížená",J649,0)</f>
        <v>0</v>
      </c>
      <c r="BG649" s="240">
        <f>IF(N649="zákl. přenesená",J649,0)</f>
        <v>0</v>
      </c>
      <c r="BH649" s="240">
        <f>IF(N649="sníž. přenesená",J649,0)</f>
        <v>0</v>
      </c>
      <c r="BI649" s="240">
        <f>IF(N649="nulová",J649,0)</f>
        <v>0</v>
      </c>
      <c r="BJ649" s="18" t="s">
        <v>86</v>
      </c>
      <c r="BK649" s="240">
        <f>ROUND(I649*H649,2)</f>
        <v>0</v>
      </c>
      <c r="BL649" s="18" t="s">
        <v>121</v>
      </c>
      <c r="BM649" s="239" t="s">
        <v>1280</v>
      </c>
    </row>
    <row r="650" s="13" customFormat="1">
      <c r="A650" s="13"/>
      <c r="B650" s="241"/>
      <c r="C650" s="242"/>
      <c r="D650" s="243" t="s">
        <v>230</v>
      </c>
      <c r="E650" s="244" t="s">
        <v>1</v>
      </c>
      <c r="F650" s="245" t="s">
        <v>1281</v>
      </c>
      <c r="G650" s="242"/>
      <c r="H650" s="246">
        <v>24.5</v>
      </c>
      <c r="I650" s="247"/>
      <c r="J650" s="242"/>
      <c r="K650" s="242"/>
      <c r="L650" s="248"/>
      <c r="M650" s="249"/>
      <c r="N650" s="250"/>
      <c r="O650" s="250"/>
      <c r="P650" s="250"/>
      <c r="Q650" s="250"/>
      <c r="R650" s="250"/>
      <c r="S650" s="250"/>
      <c r="T650" s="251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2" t="s">
        <v>230</v>
      </c>
      <c r="AU650" s="252" t="s">
        <v>88</v>
      </c>
      <c r="AV650" s="13" t="s">
        <v>88</v>
      </c>
      <c r="AW650" s="13" t="s">
        <v>34</v>
      </c>
      <c r="AX650" s="13" t="s">
        <v>79</v>
      </c>
      <c r="AY650" s="252" t="s">
        <v>216</v>
      </c>
    </row>
    <row r="651" s="15" customFormat="1">
      <c r="A651" s="15"/>
      <c r="B651" s="280"/>
      <c r="C651" s="281"/>
      <c r="D651" s="243" t="s">
        <v>230</v>
      </c>
      <c r="E651" s="282" t="s">
        <v>1</v>
      </c>
      <c r="F651" s="283" t="s">
        <v>1156</v>
      </c>
      <c r="G651" s="281"/>
      <c r="H651" s="284">
        <v>24.5</v>
      </c>
      <c r="I651" s="285"/>
      <c r="J651" s="281"/>
      <c r="K651" s="281"/>
      <c r="L651" s="286"/>
      <c r="M651" s="287"/>
      <c r="N651" s="288"/>
      <c r="O651" s="288"/>
      <c r="P651" s="288"/>
      <c r="Q651" s="288"/>
      <c r="R651" s="288"/>
      <c r="S651" s="288"/>
      <c r="T651" s="289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90" t="s">
        <v>230</v>
      </c>
      <c r="AU651" s="290" t="s">
        <v>88</v>
      </c>
      <c r="AV651" s="15" t="s">
        <v>99</v>
      </c>
      <c r="AW651" s="15" t="s">
        <v>34</v>
      </c>
      <c r="AX651" s="15" t="s">
        <v>79</v>
      </c>
      <c r="AY651" s="290" t="s">
        <v>216</v>
      </c>
    </row>
    <row r="652" s="13" customFormat="1">
      <c r="A652" s="13"/>
      <c r="B652" s="241"/>
      <c r="C652" s="242"/>
      <c r="D652" s="243" t="s">
        <v>230</v>
      </c>
      <c r="E652" s="244" t="s">
        <v>1</v>
      </c>
      <c r="F652" s="245" t="s">
        <v>1282</v>
      </c>
      <c r="G652" s="242"/>
      <c r="H652" s="246">
        <v>7.5</v>
      </c>
      <c r="I652" s="247"/>
      <c r="J652" s="242"/>
      <c r="K652" s="242"/>
      <c r="L652" s="248"/>
      <c r="M652" s="249"/>
      <c r="N652" s="250"/>
      <c r="O652" s="250"/>
      <c r="P652" s="250"/>
      <c r="Q652" s="250"/>
      <c r="R652" s="250"/>
      <c r="S652" s="250"/>
      <c r="T652" s="251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2" t="s">
        <v>230</v>
      </c>
      <c r="AU652" s="252" t="s">
        <v>88</v>
      </c>
      <c r="AV652" s="13" t="s">
        <v>88</v>
      </c>
      <c r="AW652" s="13" t="s">
        <v>34</v>
      </c>
      <c r="AX652" s="13" t="s">
        <v>79</v>
      </c>
      <c r="AY652" s="252" t="s">
        <v>216</v>
      </c>
    </row>
    <row r="653" s="15" customFormat="1">
      <c r="A653" s="15"/>
      <c r="B653" s="280"/>
      <c r="C653" s="281"/>
      <c r="D653" s="243" t="s">
        <v>230</v>
      </c>
      <c r="E653" s="282" t="s">
        <v>1</v>
      </c>
      <c r="F653" s="283" t="s">
        <v>1160</v>
      </c>
      <c r="G653" s="281"/>
      <c r="H653" s="284">
        <v>7.5</v>
      </c>
      <c r="I653" s="285"/>
      <c r="J653" s="281"/>
      <c r="K653" s="281"/>
      <c r="L653" s="286"/>
      <c r="M653" s="287"/>
      <c r="N653" s="288"/>
      <c r="O653" s="288"/>
      <c r="P653" s="288"/>
      <c r="Q653" s="288"/>
      <c r="R653" s="288"/>
      <c r="S653" s="288"/>
      <c r="T653" s="289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90" t="s">
        <v>230</v>
      </c>
      <c r="AU653" s="290" t="s">
        <v>88</v>
      </c>
      <c r="AV653" s="15" t="s">
        <v>99</v>
      </c>
      <c r="AW653" s="15" t="s">
        <v>34</v>
      </c>
      <c r="AX653" s="15" t="s">
        <v>79</v>
      </c>
      <c r="AY653" s="290" t="s">
        <v>216</v>
      </c>
    </row>
    <row r="654" s="13" customFormat="1">
      <c r="A654" s="13"/>
      <c r="B654" s="241"/>
      <c r="C654" s="242"/>
      <c r="D654" s="243" t="s">
        <v>230</v>
      </c>
      <c r="E654" s="244" t="s">
        <v>1</v>
      </c>
      <c r="F654" s="245" t="s">
        <v>1283</v>
      </c>
      <c r="G654" s="242"/>
      <c r="H654" s="246">
        <v>12.66</v>
      </c>
      <c r="I654" s="247"/>
      <c r="J654" s="242"/>
      <c r="K654" s="242"/>
      <c r="L654" s="248"/>
      <c r="M654" s="249"/>
      <c r="N654" s="250"/>
      <c r="O654" s="250"/>
      <c r="P654" s="250"/>
      <c r="Q654" s="250"/>
      <c r="R654" s="250"/>
      <c r="S654" s="250"/>
      <c r="T654" s="251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2" t="s">
        <v>230</v>
      </c>
      <c r="AU654" s="252" t="s">
        <v>88</v>
      </c>
      <c r="AV654" s="13" t="s">
        <v>88</v>
      </c>
      <c r="AW654" s="13" t="s">
        <v>34</v>
      </c>
      <c r="AX654" s="13" t="s">
        <v>79</v>
      </c>
      <c r="AY654" s="252" t="s">
        <v>216</v>
      </c>
    </row>
    <row r="655" s="15" customFormat="1">
      <c r="A655" s="15"/>
      <c r="B655" s="280"/>
      <c r="C655" s="281"/>
      <c r="D655" s="243" t="s">
        <v>230</v>
      </c>
      <c r="E655" s="282" t="s">
        <v>1</v>
      </c>
      <c r="F655" s="283" t="s">
        <v>1171</v>
      </c>
      <c r="G655" s="281"/>
      <c r="H655" s="284">
        <v>12.66</v>
      </c>
      <c r="I655" s="285"/>
      <c r="J655" s="281"/>
      <c r="K655" s="281"/>
      <c r="L655" s="286"/>
      <c r="M655" s="287"/>
      <c r="N655" s="288"/>
      <c r="O655" s="288"/>
      <c r="P655" s="288"/>
      <c r="Q655" s="288"/>
      <c r="R655" s="288"/>
      <c r="S655" s="288"/>
      <c r="T655" s="289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90" t="s">
        <v>230</v>
      </c>
      <c r="AU655" s="290" t="s">
        <v>88</v>
      </c>
      <c r="AV655" s="15" t="s">
        <v>99</v>
      </c>
      <c r="AW655" s="15" t="s">
        <v>34</v>
      </c>
      <c r="AX655" s="15" t="s">
        <v>79</v>
      </c>
      <c r="AY655" s="290" t="s">
        <v>216</v>
      </c>
    </row>
    <row r="656" s="13" customFormat="1">
      <c r="A656" s="13"/>
      <c r="B656" s="241"/>
      <c r="C656" s="242"/>
      <c r="D656" s="243" t="s">
        <v>230</v>
      </c>
      <c r="E656" s="244" t="s">
        <v>1</v>
      </c>
      <c r="F656" s="245" t="s">
        <v>1284</v>
      </c>
      <c r="G656" s="242"/>
      <c r="H656" s="246">
        <v>37.125</v>
      </c>
      <c r="I656" s="247"/>
      <c r="J656" s="242"/>
      <c r="K656" s="242"/>
      <c r="L656" s="248"/>
      <c r="M656" s="249"/>
      <c r="N656" s="250"/>
      <c r="O656" s="250"/>
      <c r="P656" s="250"/>
      <c r="Q656" s="250"/>
      <c r="R656" s="250"/>
      <c r="S656" s="250"/>
      <c r="T656" s="251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2" t="s">
        <v>230</v>
      </c>
      <c r="AU656" s="252" t="s">
        <v>88</v>
      </c>
      <c r="AV656" s="13" t="s">
        <v>88</v>
      </c>
      <c r="AW656" s="13" t="s">
        <v>34</v>
      </c>
      <c r="AX656" s="13" t="s">
        <v>79</v>
      </c>
      <c r="AY656" s="252" t="s">
        <v>216</v>
      </c>
    </row>
    <row r="657" s="15" customFormat="1">
      <c r="A657" s="15"/>
      <c r="B657" s="280"/>
      <c r="C657" s="281"/>
      <c r="D657" s="243" t="s">
        <v>230</v>
      </c>
      <c r="E657" s="282" t="s">
        <v>1</v>
      </c>
      <c r="F657" s="283" t="s">
        <v>1175</v>
      </c>
      <c r="G657" s="281"/>
      <c r="H657" s="284">
        <v>37.125</v>
      </c>
      <c r="I657" s="285"/>
      <c r="J657" s="281"/>
      <c r="K657" s="281"/>
      <c r="L657" s="286"/>
      <c r="M657" s="287"/>
      <c r="N657" s="288"/>
      <c r="O657" s="288"/>
      <c r="P657" s="288"/>
      <c r="Q657" s="288"/>
      <c r="R657" s="288"/>
      <c r="S657" s="288"/>
      <c r="T657" s="289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90" t="s">
        <v>230</v>
      </c>
      <c r="AU657" s="290" t="s">
        <v>88</v>
      </c>
      <c r="AV657" s="15" t="s">
        <v>99</v>
      </c>
      <c r="AW657" s="15" t="s">
        <v>34</v>
      </c>
      <c r="AX657" s="15" t="s">
        <v>79</v>
      </c>
      <c r="AY657" s="290" t="s">
        <v>216</v>
      </c>
    </row>
    <row r="658" s="13" customFormat="1">
      <c r="A658" s="13"/>
      <c r="B658" s="241"/>
      <c r="C658" s="242"/>
      <c r="D658" s="243" t="s">
        <v>230</v>
      </c>
      <c r="E658" s="244" t="s">
        <v>1</v>
      </c>
      <c r="F658" s="245" t="s">
        <v>1285</v>
      </c>
      <c r="G658" s="242"/>
      <c r="H658" s="246">
        <v>41</v>
      </c>
      <c r="I658" s="247"/>
      <c r="J658" s="242"/>
      <c r="K658" s="242"/>
      <c r="L658" s="248"/>
      <c r="M658" s="249"/>
      <c r="N658" s="250"/>
      <c r="O658" s="250"/>
      <c r="P658" s="250"/>
      <c r="Q658" s="250"/>
      <c r="R658" s="250"/>
      <c r="S658" s="250"/>
      <c r="T658" s="251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2" t="s">
        <v>230</v>
      </c>
      <c r="AU658" s="252" t="s">
        <v>88</v>
      </c>
      <c r="AV658" s="13" t="s">
        <v>88</v>
      </c>
      <c r="AW658" s="13" t="s">
        <v>34</v>
      </c>
      <c r="AX658" s="13" t="s">
        <v>79</v>
      </c>
      <c r="AY658" s="252" t="s">
        <v>216</v>
      </c>
    </row>
    <row r="659" s="15" customFormat="1">
      <c r="A659" s="15"/>
      <c r="B659" s="280"/>
      <c r="C659" s="281"/>
      <c r="D659" s="243" t="s">
        <v>230</v>
      </c>
      <c r="E659" s="282" t="s">
        <v>1</v>
      </c>
      <c r="F659" s="283" t="s">
        <v>1179</v>
      </c>
      <c r="G659" s="281"/>
      <c r="H659" s="284">
        <v>41</v>
      </c>
      <c r="I659" s="285"/>
      <c r="J659" s="281"/>
      <c r="K659" s="281"/>
      <c r="L659" s="286"/>
      <c r="M659" s="287"/>
      <c r="N659" s="288"/>
      <c r="O659" s="288"/>
      <c r="P659" s="288"/>
      <c r="Q659" s="288"/>
      <c r="R659" s="288"/>
      <c r="S659" s="288"/>
      <c r="T659" s="289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90" t="s">
        <v>230</v>
      </c>
      <c r="AU659" s="290" t="s">
        <v>88</v>
      </c>
      <c r="AV659" s="15" t="s">
        <v>99</v>
      </c>
      <c r="AW659" s="15" t="s">
        <v>34</v>
      </c>
      <c r="AX659" s="15" t="s">
        <v>79</v>
      </c>
      <c r="AY659" s="290" t="s">
        <v>216</v>
      </c>
    </row>
    <row r="660" s="13" customFormat="1">
      <c r="A660" s="13"/>
      <c r="B660" s="241"/>
      <c r="C660" s="242"/>
      <c r="D660" s="243" t="s">
        <v>230</v>
      </c>
      <c r="E660" s="244" t="s">
        <v>1</v>
      </c>
      <c r="F660" s="245" t="s">
        <v>1286</v>
      </c>
      <c r="G660" s="242"/>
      <c r="H660" s="246">
        <v>11.25</v>
      </c>
      <c r="I660" s="247"/>
      <c r="J660" s="242"/>
      <c r="K660" s="242"/>
      <c r="L660" s="248"/>
      <c r="M660" s="249"/>
      <c r="N660" s="250"/>
      <c r="O660" s="250"/>
      <c r="P660" s="250"/>
      <c r="Q660" s="250"/>
      <c r="R660" s="250"/>
      <c r="S660" s="250"/>
      <c r="T660" s="251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2" t="s">
        <v>230</v>
      </c>
      <c r="AU660" s="252" t="s">
        <v>88</v>
      </c>
      <c r="AV660" s="13" t="s">
        <v>88</v>
      </c>
      <c r="AW660" s="13" t="s">
        <v>34</v>
      </c>
      <c r="AX660" s="13" t="s">
        <v>79</v>
      </c>
      <c r="AY660" s="252" t="s">
        <v>216</v>
      </c>
    </row>
    <row r="661" s="15" customFormat="1">
      <c r="A661" s="15"/>
      <c r="B661" s="280"/>
      <c r="C661" s="281"/>
      <c r="D661" s="243" t="s">
        <v>230</v>
      </c>
      <c r="E661" s="282" t="s">
        <v>1</v>
      </c>
      <c r="F661" s="283" t="s">
        <v>1183</v>
      </c>
      <c r="G661" s="281"/>
      <c r="H661" s="284">
        <v>11.25</v>
      </c>
      <c r="I661" s="285"/>
      <c r="J661" s="281"/>
      <c r="K661" s="281"/>
      <c r="L661" s="286"/>
      <c r="M661" s="287"/>
      <c r="N661" s="288"/>
      <c r="O661" s="288"/>
      <c r="P661" s="288"/>
      <c r="Q661" s="288"/>
      <c r="R661" s="288"/>
      <c r="S661" s="288"/>
      <c r="T661" s="289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90" t="s">
        <v>230</v>
      </c>
      <c r="AU661" s="290" t="s">
        <v>88</v>
      </c>
      <c r="AV661" s="15" t="s">
        <v>99</v>
      </c>
      <c r="AW661" s="15" t="s">
        <v>34</v>
      </c>
      <c r="AX661" s="15" t="s">
        <v>79</v>
      </c>
      <c r="AY661" s="290" t="s">
        <v>216</v>
      </c>
    </row>
    <row r="662" s="13" customFormat="1">
      <c r="A662" s="13"/>
      <c r="B662" s="241"/>
      <c r="C662" s="242"/>
      <c r="D662" s="243" t="s">
        <v>230</v>
      </c>
      <c r="E662" s="244" t="s">
        <v>1</v>
      </c>
      <c r="F662" s="245" t="s">
        <v>1287</v>
      </c>
      <c r="G662" s="242"/>
      <c r="H662" s="246">
        <v>16.93</v>
      </c>
      <c r="I662" s="247"/>
      <c r="J662" s="242"/>
      <c r="K662" s="242"/>
      <c r="L662" s="248"/>
      <c r="M662" s="249"/>
      <c r="N662" s="250"/>
      <c r="O662" s="250"/>
      <c r="P662" s="250"/>
      <c r="Q662" s="250"/>
      <c r="R662" s="250"/>
      <c r="S662" s="250"/>
      <c r="T662" s="251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2" t="s">
        <v>230</v>
      </c>
      <c r="AU662" s="252" t="s">
        <v>88</v>
      </c>
      <c r="AV662" s="13" t="s">
        <v>88</v>
      </c>
      <c r="AW662" s="13" t="s">
        <v>34</v>
      </c>
      <c r="AX662" s="13" t="s">
        <v>79</v>
      </c>
      <c r="AY662" s="252" t="s">
        <v>216</v>
      </c>
    </row>
    <row r="663" s="15" customFormat="1">
      <c r="A663" s="15"/>
      <c r="B663" s="280"/>
      <c r="C663" s="281"/>
      <c r="D663" s="243" t="s">
        <v>230</v>
      </c>
      <c r="E663" s="282" t="s">
        <v>1</v>
      </c>
      <c r="F663" s="283" t="s">
        <v>1187</v>
      </c>
      <c r="G663" s="281"/>
      <c r="H663" s="284">
        <v>16.93</v>
      </c>
      <c r="I663" s="285"/>
      <c r="J663" s="281"/>
      <c r="K663" s="281"/>
      <c r="L663" s="286"/>
      <c r="M663" s="287"/>
      <c r="N663" s="288"/>
      <c r="O663" s="288"/>
      <c r="P663" s="288"/>
      <c r="Q663" s="288"/>
      <c r="R663" s="288"/>
      <c r="S663" s="288"/>
      <c r="T663" s="289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90" t="s">
        <v>230</v>
      </c>
      <c r="AU663" s="290" t="s">
        <v>88</v>
      </c>
      <c r="AV663" s="15" t="s">
        <v>99</v>
      </c>
      <c r="AW663" s="15" t="s">
        <v>34</v>
      </c>
      <c r="AX663" s="15" t="s">
        <v>79</v>
      </c>
      <c r="AY663" s="290" t="s">
        <v>216</v>
      </c>
    </row>
    <row r="664" s="13" customFormat="1">
      <c r="A664" s="13"/>
      <c r="B664" s="241"/>
      <c r="C664" s="242"/>
      <c r="D664" s="243" t="s">
        <v>230</v>
      </c>
      <c r="E664" s="244" t="s">
        <v>1</v>
      </c>
      <c r="F664" s="245" t="s">
        <v>1282</v>
      </c>
      <c r="G664" s="242"/>
      <c r="H664" s="246">
        <v>7.5</v>
      </c>
      <c r="I664" s="247"/>
      <c r="J664" s="242"/>
      <c r="K664" s="242"/>
      <c r="L664" s="248"/>
      <c r="M664" s="249"/>
      <c r="N664" s="250"/>
      <c r="O664" s="250"/>
      <c r="P664" s="250"/>
      <c r="Q664" s="250"/>
      <c r="R664" s="250"/>
      <c r="S664" s="250"/>
      <c r="T664" s="251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2" t="s">
        <v>230</v>
      </c>
      <c r="AU664" s="252" t="s">
        <v>88</v>
      </c>
      <c r="AV664" s="13" t="s">
        <v>88</v>
      </c>
      <c r="AW664" s="13" t="s">
        <v>34</v>
      </c>
      <c r="AX664" s="13" t="s">
        <v>79</v>
      </c>
      <c r="AY664" s="252" t="s">
        <v>216</v>
      </c>
    </row>
    <row r="665" s="15" customFormat="1">
      <c r="A665" s="15"/>
      <c r="B665" s="280"/>
      <c r="C665" s="281"/>
      <c r="D665" s="243" t="s">
        <v>230</v>
      </c>
      <c r="E665" s="282" t="s">
        <v>1</v>
      </c>
      <c r="F665" s="283" t="s">
        <v>1198</v>
      </c>
      <c r="G665" s="281"/>
      <c r="H665" s="284">
        <v>7.5</v>
      </c>
      <c r="I665" s="285"/>
      <c r="J665" s="281"/>
      <c r="K665" s="281"/>
      <c r="L665" s="286"/>
      <c r="M665" s="287"/>
      <c r="N665" s="288"/>
      <c r="O665" s="288"/>
      <c r="P665" s="288"/>
      <c r="Q665" s="288"/>
      <c r="R665" s="288"/>
      <c r="S665" s="288"/>
      <c r="T665" s="289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90" t="s">
        <v>230</v>
      </c>
      <c r="AU665" s="290" t="s">
        <v>88</v>
      </c>
      <c r="AV665" s="15" t="s">
        <v>99</v>
      </c>
      <c r="AW665" s="15" t="s">
        <v>34</v>
      </c>
      <c r="AX665" s="15" t="s">
        <v>79</v>
      </c>
      <c r="AY665" s="290" t="s">
        <v>216</v>
      </c>
    </row>
    <row r="666" s="13" customFormat="1">
      <c r="A666" s="13"/>
      <c r="B666" s="241"/>
      <c r="C666" s="242"/>
      <c r="D666" s="243" t="s">
        <v>230</v>
      </c>
      <c r="E666" s="244" t="s">
        <v>1</v>
      </c>
      <c r="F666" s="245" t="s">
        <v>1288</v>
      </c>
      <c r="G666" s="242"/>
      <c r="H666" s="246">
        <v>68.25</v>
      </c>
      <c r="I666" s="247"/>
      <c r="J666" s="242"/>
      <c r="K666" s="242"/>
      <c r="L666" s="248"/>
      <c r="M666" s="249"/>
      <c r="N666" s="250"/>
      <c r="O666" s="250"/>
      <c r="P666" s="250"/>
      <c r="Q666" s="250"/>
      <c r="R666" s="250"/>
      <c r="S666" s="250"/>
      <c r="T666" s="251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2" t="s">
        <v>230</v>
      </c>
      <c r="AU666" s="252" t="s">
        <v>88</v>
      </c>
      <c r="AV666" s="13" t="s">
        <v>88</v>
      </c>
      <c r="AW666" s="13" t="s">
        <v>34</v>
      </c>
      <c r="AX666" s="13" t="s">
        <v>79</v>
      </c>
      <c r="AY666" s="252" t="s">
        <v>216</v>
      </c>
    </row>
    <row r="667" s="15" customFormat="1">
      <c r="A667" s="15"/>
      <c r="B667" s="280"/>
      <c r="C667" s="281"/>
      <c r="D667" s="243" t="s">
        <v>230</v>
      </c>
      <c r="E667" s="282" t="s">
        <v>1</v>
      </c>
      <c r="F667" s="283" t="s">
        <v>1205</v>
      </c>
      <c r="G667" s="281"/>
      <c r="H667" s="284">
        <v>68.25</v>
      </c>
      <c r="I667" s="285"/>
      <c r="J667" s="281"/>
      <c r="K667" s="281"/>
      <c r="L667" s="286"/>
      <c r="M667" s="287"/>
      <c r="N667" s="288"/>
      <c r="O667" s="288"/>
      <c r="P667" s="288"/>
      <c r="Q667" s="288"/>
      <c r="R667" s="288"/>
      <c r="S667" s="288"/>
      <c r="T667" s="289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90" t="s">
        <v>230</v>
      </c>
      <c r="AU667" s="290" t="s">
        <v>88</v>
      </c>
      <c r="AV667" s="15" t="s">
        <v>99</v>
      </c>
      <c r="AW667" s="15" t="s">
        <v>34</v>
      </c>
      <c r="AX667" s="15" t="s">
        <v>79</v>
      </c>
      <c r="AY667" s="290" t="s">
        <v>216</v>
      </c>
    </row>
    <row r="668" s="14" customFormat="1">
      <c r="A668" s="14"/>
      <c r="B668" s="253"/>
      <c r="C668" s="254"/>
      <c r="D668" s="243" t="s">
        <v>230</v>
      </c>
      <c r="E668" s="255" t="s">
        <v>1</v>
      </c>
      <c r="F668" s="256" t="s">
        <v>1271</v>
      </c>
      <c r="G668" s="254"/>
      <c r="H668" s="257">
        <v>226.715</v>
      </c>
      <c r="I668" s="258"/>
      <c r="J668" s="254"/>
      <c r="K668" s="254"/>
      <c r="L668" s="259"/>
      <c r="M668" s="260"/>
      <c r="N668" s="261"/>
      <c r="O668" s="261"/>
      <c r="P668" s="261"/>
      <c r="Q668" s="261"/>
      <c r="R668" s="261"/>
      <c r="S668" s="261"/>
      <c r="T668" s="262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63" t="s">
        <v>230</v>
      </c>
      <c r="AU668" s="263" t="s">
        <v>88</v>
      </c>
      <c r="AV668" s="14" t="s">
        <v>121</v>
      </c>
      <c r="AW668" s="14" t="s">
        <v>34</v>
      </c>
      <c r="AX668" s="14" t="s">
        <v>86</v>
      </c>
      <c r="AY668" s="263" t="s">
        <v>216</v>
      </c>
    </row>
    <row r="669" s="2" customFormat="1" ht="16.5" customHeight="1">
      <c r="A669" s="39"/>
      <c r="B669" s="40"/>
      <c r="C669" s="264" t="s">
        <v>1289</v>
      </c>
      <c r="D669" s="264" t="s">
        <v>372</v>
      </c>
      <c r="E669" s="265" t="s">
        <v>1290</v>
      </c>
      <c r="F669" s="266" t="s">
        <v>1291</v>
      </c>
      <c r="G669" s="267" t="s">
        <v>293</v>
      </c>
      <c r="H669" s="268">
        <v>238.05099999999999</v>
      </c>
      <c r="I669" s="269"/>
      <c r="J669" s="270">
        <f>ROUND(I669*H669,2)</f>
        <v>0</v>
      </c>
      <c r="K669" s="266" t="s">
        <v>222</v>
      </c>
      <c r="L669" s="271"/>
      <c r="M669" s="272" t="s">
        <v>1</v>
      </c>
      <c r="N669" s="273" t="s">
        <v>44</v>
      </c>
      <c r="O669" s="92"/>
      <c r="P669" s="237">
        <f>O669*H669</f>
        <v>0</v>
      </c>
      <c r="Q669" s="237">
        <v>4.0000000000000003E-05</v>
      </c>
      <c r="R669" s="237">
        <f>Q669*H669</f>
        <v>0.0095220400000000007</v>
      </c>
      <c r="S669" s="237">
        <v>0</v>
      </c>
      <c r="T669" s="238">
        <f>S669*H669</f>
        <v>0</v>
      </c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R669" s="239" t="s">
        <v>250</v>
      </c>
      <c r="AT669" s="239" t="s">
        <v>372</v>
      </c>
      <c r="AU669" s="239" t="s">
        <v>88</v>
      </c>
      <c r="AY669" s="18" t="s">
        <v>216</v>
      </c>
      <c r="BE669" s="240">
        <f>IF(N669="základní",J669,0)</f>
        <v>0</v>
      </c>
      <c r="BF669" s="240">
        <f>IF(N669="snížená",J669,0)</f>
        <v>0</v>
      </c>
      <c r="BG669" s="240">
        <f>IF(N669="zákl. přenesená",J669,0)</f>
        <v>0</v>
      </c>
      <c r="BH669" s="240">
        <f>IF(N669="sníž. přenesená",J669,0)</f>
        <v>0</v>
      </c>
      <c r="BI669" s="240">
        <f>IF(N669="nulová",J669,0)</f>
        <v>0</v>
      </c>
      <c r="BJ669" s="18" t="s">
        <v>86</v>
      </c>
      <c r="BK669" s="240">
        <f>ROUND(I669*H669,2)</f>
        <v>0</v>
      </c>
      <c r="BL669" s="18" t="s">
        <v>121</v>
      </c>
      <c r="BM669" s="239" t="s">
        <v>1292</v>
      </c>
    </row>
    <row r="670" s="13" customFormat="1">
      <c r="A670" s="13"/>
      <c r="B670" s="241"/>
      <c r="C670" s="242"/>
      <c r="D670" s="243" t="s">
        <v>230</v>
      </c>
      <c r="E670" s="242"/>
      <c r="F670" s="245" t="s">
        <v>1293</v>
      </c>
      <c r="G670" s="242"/>
      <c r="H670" s="246">
        <v>238.05099999999999</v>
      </c>
      <c r="I670" s="247"/>
      <c r="J670" s="242"/>
      <c r="K670" s="242"/>
      <c r="L670" s="248"/>
      <c r="M670" s="249"/>
      <c r="N670" s="250"/>
      <c r="O670" s="250"/>
      <c r="P670" s="250"/>
      <c r="Q670" s="250"/>
      <c r="R670" s="250"/>
      <c r="S670" s="250"/>
      <c r="T670" s="251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2" t="s">
        <v>230</v>
      </c>
      <c r="AU670" s="252" t="s">
        <v>88</v>
      </c>
      <c r="AV670" s="13" t="s">
        <v>88</v>
      </c>
      <c r="AW670" s="13" t="s">
        <v>4</v>
      </c>
      <c r="AX670" s="13" t="s">
        <v>86</v>
      </c>
      <c r="AY670" s="252" t="s">
        <v>216</v>
      </c>
    </row>
    <row r="671" s="2" customFormat="1" ht="16.5" customHeight="1">
      <c r="A671" s="39"/>
      <c r="B671" s="40"/>
      <c r="C671" s="228" t="s">
        <v>1294</v>
      </c>
      <c r="D671" s="228" t="s">
        <v>218</v>
      </c>
      <c r="E671" s="229" t="s">
        <v>1295</v>
      </c>
      <c r="F671" s="230" t="s">
        <v>1296</v>
      </c>
      <c r="G671" s="231" t="s">
        <v>277</v>
      </c>
      <c r="H671" s="232">
        <v>555.60799999999995</v>
      </c>
      <c r="I671" s="233"/>
      <c r="J671" s="234">
        <f>ROUND(I671*H671,2)</f>
        <v>0</v>
      </c>
      <c r="K671" s="230" t="s">
        <v>222</v>
      </c>
      <c r="L671" s="45"/>
      <c r="M671" s="235" t="s">
        <v>1</v>
      </c>
      <c r="N671" s="236" t="s">
        <v>44</v>
      </c>
      <c r="O671" s="92"/>
      <c r="P671" s="237">
        <f>O671*H671</f>
        <v>0</v>
      </c>
      <c r="Q671" s="237">
        <v>0.00025999999999999998</v>
      </c>
      <c r="R671" s="237">
        <f>Q671*H671</f>
        <v>0.14445807999999996</v>
      </c>
      <c r="S671" s="237">
        <v>0</v>
      </c>
      <c r="T671" s="238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39" t="s">
        <v>121</v>
      </c>
      <c r="AT671" s="239" t="s">
        <v>218</v>
      </c>
      <c r="AU671" s="239" t="s">
        <v>88</v>
      </c>
      <c r="AY671" s="18" t="s">
        <v>216</v>
      </c>
      <c r="BE671" s="240">
        <f>IF(N671="základní",J671,0)</f>
        <v>0</v>
      </c>
      <c r="BF671" s="240">
        <f>IF(N671="snížená",J671,0)</f>
        <v>0</v>
      </c>
      <c r="BG671" s="240">
        <f>IF(N671="zákl. přenesená",J671,0)</f>
        <v>0</v>
      </c>
      <c r="BH671" s="240">
        <f>IF(N671="sníž. přenesená",J671,0)</f>
        <v>0</v>
      </c>
      <c r="BI671" s="240">
        <f>IF(N671="nulová",J671,0)</f>
        <v>0</v>
      </c>
      <c r="BJ671" s="18" t="s">
        <v>86</v>
      </c>
      <c r="BK671" s="240">
        <f>ROUND(I671*H671,2)</f>
        <v>0</v>
      </c>
      <c r="BL671" s="18" t="s">
        <v>121</v>
      </c>
      <c r="BM671" s="239" t="s">
        <v>1297</v>
      </c>
    </row>
    <row r="672" s="13" customFormat="1">
      <c r="A672" s="13"/>
      <c r="B672" s="241"/>
      <c r="C672" s="242"/>
      <c r="D672" s="243" t="s">
        <v>230</v>
      </c>
      <c r="E672" s="244" t="s">
        <v>1</v>
      </c>
      <c r="F672" s="245" t="s">
        <v>1298</v>
      </c>
      <c r="G672" s="242"/>
      <c r="H672" s="246">
        <v>238.08199999999999</v>
      </c>
      <c r="I672" s="247"/>
      <c r="J672" s="242"/>
      <c r="K672" s="242"/>
      <c r="L672" s="248"/>
      <c r="M672" s="249"/>
      <c r="N672" s="250"/>
      <c r="O672" s="250"/>
      <c r="P672" s="250"/>
      <c r="Q672" s="250"/>
      <c r="R672" s="250"/>
      <c r="S672" s="250"/>
      <c r="T672" s="251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2" t="s">
        <v>230</v>
      </c>
      <c r="AU672" s="252" t="s">
        <v>88</v>
      </c>
      <c r="AV672" s="13" t="s">
        <v>88</v>
      </c>
      <c r="AW672" s="13" t="s">
        <v>34</v>
      </c>
      <c r="AX672" s="13" t="s">
        <v>79</v>
      </c>
      <c r="AY672" s="252" t="s">
        <v>216</v>
      </c>
    </row>
    <row r="673" s="13" customFormat="1">
      <c r="A673" s="13"/>
      <c r="B673" s="241"/>
      <c r="C673" s="242"/>
      <c r="D673" s="243" t="s">
        <v>230</v>
      </c>
      <c r="E673" s="244" t="s">
        <v>1</v>
      </c>
      <c r="F673" s="245" t="s">
        <v>1299</v>
      </c>
      <c r="G673" s="242"/>
      <c r="H673" s="246">
        <v>-50.203000000000003</v>
      </c>
      <c r="I673" s="247"/>
      <c r="J673" s="242"/>
      <c r="K673" s="242"/>
      <c r="L673" s="248"/>
      <c r="M673" s="249"/>
      <c r="N673" s="250"/>
      <c r="O673" s="250"/>
      <c r="P673" s="250"/>
      <c r="Q673" s="250"/>
      <c r="R673" s="250"/>
      <c r="S673" s="250"/>
      <c r="T673" s="251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2" t="s">
        <v>230</v>
      </c>
      <c r="AU673" s="252" t="s">
        <v>88</v>
      </c>
      <c r="AV673" s="13" t="s">
        <v>88</v>
      </c>
      <c r="AW673" s="13" t="s">
        <v>34</v>
      </c>
      <c r="AX673" s="13" t="s">
        <v>79</v>
      </c>
      <c r="AY673" s="252" t="s">
        <v>216</v>
      </c>
    </row>
    <row r="674" s="15" customFormat="1">
      <c r="A674" s="15"/>
      <c r="B674" s="280"/>
      <c r="C674" s="281"/>
      <c r="D674" s="243" t="s">
        <v>230</v>
      </c>
      <c r="E674" s="282" t="s">
        <v>1</v>
      </c>
      <c r="F674" s="283" t="s">
        <v>1300</v>
      </c>
      <c r="G674" s="281"/>
      <c r="H674" s="284">
        <v>187.87899999999999</v>
      </c>
      <c r="I674" s="285"/>
      <c r="J674" s="281"/>
      <c r="K674" s="281"/>
      <c r="L674" s="286"/>
      <c r="M674" s="287"/>
      <c r="N674" s="288"/>
      <c r="O674" s="288"/>
      <c r="P674" s="288"/>
      <c r="Q674" s="288"/>
      <c r="R674" s="288"/>
      <c r="S674" s="288"/>
      <c r="T674" s="289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90" t="s">
        <v>230</v>
      </c>
      <c r="AU674" s="290" t="s">
        <v>88</v>
      </c>
      <c r="AV674" s="15" t="s">
        <v>99</v>
      </c>
      <c r="AW674" s="15" t="s">
        <v>34</v>
      </c>
      <c r="AX674" s="15" t="s">
        <v>79</v>
      </c>
      <c r="AY674" s="290" t="s">
        <v>216</v>
      </c>
    </row>
    <row r="675" s="13" customFormat="1">
      <c r="A675" s="13"/>
      <c r="B675" s="241"/>
      <c r="C675" s="242"/>
      <c r="D675" s="243" t="s">
        <v>230</v>
      </c>
      <c r="E675" s="244" t="s">
        <v>1</v>
      </c>
      <c r="F675" s="245" t="s">
        <v>1301</v>
      </c>
      <c r="G675" s="242"/>
      <c r="H675" s="246">
        <v>73.147000000000006</v>
      </c>
      <c r="I675" s="247"/>
      <c r="J675" s="242"/>
      <c r="K675" s="242"/>
      <c r="L675" s="248"/>
      <c r="M675" s="249"/>
      <c r="N675" s="250"/>
      <c r="O675" s="250"/>
      <c r="P675" s="250"/>
      <c r="Q675" s="250"/>
      <c r="R675" s="250"/>
      <c r="S675" s="250"/>
      <c r="T675" s="251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2" t="s">
        <v>230</v>
      </c>
      <c r="AU675" s="252" t="s">
        <v>88</v>
      </c>
      <c r="AV675" s="13" t="s">
        <v>88</v>
      </c>
      <c r="AW675" s="13" t="s">
        <v>34</v>
      </c>
      <c r="AX675" s="13" t="s">
        <v>79</v>
      </c>
      <c r="AY675" s="252" t="s">
        <v>216</v>
      </c>
    </row>
    <row r="676" s="13" customFormat="1">
      <c r="A676" s="13"/>
      <c r="B676" s="241"/>
      <c r="C676" s="242"/>
      <c r="D676" s="243" t="s">
        <v>230</v>
      </c>
      <c r="E676" s="244" t="s">
        <v>1</v>
      </c>
      <c r="F676" s="245" t="s">
        <v>1302</v>
      </c>
      <c r="G676" s="242"/>
      <c r="H676" s="246">
        <v>-9.4380000000000006</v>
      </c>
      <c r="I676" s="247"/>
      <c r="J676" s="242"/>
      <c r="K676" s="242"/>
      <c r="L676" s="248"/>
      <c r="M676" s="249"/>
      <c r="N676" s="250"/>
      <c r="O676" s="250"/>
      <c r="P676" s="250"/>
      <c r="Q676" s="250"/>
      <c r="R676" s="250"/>
      <c r="S676" s="250"/>
      <c r="T676" s="251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2" t="s">
        <v>230</v>
      </c>
      <c r="AU676" s="252" t="s">
        <v>88</v>
      </c>
      <c r="AV676" s="13" t="s">
        <v>88</v>
      </c>
      <c r="AW676" s="13" t="s">
        <v>34</v>
      </c>
      <c r="AX676" s="13" t="s">
        <v>79</v>
      </c>
      <c r="AY676" s="252" t="s">
        <v>216</v>
      </c>
    </row>
    <row r="677" s="15" customFormat="1">
      <c r="A677" s="15"/>
      <c r="B677" s="280"/>
      <c r="C677" s="281"/>
      <c r="D677" s="243" t="s">
        <v>230</v>
      </c>
      <c r="E677" s="282" t="s">
        <v>1</v>
      </c>
      <c r="F677" s="283" t="s">
        <v>1303</v>
      </c>
      <c r="G677" s="281"/>
      <c r="H677" s="284">
        <v>63.709000000000003</v>
      </c>
      <c r="I677" s="285"/>
      <c r="J677" s="281"/>
      <c r="K677" s="281"/>
      <c r="L677" s="286"/>
      <c r="M677" s="287"/>
      <c r="N677" s="288"/>
      <c r="O677" s="288"/>
      <c r="P677" s="288"/>
      <c r="Q677" s="288"/>
      <c r="R677" s="288"/>
      <c r="S677" s="288"/>
      <c r="T677" s="289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T677" s="290" t="s">
        <v>230</v>
      </c>
      <c r="AU677" s="290" t="s">
        <v>88</v>
      </c>
      <c r="AV677" s="15" t="s">
        <v>99</v>
      </c>
      <c r="AW677" s="15" t="s">
        <v>34</v>
      </c>
      <c r="AX677" s="15" t="s">
        <v>79</v>
      </c>
      <c r="AY677" s="290" t="s">
        <v>216</v>
      </c>
    </row>
    <row r="678" s="13" customFormat="1">
      <c r="A678" s="13"/>
      <c r="B678" s="241"/>
      <c r="C678" s="242"/>
      <c r="D678" s="243" t="s">
        <v>230</v>
      </c>
      <c r="E678" s="244" t="s">
        <v>1</v>
      </c>
      <c r="F678" s="245" t="s">
        <v>1304</v>
      </c>
      <c r="G678" s="242"/>
      <c r="H678" s="246">
        <v>76.572999999999993</v>
      </c>
      <c r="I678" s="247"/>
      <c r="J678" s="242"/>
      <c r="K678" s="242"/>
      <c r="L678" s="248"/>
      <c r="M678" s="249"/>
      <c r="N678" s="250"/>
      <c r="O678" s="250"/>
      <c r="P678" s="250"/>
      <c r="Q678" s="250"/>
      <c r="R678" s="250"/>
      <c r="S678" s="250"/>
      <c r="T678" s="251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2" t="s">
        <v>230</v>
      </c>
      <c r="AU678" s="252" t="s">
        <v>88</v>
      </c>
      <c r="AV678" s="13" t="s">
        <v>88</v>
      </c>
      <c r="AW678" s="13" t="s">
        <v>34</v>
      </c>
      <c r="AX678" s="13" t="s">
        <v>79</v>
      </c>
      <c r="AY678" s="252" t="s">
        <v>216</v>
      </c>
    </row>
    <row r="679" s="13" customFormat="1">
      <c r="A679" s="13"/>
      <c r="B679" s="241"/>
      <c r="C679" s="242"/>
      <c r="D679" s="243" t="s">
        <v>230</v>
      </c>
      <c r="E679" s="244" t="s">
        <v>1</v>
      </c>
      <c r="F679" s="245" t="s">
        <v>1305</v>
      </c>
      <c r="G679" s="242"/>
      <c r="H679" s="246">
        <v>-16.969000000000001</v>
      </c>
      <c r="I679" s="247"/>
      <c r="J679" s="242"/>
      <c r="K679" s="242"/>
      <c r="L679" s="248"/>
      <c r="M679" s="249"/>
      <c r="N679" s="250"/>
      <c r="O679" s="250"/>
      <c r="P679" s="250"/>
      <c r="Q679" s="250"/>
      <c r="R679" s="250"/>
      <c r="S679" s="250"/>
      <c r="T679" s="251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2" t="s">
        <v>230</v>
      </c>
      <c r="AU679" s="252" t="s">
        <v>88</v>
      </c>
      <c r="AV679" s="13" t="s">
        <v>88</v>
      </c>
      <c r="AW679" s="13" t="s">
        <v>34</v>
      </c>
      <c r="AX679" s="13" t="s">
        <v>79</v>
      </c>
      <c r="AY679" s="252" t="s">
        <v>216</v>
      </c>
    </row>
    <row r="680" s="15" customFormat="1">
      <c r="A680" s="15"/>
      <c r="B680" s="280"/>
      <c r="C680" s="281"/>
      <c r="D680" s="243" t="s">
        <v>230</v>
      </c>
      <c r="E680" s="282" t="s">
        <v>1</v>
      </c>
      <c r="F680" s="283" t="s">
        <v>1306</v>
      </c>
      <c r="G680" s="281"/>
      <c r="H680" s="284">
        <v>59.603999999999999</v>
      </c>
      <c r="I680" s="285"/>
      <c r="J680" s="281"/>
      <c r="K680" s="281"/>
      <c r="L680" s="286"/>
      <c r="M680" s="287"/>
      <c r="N680" s="288"/>
      <c r="O680" s="288"/>
      <c r="P680" s="288"/>
      <c r="Q680" s="288"/>
      <c r="R680" s="288"/>
      <c r="S680" s="288"/>
      <c r="T680" s="289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90" t="s">
        <v>230</v>
      </c>
      <c r="AU680" s="290" t="s">
        <v>88</v>
      </c>
      <c r="AV680" s="15" t="s">
        <v>99</v>
      </c>
      <c r="AW680" s="15" t="s">
        <v>34</v>
      </c>
      <c r="AX680" s="15" t="s">
        <v>79</v>
      </c>
      <c r="AY680" s="290" t="s">
        <v>216</v>
      </c>
    </row>
    <row r="681" s="13" customFormat="1">
      <c r="A681" s="13"/>
      <c r="B681" s="241"/>
      <c r="C681" s="242"/>
      <c r="D681" s="243" t="s">
        <v>230</v>
      </c>
      <c r="E681" s="244" t="s">
        <v>1</v>
      </c>
      <c r="F681" s="245" t="s">
        <v>1307</v>
      </c>
      <c r="G681" s="242"/>
      <c r="H681" s="246">
        <v>181.173</v>
      </c>
      <c r="I681" s="247"/>
      <c r="J681" s="242"/>
      <c r="K681" s="242"/>
      <c r="L681" s="248"/>
      <c r="M681" s="249"/>
      <c r="N681" s="250"/>
      <c r="O681" s="250"/>
      <c r="P681" s="250"/>
      <c r="Q681" s="250"/>
      <c r="R681" s="250"/>
      <c r="S681" s="250"/>
      <c r="T681" s="251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2" t="s">
        <v>230</v>
      </c>
      <c r="AU681" s="252" t="s">
        <v>88</v>
      </c>
      <c r="AV681" s="13" t="s">
        <v>88</v>
      </c>
      <c r="AW681" s="13" t="s">
        <v>34</v>
      </c>
      <c r="AX681" s="13" t="s">
        <v>79</v>
      </c>
      <c r="AY681" s="252" t="s">
        <v>216</v>
      </c>
    </row>
    <row r="682" s="13" customFormat="1">
      <c r="A682" s="13"/>
      <c r="B682" s="241"/>
      <c r="C682" s="242"/>
      <c r="D682" s="243" t="s">
        <v>230</v>
      </c>
      <c r="E682" s="244" t="s">
        <v>1</v>
      </c>
      <c r="F682" s="245" t="s">
        <v>1308</v>
      </c>
      <c r="G682" s="242"/>
      <c r="H682" s="246">
        <v>-28.875</v>
      </c>
      <c r="I682" s="247"/>
      <c r="J682" s="242"/>
      <c r="K682" s="242"/>
      <c r="L682" s="248"/>
      <c r="M682" s="249"/>
      <c r="N682" s="250"/>
      <c r="O682" s="250"/>
      <c r="P682" s="250"/>
      <c r="Q682" s="250"/>
      <c r="R682" s="250"/>
      <c r="S682" s="250"/>
      <c r="T682" s="251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2" t="s">
        <v>230</v>
      </c>
      <c r="AU682" s="252" t="s">
        <v>88</v>
      </c>
      <c r="AV682" s="13" t="s">
        <v>88</v>
      </c>
      <c r="AW682" s="13" t="s">
        <v>34</v>
      </c>
      <c r="AX682" s="13" t="s">
        <v>79</v>
      </c>
      <c r="AY682" s="252" t="s">
        <v>216</v>
      </c>
    </row>
    <row r="683" s="15" customFormat="1">
      <c r="A683" s="15"/>
      <c r="B683" s="280"/>
      <c r="C683" s="281"/>
      <c r="D683" s="243" t="s">
        <v>230</v>
      </c>
      <c r="E683" s="282" t="s">
        <v>1</v>
      </c>
      <c r="F683" s="283" t="s">
        <v>1309</v>
      </c>
      <c r="G683" s="281"/>
      <c r="H683" s="284">
        <v>152.298</v>
      </c>
      <c r="I683" s="285"/>
      <c r="J683" s="281"/>
      <c r="K683" s="281"/>
      <c r="L683" s="286"/>
      <c r="M683" s="287"/>
      <c r="N683" s="288"/>
      <c r="O683" s="288"/>
      <c r="P683" s="288"/>
      <c r="Q683" s="288"/>
      <c r="R683" s="288"/>
      <c r="S683" s="288"/>
      <c r="T683" s="289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90" t="s">
        <v>230</v>
      </c>
      <c r="AU683" s="290" t="s">
        <v>88</v>
      </c>
      <c r="AV683" s="15" t="s">
        <v>99</v>
      </c>
      <c r="AW683" s="15" t="s">
        <v>34</v>
      </c>
      <c r="AX683" s="15" t="s">
        <v>79</v>
      </c>
      <c r="AY683" s="290" t="s">
        <v>216</v>
      </c>
    </row>
    <row r="684" s="13" customFormat="1">
      <c r="A684" s="13"/>
      <c r="B684" s="241"/>
      <c r="C684" s="242"/>
      <c r="D684" s="243" t="s">
        <v>230</v>
      </c>
      <c r="E684" s="244" t="s">
        <v>1</v>
      </c>
      <c r="F684" s="245" t="s">
        <v>1310</v>
      </c>
      <c r="G684" s="242"/>
      <c r="H684" s="246">
        <v>92.117999999999995</v>
      </c>
      <c r="I684" s="247"/>
      <c r="J684" s="242"/>
      <c r="K684" s="242"/>
      <c r="L684" s="248"/>
      <c r="M684" s="249"/>
      <c r="N684" s="250"/>
      <c r="O684" s="250"/>
      <c r="P684" s="250"/>
      <c r="Q684" s="250"/>
      <c r="R684" s="250"/>
      <c r="S684" s="250"/>
      <c r="T684" s="251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2" t="s">
        <v>230</v>
      </c>
      <c r="AU684" s="252" t="s">
        <v>88</v>
      </c>
      <c r="AV684" s="13" t="s">
        <v>88</v>
      </c>
      <c r="AW684" s="13" t="s">
        <v>34</v>
      </c>
      <c r="AX684" s="13" t="s">
        <v>79</v>
      </c>
      <c r="AY684" s="252" t="s">
        <v>216</v>
      </c>
    </row>
    <row r="685" s="15" customFormat="1">
      <c r="A685" s="15"/>
      <c r="B685" s="280"/>
      <c r="C685" s="281"/>
      <c r="D685" s="243" t="s">
        <v>230</v>
      </c>
      <c r="E685" s="282" t="s">
        <v>1</v>
      </c>
      <c r="F685" s="283" t="s">
        <v>1311</v>
      </c>
      <c r="G685" s="281"/>
      <c r="H685" s="284">
        <v>92.117999999999995</v>
      </c>
      <c r="I685" s="285"/>
      <c r="J685" s="281"/>
      <c r="K685" s="281"/>
      <c r="L685" s="286"/>
      <c r="M685" s="287"/>
      <c r="N685" s="288"/>
      <c r="O685" s="288"/>
      <c r="P685" s="288"/>
      <c r="Q685" s="288"/>
      <c r="R685" s="288"/>
      <c r="S685" s="288"/>
      <c r="T685" s="289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90" t="s">
        <v>230</v>
      </c>
      <c r="AU685" s="290" t="s">
        <v>88</v>
      </c>
      <c r="AV685" s="15" t="s">
        <v>99</v>
      </c>
      <c r="AW685" s="15" t="s">
        <v>34</v>
      </c>
      <c r="AX685" s="15" t="s">
        <v>79</v>
      </c>
      <c r="AY685" s="290" t="s">
        <v>216</v>
      </c>
    </row>
    <row r="686" s="14" customFormat="1">
      <c r="A686" s="14"/>
      <c r="B686" s="253"/>
      <c r="C686" s="254"/>
      <c r="D686" s="243" t="s">
        <v>230</v>
      </c>
      <c r="E686" s="255" t="s">
        <v>1</v>
      </c>
      <c r="F686" s="256" t="s">
        <v>285</v>
      </c>
      <c r="G686" s="254"/>
      <c r="H686" s="257">
        <v>555.60799999999995</v>
      </c>
      <c r="I686" s="258"/>
      <c r="J686" s="254"/>
      <c r="K686" s="254"/>
      <c r="L686" s="259"/>
      <c r="M686" s="260"/>
      <c r="N686" s="261"/>
      <c r="O686" s="261"/>
      <c r="P686" s="261"/>
      <c r="Q686" s="261"/>
      <c r="R686" s="261"/>
      <c r="S686" s="261"/>
      <c r="T686" s="262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63" t="s">
        <v>230</v>
      </c>
      <c r="AU686" s="263" t="s">
        <v>88</v>
      </c>
      <c r="AV686" s="14" t="s">
        <v>121</v>
      </c>
      <c r="AW686" s="14" t="s">
        <v>34</v>
      </c>
      <c r="AX686" s="14" t="s">
        <v>86</v>
      </c>
      <c r="AY686" s="263" t="s">
        <v>216</v>
      </c>
    </row>
    <row r="687" s="2" customFormat="1" ht="24.15" customHeight="1">
      <c r="A687" s="39"/>
      <c r="B687" s="40"/>
      <c r="C687" s="228" t="s">
        <v>1312</v>
      </c>
      <c r="D687" s="228" t="s">
        <v>218</v>
      </c>
      <c r="E687" s="229" t="s">
        <v>1313</v>
      </c>
      <c r="F687" s="230" t="s">
        <v>1314</v>
      </c>
      <c r="G687" s="231" t="s">
        <v>277</v>
      </c>
      <c r="H687" s="232">
        <v>484.20699999999999</v>
      </c>
      <c r="I687" s="233"/>
      <c r="J687" s="234">
        <f>ROUND(I687*H687,2)</f>
        <v>0</v>
      </c>
      <c r="K687" s="230" t="s">
        <v>222</v>
      </c>
      <c r="L687" s="45"/>
      <c r="M687" s="235" t="s">
        <v>1</v>
      </c>
      <c r="N687" s="236" t="s">
        <v>44</v>
      </c>
      <c r="O687" s="92"/>
      <c r="P687" s="237">
        <f>O687*H687</f>
        <v>0</v>
      </c>
      <c r="Q687" s="237">
        <v>0.0086800000000000002</v>
      </c>
      <c r="R687" s="237">
        <f>Q687*H687</f>
        <v>4.2029167599999999</v>
      </c>
      <c r="S687" s="237">
        <v>0</v>
      </c>
      <c r="T687" s="238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39" t="s">
        <v>121</v>
      </c>
      <c r="AT687" s="239" t="s">
        <v>218</v>
      </c>
      <c r="AU687" s="239" t="s">
        <v>88</v>
      </c>
      <c r="AY687" s="18" t="s">
        <v>216</v>
      </c>
      <c r="BE687" s="240">
        <f>IF(N687="základní",J687,0)</f>
        <v>0</v>
      </c>
      <c r="BF687" s="240">
        <f>IF(N687="snížená",J687,0)</f>
        <v>0</v>
      </c>
      <c r="BG687" s="240">
        <f>IF(N687="zákl. přenesená",J687,0)</f>
        <v>0</v>
      </c>
      <c r="BH687" s="240">
        <f>IF(N687="sníž. přenesená",J687,0)</f>
        <v>0</v>
      </c>
      <c r="BI687" s="240">
        <f>IF(N687="nulová",J687,0)</f>
        <v>0</v>
      </c>
      <c r="BJ687" s="18" t="s">
        <v>86</v>
      </c>
      <c r="BK687" s="240">
        <f>ROUND(I687*H687,2)</f>
        <v>0</v>
      </c>
      <c r="BL687" s="18" t="s">
        <v>121</v>
      </c>
      <c r="BM687" s="239" t="s">
        <v>1315</v>
      </c>
    </row>
    <row r="688" s="13" customFormat="1">
      <c r="A688" s="13"/>
      <c r="B688" s="241"/>
      <c r="C688" s="242"/>
      <c r="D688" s="243" t="s">
        <v>230</v>
      </c>
      <c r="E688" s="244" t="s">
        <v>1</v>
      </c>
      <c r="F688" s="245" t="s">
        <v>1316</v>
      </c>
      <c r="G688" s="242"/>
      <c r="H688" s="246">
        <v>20.716999999999999</v>
      </c>
      <c r="I688" s="247"/>
      <c r="J688" s="242"/>
      <c r="K688" s="242"/>
      <c r="L688" s="248"/>
      <c r="M688" s="249"/>
      <c r="N688" s="250"/>
      <c r="O688" s="250"/>
      <c r="P688" s="250"/>
      <c r="Q688" s="250"/>
      <c r="R688" s="250"/>
      <c r="S688" s="250"/>
      <c r="T688" s="251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2" t="s">
        <v>230</v>
      </c>
      <c r="AU688" s="252" t="s">
        <v>88</v>
      </c>
      <c r="AV688" s="13" t="s">
        <v>88</v>
      </c>
      <c r="AW688" s="13" t="s">
        <v>34</v>
      </c>
      <c r="AX688" s="13" t="s">
        <v>79</v>
      </c>
      <c r="AY688" s="252" t="s">
        <v>216</v>
      </c>
    </row>
    <row r="689" s="15" customFormat="1">
      <c r="A689" s="15"/>
      <c r="B689" s="280"/>
      <c r="C689" s="281"/>
      <c r="D689" s="243" t="s">
        <v>230</v>
      </c>
      <c r="E689" s="282" t="s">
        <v>1</v>
      </c>
      <c r="F689" s="283" t="s">
        <v>1317</v>
      </c>
      <c r="G689" s="281"/>
      <c r="H689" s="284">
        <v>20.716999999999999</v>
      </c>
      <c r="I689" s="285"/>
      <c r="J689" s="281"/>
      <c r="K689" s="281"/>
      <c r="L689" s="286"/>
      <c r="M689" s="287"/>
      <c r="N689" s="288"/>
      <c r="O689" s="288"/>
      <c r="P689" s="288"/>
      <c r="Q689" s="288"/>
      <c r="R689" s="288"/>
      <c r="S689" s="288"/>
      <c r="T689" s="289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90" t="s">
        <v>230</v>
      </c>
      <c r="AU689" s="290" t="s">
        <v>88</v>
      </c>
      <c r="AV689" s="15" t="s">
        <v>99</v>
      </c>
      <c r="AW689" s="15" t="s">
        <v>34</v>
      </c>
      <c r="AX689" s="15" t="s">
        <v>79</v>
      </c>
      <c r="AY689" s="290" t="s">
        <v>216</v>
      </c>
    </row>
    <row r="690" s="13" customFormat="1">
      <c r="A690" s="13"/>
      <c r="B690" s="241"/>
      <c r="C690" s="242"/>
      <c r="D690" s="243" t="s">
        <v>230</v>
      </c>
      <c r="E690" s="244" t="s">
        <v>1</v>
      </c>
      <c r="F690" s="245" t="s">
        <v>1298</v>
      </c>
      <c r="G690" s="242"/>
      <c r="H690" s="246">
        <v>238.08199999999999</v>
      </c>
      <c r="I690" s="247"/>
      <c r="J690" s="242"/>
      <c r="K690" s="242"/>
      <c r="L690" s="248"/>
      <c r="M690" s="249"/>
      <c r="N690" s="250"/>
      <c r="O690" s="250"/>
      <c r="P690" s="250"/>
      <c r="Q690" s="250"/>
      <c r="R690" s="250"/>
      <c r="S690" s="250"/>
      <c r="T690" s="251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2" t="s">
        <v>230</v>
      </c>
      <c r="AU690" s="252" t="s">
        <v>88</v>
      </c>
      <c r="AV690" s="13" t="s">
        <v>88</v>
      </c>
      <c r="AW690" s="13" t="s">
        <v>34</v>
      </c>
      <c r="AX690" s="13" t="s">
        <v>79</v>
      </c>
      <c r="AY690" s="252" t="s">
        <v>216</v>
      </c>
    </row>
    <row r="691" s="13" customFormat="1">
      <c r="A691" s="13"/>
      <c r="B691" s="241"/>
      <c r="C691" s="242"/>
      <c r="D691" s="243" t="s">
        <v>230</v>
      </c>
      <c r="E691" s="244" t="s">
        <v>1</v>
      </c>
      <c r="F691" s="245" t="s">
        <v>1299</v>
      </c>
      <c r="G691" s="242"/>
      <c r="H691" s="246">
        <v>-50.203000000000003</v>
      </c>
      <c r="I691" s="247"/>
      <c r="J691" s="242"/>
      <c r="K691" s="242"/>
      <c r="L691" s="248"/>
      <c r="M691" s="249"/>
      <c r="N691" s="250"/>
      <c r="O691" s="250"/>
      <c r="P691" s="250"/>
      <c r="Q691" s="250"/>
      <c r="R691" s="250"/>
      <c r="S691" s="250"/>
      <c r="T691" s="251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2" t="s">
        <v>230</v>
      </c>
      <c r="AU691" s="252" t="s">
        <v>88</v>
      </c>
      <c r="AV691" s="13" t="s">
        <v>88</v>
      </c>
      <c r="AW691" s="13" t="s">
        <v>34</v>
      </c>
      <c r="AX691" s="13" t="s">
        <v>79</v>
      </c>
      <c r="AY691" s="252" t="s">
        <v>216</v>
      </c>
    </row>
    <row r="692" s="13" customFormat="1">
      <c r="A692" s="13"/>
      <c r="B692" s="241"/>
      <c r="C692" s="242"/>
      <c r="D692" s="243" t="s">
        <v>230</v>
      </c>
      <c r="E692" s="244" t="s">
        <v>1</v>
      </c>
      <c r="F692" s="245" t="s">
        <v>1318</v>
      </c>
      <c r="G692" s="242"/>
      <c r="H692" s="246">
        <v>0</v>
      </c>
      <c r="I692" s="247"/>
      <c r="J692" s="242"/>
      <c r="K692" s="242"/>
      <c r="L692" s="248"/>
      <c r="M692" s="249"/>
      <c r="N692" s="250"/>
      <c r="O692" s="250"/>
      <c r="P692" s="250"/>
      <c r="Q692" s="250"/>
      <c r="R692" s="250"/>
      <c r="S692" s="250"/>
      <c r="T692" s="251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2" t="s">
        <v>230</v>
      </c>
      <c r="AU692" s="252" t="s">
        <v>88</v>
      </c>
      <c r="AV692" s="13" t="s">
        <v>88</v>
      </c>
      <c r="AW692" s="13" t="s">
        <v>34</v>
      </c>
      <c r="AX692" s="13" t="s">
        <v>79</v>
      </c>
      <c r="AY692" s="252" t="s">
        <v>216</v>
      </c>
    </row>
    <row r="693" s="15" customFormat="1">
      <c r="A693" s="15"/>
      <c r="B693" s="280"/>
      <c r="C693" s="281"/>
      <c r="D693" s="243" t="s">
        <v>230</v>
      </c>
      <c r="E693" s="282" t="s">
        <v>1</v>
      </c>
      <c r="F693" s="283" t="s">
        <v>1300</v>
      </c>
      <c r="G693" s="281"/>
      <c r="H693" s="284">
        <v>187.87899999999999</v>
      </c>
      <c r="I693" s="285"/>
      <c r="J693" s="281"/>
      <c r="K693" s="281"/>
      <c r="L693" s="286"/>
      <c r="M693" s="287"/>
      <c r="N693" s="288"/>
      <c r="O693" s="288"/>
      <c r="P693" s="288"/>
      <c r="Q693" s="288"/>
      <c r="R693" s="288"/>
      <c r="S693" s="288"/>
      <c r="T693" s="289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90" t="s">
        <v>230</v>
      </c>
      <c r="AU693" s="290" t="s">
        <v>88</v>
      </c>
      <c r="AV693" s="15" t="s">
        <v>99</v>
      </c>
      <c r="AW693" s="15" t="s">
        <v>34</v>
      </c>
      <c r="AX693" s="15" t="s">
        <v>79</v>
      </c>
      <c r="AY693" s="290" t="s">
        <v>216</v>
      </c>
    </row>
    <row r="694" s="13" customFormat="1">
      <c r="A694" s="13"/>
      <c r="B694" s="241"/>
      <c r="C694" s="242"/>
      <c r="D694" s="243" t="s">
        <v>230</v>
      </c>
      <c r="E694" s="244" t="s">
        <v>1</v>
      </c>
      <c r="F694" s="245" t="s">
        <v>1301</v>
      </c>
      <c r="G694" s="242"/>
      <c r="H694" s="246">
        <v>73.147000000000006</v>
      </c>
      <c r="I694" s="247"/>
      <c r="J694" s="242"/>
      <c r="K694" s="242"/>
      <c r="L694" s="248"/>
      <c r="M694" s="249"/>
      <c r="N694" s="250"/>
      <c r="O694" s="250"/>
      <c r="P694" s="250"/>
      <c r="Q694" s="250"/>
      <c r="R694" s="250"/>
      <c r="S694" s="250"/>
      <c r="T694" s="251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2" t="s">
        <v>230</v>
      </c>
      <c r="AU694" s="252" t="s">
        <v>88</v>
      </c>
      <c r="AV694" s="13" t="s">
        <v>88</v>
      </c>
      <c r="AW694" s="13" t="s">
        <v>34</v>
      </c>
      <c r="AX694" s="13" t="s">
        <v>79</v>
      </c>
      <c r="AY694" s="252" t="s">
        <v>216</v>
      </c>
    </row>
    <row r="695" s="13" customFormat="1">
      <c r="A695" s="13"/>
      <c r="B695" s="241"/>
      <c r="C695" s="242"/>
      <c r="D695" s="243" t="s">
        <v>230</v>
      </c>
      <c r="E695" s="244" t="s">
        <v>1</v>
      </c>
      <c r="F695" s="245" t="s">
        <v>1302</v>
      </c>
      <c r="G695" s="242"/>
      <c r="H695" s="246">
        <v>-9.4380000000000006</v>
      </c>
      <c r="I695" s="247"/>
      <c r="J695" s="242"/>
      <c r="K695" s="242"/>
      <c r="L695" s="248"/>
      <c r="M695" s="249"/>
      <c r="N695" s="250"/>
      <c r="O695" s="250"/>
      <c r="P695" s="250"/>
      <c r="Q695" s="250"/>
      <c r="R695" s="250"/>
      <c r="S695" s="250"/>
      <c r="T695" s="251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2" t="s">
        <v>230</v>
      </c>
      <c r="AU695" s="252" t="s">
        <v>88</v>
      </c>
      <c r="AV695" s="13" t="s">
        <v>88</v>
      </c>
      <c r="AW695" s="13" t="s">
        <v>34</v>
      </c>
      <c r="AX695" s="13" t="s">
        <v>79</v>
      </c>
      <c r="AY695" s="252" t="s">
        <v>216</v>
      </c>
    </row>
    <row r="696" s="13" customFormat="1">
      <c r="A696" s="13"/>
      <c r="B696" s="241"/>
      <c r="C696" s="242"/>
      <c r="D696" s="243" t="s">
        <v>230</v>
      </c>
      <c r="E696" s="244" t="s">
        <v>1</v>
      </c>
      <c r="F696" s="245" t="s">
        <v>1319</v>
      </c>
      <c r="G696" s="242"/>
      <c r="H696" s="246">
        <v>0</v>
      </c>
      <c r="I696" s="247"/>
      <c r="J696" s="242"/>
      <c r="K696" s="242"/>
      <c r="L696" s="248"/>
      <c r="M696" s="249"/>
      <c r="N696" s="250"/>
      <c r="O696" s="250"/>
      <c r="P696" s="250"/>
      <c r="Q696" s="250"/>
      <c r="R696" s="250"/>
      <c r="S696" s="250"/>
      <c r="T696" s="251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2" t="s">
        <v>230</v>
      </c>
      <c r="AU696" s="252" t="s">
        <v>88</v>
      </c>
      <c r="AV696" s="13" t="s">
        <v>88</v>
      </c>
      <c r="AW696" s="13" t="s">
        <v>34</v>
      </c>
      <c r="AX696" s="13" t="s">
        <v>79</v>
      </c>
      <c r="AY696" s="252" t="s">
        <v>216</v>
      </c>
    </row>
    <row r="697" s="15" customFormat="1">
      <c r="A697" s="15"/>
      <c r="B697" s="280"/>
      <c r="C697" s="281"/>
      <c r="D697" s="243" t="s">
        <v>230</v>
      </c>
      <c r="E697" s="282" t="s">
        <v>1</v>
      </c>
      <c r="F697" s="283" t="s">
        <v>1303</v>
      </c>
      <c r="G697" s="281"/>
      <c r="H697" s="284">
        <v>63.709000000000003</v>
      </c>
      <c r="I697" s="285"/>
      <c r="J697" s="281"/>
      <c r="K697" s="281"/>
      <c r="L697" s="286"/>
      <c r="M697" s="287"/>
      <c r="N697" s="288"/>
      <c r="O697" s="288"/>
      <c r="P697" s="288"/>
      <c r="Q697" s="288"/>
      <c r="R697" s="288"/>
      <c r="S697" s="288"/>
      <c r="T697" s="289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90" t="s">
        <v>230</v>
      </c>
      <c r="AU697" s="290" t="s">
        <v>88</v>
      </c>
      <c r="AV697" s="15" t="s">
        <v>99</v>
      </c>
      <c r="AW697" s="15" t="s">
        <v>34</v>
      </c>
      <c r="AX697" s="15" t="s">
        <v>79</v>
      </c>
      <c r="AY697" s="290" t="s">
        <v>216</v>
      </c>
    </row>
    <row r="698" s="13" customFormat="1">
      <c r="A698" s="13"/>
      <c r="B698" s="241"/>
      <c r="C698" s="242"/>
      <c r="D698" s="243" t="s">
        <v>230</v>
      </c>
      <c r="E698" s="244" t="s">
        <v>1</v>
      </c>
      <c r="F698" s="245" t="s">
        <v>1304</v>
      </c>
      <c r="G698" s="242"/>
      <c r="H698" s="246">
        <v>76.572999999999993</v>
      </c>
      <c r="I698" s="247"/>
      <c r="J698" s="242"/>
      <c r="K698" s="242"/>
      <c r="L698" s="248"/>
      <c r="M698" s="249"/>
      <c r="N698" s="250"/>
      <c r="O698" s="250"/>
      <c r="P698" s="250"/>
      <c r="Q698" s="250"/>
      <c r="R698" s="250"/>
      <c r="S698" s="250"/>
      <c r="T698" s="251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2" t="s">
        <v>230</v>
      </c>
      <c r="AU698" s="252" t="s">
        <v>88</v>
      </c>
      <c r="AV698" s="13" t="s">
        <v>88</v>
      </c>
      <c r="AW698" s="13" t="s">
        <v>34</v>
      </c>
      <c r="AX698" s="13" t="s">
        <v>79</v>
      </c>
      <c r="AY698" s="252" t="s">
        <v>216</v>
      </c>
    </row>
    <row r="699" s="13" customFormat="1">
      <c r="A699" s="13"/>
      <c r="B699" s="241"/>
      <c r="C699" s="242"/>
      <c r="D699" s="243" t="s">
        <v>230</v>
      </c>
      <c r="E699" s="244" t="s">
        <v>1</v>
      </c>
      <c r="F699" s="245" t="s">
        <v>1305</v>
      </c>
      <c r="G699" s="242"/>
      <c r="H699" s="246">
        <v>-16.969000000000001</v>
      </c>
      <c r="I699" s="247"/>
      <c r="J699" s="242"/>
      <c r="K699" s="242"/>
      <c r="L699" s="248"/>
      <c r="M699" s="249"/>
      <c r="N699" s="250"/>
      <c r="O699" s="250"/>
      <c r="P699" s="250"/>
      <c r="Q699" s="250"/>
      <c r="R699" s="250"/>
      <c r="S699" s="250"/>
      <c r="T699" s="251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2" t="s">
        <v>230</v>
      </c>
      <c r="AU699" s="252" t="s">
        <v>88</v>
      </c>
      <c r="AV699" s="13" t="s">
        <v>88</v>
      </c>
      <c r="AW699" s="13" t="s">
        <v>34</v>
      </c>
      <c r="AX699" s="13" t="s">
        <v>79</v>
      </c>
      <c r="AY699" s="252" t="s">
        <v>216</v>
      </c>
    </row>
    <row r="700" s="13" customFormat="1">
      <c r="A700" s="13"/>
      <c r="B700" s="241"/>
      <c r="C700" s="242"/>
      <c r="D700" s="243" t="s">
        <v>230</v>
      </c>
      <c r="E700" s="244" t="s">
        <v>1</v>
      </c>
      <c r="F700" s="245" t="s">
        <v>1320</v>
      </c>
      <c r="G700" s="242"/>
      <c r="H700" s="246">
        <v>0</v>
      </c>
      <c r="I700" s="247"/>
      <c r="J700" s="242"/>
      <c r="K700" s="242"/>
      <c r="L700" s="248"/>
      <c r="M700" s="249"/>
      <c r="N700" s="250"/>
      <c r="O700" s="250"/>
      <c r="P700" s="250"/>
      <c r="Q700" s="250"/>
      <c r="R700" s="250"/>
      <c r="S700" s="250"/>
      <c r="T700" s="251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2" t="s">
        <v>230</v>
      </c>
      <c r="AU700" s="252" t="s">
        <v>88</v>
      </c>
      <c r="AV700" s="13" t="s">
        <v>88</v>
      </c>
      <c r="AW700" s="13" t="s">
        <v>34</v>
      </c>
      <c r="AX700" s="13" t="s">
        <v>79</v>
      </c>
      <c r="AY700" s="252" t="s">
        <v>216</v>
      </c>
    </row>
    <row r="701" s="15" customFormat="1">
      <c r="A701" s="15"/>
      <c r="B701" s="280"/>
      <c r="C701" s="281"/>
      <c r="D701" s="243" t="s">
        <v>230</v>
      </c>
      <c r="E701" s="282" t="s">
        <v>1</v>
      </c>
      <c r="F701" s="283" t="s">
        <v>1306</v>
      </c>
      <c r="G701" s="281"/>
      <c r="H701" s="284">
        <v>59.603999999999999</v>
      </c>
      <c r="I701" s="285"/>
      <c r="J701" s="281"/>
      <c r="K701" s="281"/>
      <c r="L701" s="286"/>
      <c r="M701" s="287"/>
      <c r="N701" s="288"/>
      <c r="O701" s="288"/>
      <c r="P701" s="288"/>
      <c r="Q701" s="288"/>
      <c r="R701" s="288"/>
      <c r="S701" s="288"/>
      <c r="T701" s="289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90" t="s">
        <v>230</v>
      </c>
      <c r="AU701" s="290" t="s">
        <v>88</v>
      </c>
      <c r="AV701" s="15" t="s">
        <v>99</v>
      </c>
      <c r="AW701" s="15" t="s">
        <v>34</v>
      </c>
      <c r="AX701" s="15" t="s">
        <v>79</v>
      </c>
      <c r="AY701" s="290" t="s">
        <v>216</v>
      </c>
    </row>
    <row r="702" s="13" customFormat="1">
      <c r="A702" s="13"/>
      <c r="B702" s="241"/>
      <c r="C702" s="242"/>
      <c r="D702" s="243" t="s">
        <v>230</v>
      </c>
      <c r="E702" s="244" t="s">
        <v>1</v>
      </c>
      <c r="F702" s="245" t="s">
        <v>1307</v>
      </c>
      <c r="G702" s="242"/>
      <c r="H702" s="246">
        <v>181.173</v>
      </c>
      <c r="I702" s="247"/>
      <c r="J702" s="242"/>
      <c r="K702" s="242"/>
      <c r="L702" s="248"/>
      <c r="M702" s="249"/>
      <c r="N702" s="250"/>
      <c r="O702" s="250"/>
      <c r="P702" s="250"/>
      <c r="Q702" s="250"/>
      <c r="R702" s="250"/>
      <c r="S702" s="250"/>
      <c r="T702" s="251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2" t="s">
        <v>230</v>
      </c>
      <c r="AU702" s="252" t="s">
        <v>88</v>
      </c>
      <c r="AV702" s="13" t="s">
        <v>88</v>
      </c>
      <c r="AW702" s="13" t="s">
        <v>34</v>
      </c>
      <c r="AX702" s="13" t="s">
        <v>79</v>
      </c>
      <c r="AY702" s="252" t="s">
        <v>216</v>
      </c>
    </row>
    <row r="703" s="13" customFormat="1">
      <c r="A703" s="13"/>
      <c r="B703" s="241"/>
      <c r="C703" s="242"/>
      <c r="D703" s="243" t="s">
        <v>230</v>
      </c>
      <c r="E703" s="244" t="s">
        <v>1</v>
      </c>
      <c r="F703" s="245" t="s">
        <v>1308</v>
      </c>
      <c r="G703" s="242"/>
      <c r="H703" s="246">
        <v>-28.875</v>
      </c>
      <c r="I703" s="247"/>
      <c r="J703" s="242"/>
      <c r="K703" s="242"/>
      <c r="L703" s="248"/>
      <c r="M703" s="249"/>
      <c r="N703" s="250"/>
      <c r="O703" s="250"/>
      <c r="P703" s="250"/>
      <c r="Q703" s="250"/>
      <c r="R703" s="250"/>
      <c r="S703" s="250"/>
      <c r="T703" s="251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2" t="s">
        <v>230</v>
      </c>
      <c r="AU703" s="252" t="s">
        <v>88</v>
      </c>
      <c r="AV703" s="13" t="s">
        <v>88</v>
      </c>
      <c r="AW703" s="13" t="s">
        <v>34</v>
      </c>
      <c r="AX703" s="13" t="s">
        <v>79</v>
      </c>
      <c r="AY703" s="252" t="s">
        <v>216</v>
      </c>
    </row>
    <row r="704" s="13" customFormat="1">
      <c r="A704" s="13"/>
      <c r="B704" s="241"/>
      <c r="C704" s="242"/>
      <c r="D704" s="243" t="s">
        <v>230</v>
      </c>
      <c r="E704" s="244" t="s">
        <v>1</v>
      </c>
      <c r="F704" s="245" t="s">
        <v>1321</v>
      </c>
      <c r="G704" s="242"/>
      <c r="H704" s="246">
        <v>0</v>
      </c>
      <c r="I704" s="247"/>
      <c r="J704" s="242"/>
      <c r="K704" s="242"/>
      <c r="L704" s="248"/>
      <c r="M704" s="249"/>
      <c r="N704" s="250"/>
      <c r="O704" s="250"/>
      <c r="P704" s="250"/>
      <c r="Q704" s="250"/>
      <c r="R704" s="250"/>
      <c r="S704" s="250"/>
      <c r="T704" s="251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2" t="s">
        <v>230</v>
      </c>
      <c r="AU704" s="252" t="s">
        <v>88</v>
      </c>
      <c r="AV704" s="13" t="s">
        <v>88</v>
      </c>
      <c r="AW704" s="13" t="s">
        <v>34</v>
      </c>
      <c r="AX704" s="13" t="s">
        <v>79</v>
      </c>
      <c r="AY704" s="252" t="s">
        <v>216</v>
      </c>
    </row>
    <row r="705" s="15" customFormat="1">
      <c r="A705" s="15"/>
      <c r="B705" s="280"/>
      <c r="C705" s="281"/>
      <c r="D705" s="243" t="s">
        <v>230</v>
      </c>
      <c r="E705" s="282" t="s">
        <v>1</v>
      </c>
      <c r="F705" s="283" t="s">
        <v>1309</v>
      </c>
      <c r="G705" s="281"/>
      <c r="H705" s="284">
        <v>152.298</v>
      </c>
      <c r="I705" s="285"/>
      <c r="J705" s="281"/>
      <c r="K705" s="281"/>
      <c r="L705" s="286"/>
      <c r="M705" s="287"/>
      <c r="N705" s="288"/>
      <c r="O705" s="288"/>
      <c r="P705" s="288"/>
      <c r="Q705" s="288"/>
      <c r="R705" s="288"/>
      <c r="S705" s="288"/>
      <c r="T705" s="289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T705" s="290" t="s">
        <v>230</v>
      </c>
      <c r="AU705" s="290" t="s">
        <v>88</v>
      </c>
      <c r="AV705" s="15" t="s">
        <v>99</v>
      </c>
      <c r="AW705" s="15" t="s">
        <v>34</v>
      </c>
      <c r="AX705" s="15" t="s">
        <v>79</v>
      </c>
      <c r="AY705" s="290" t="s">
        <v>216</v>
      </c>
    </row>
    <row r="706" s="14" customFormat="1">
      <c r="A706" s="14"/>
      <c r="B706" s="253"/>
      <c r="C706" s="254"/>
      <c r="D706" s="243" t="s">
        <v>230</v>
      </c>
      <c r="E706" s="255" t="s">
        <v>1</v>
      </c>
      <c r="F706" s="256" t="s">
        <v>285</v>
      </c>
      <c r="G706" s="254"/>
      <c r="H706" s="257">
        <v>484.20699999999999</v>
      </c>
      <c r="I706" s="258"/>
      <c r="J706" s="254"/>
      <c r="K706" s="254"/>
      <c r="L706" s="259"/>
      <c r="M706" s="260"/>
      <c r="N706" s="261"/>
      <c r="O706" s="261"/>
      <c r="P706" s="261"/>
      <c r="Q706" s="261"/>
      <c r="R706" s="261"/>
      <c r="S706" s="261"/>
      <c r="T706" s="262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3" t="s">
        <v>230</v>
      </c>
      <c r="AU706" s="263" t="s">
        <v>88</v>
      </c>
      <c r="AV706" s="14" t="s">
        <v>121</v>
      </c>
      <c r="AW706" s="14" t="s">
        <v>34</v>
      </c>
      <c r="AX706" s="14" t="s">
        <v>86</v>
      </c>
      <c r="AY706" s="263" t="s">
        <v>216</v>
      </c>
    </row>
    <row r="707" s="2" customFormat="1" ht="16.5" customHeight="1">
      <c r="A707" s="39"/>
      <c r="B707" s="40"/>
      <c r="C707" s="228" t="s">
        <v>1322</v>
      </c>
      <c r="D707" s="228" t="s">
        <v>218</v>
      </c>
      <c r="E707" s="229" t="s">
        <v>1323</v>
      </c>
      <c r="F707" s="230" t="s">
        <v>1324</v>
      </c>
      <c r="G707" s="231" t="s">
        <v>277</v>
      </c>
      <c r="H707" s="232">
        <v>20.716999999999999</v>
      </c>
      <c r="I707" s="233"/>
      <c r="J707" s="234">
        <f>ROUND(I707*H707,2)</f>
        <v>0</v>
      </c>
      <c r="K707" s="230" t="s">
        <v>222</v>
      </c>
      <c r="L707" s="45"/>
      <c r="M707" s="235" t="s">
        <v>1</v>
      </c>
      <c r="N707" s="236" t="s">
        <v>44</v>
      </c>
      <c r="O707" s="92"/>
      <c r="P707" s="237">
        <f>O707*H707</f>
        <v>0</v>
      </c>
      <c r="Q707" s="237">
        <v>0.0060000000000000001</v>
      </c>
      <c r="R707" s="237">
        <f>Q707*H707</f>
        <v>0.124302</v>
      </c>
      <c r="S707" s="237">
        <v>0</v>
      </c>
      <c r="T707" s="238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39" t="s">
        <v>290</v>
      </c>
      <c r="AT707" s="239" t="s">
        <v>218</v>
      </c>
      <c r="AU707" s="239" t="s">
        <v>88</v>
      </c>
      <c r="AY707" s="18" t="s">
        <v>216</v>
      </c>
      <c r="BE707" s="240">
        <f>IF(N707="základní",J707,0)</f>
        <v>0</v>
      </c>
      <c r="BF707" s="240">
        <f>IF(N707="snížená",J707,0)</f>
        <v>0</v>
      </c>
      <c r="BG707" s="240">
        <f>IF(N707="zákl. přenesená",J707,0)</f>
        <v>0</v>
      </c>
      <c r="BH707" s="240">
        <f>IF(N707="sníž. přenesená",J707,0)</f>
        <v>0</v>
      </c>
      <c r="BI707" s="240">
        <f>IF(N707="nulová",J707,0)</f>
        <v>0</v>
      </c>
      <c r="BJ707" s="18" t="s">
        <v>86</v>
      </c>
      <c r="BK707" s="240">
        <f>ROUND(I707*H707,2)</f>
        <v>0</v>
      </c>
      <c r="BL707" s="18" t="s">
        <v>290</v>
      </c>
      <c r="BM707" s="239" t="s">
        <v>1325</v>
      </c>
    </row>
    <row r="708" s="13" customFormat="1">
      <c r="A708" s="13"/>
      <c r="B708" s="241"/>
      <c r="C708" s="242"/>
      <c r="D708" s="243" t="s">
        <v>230</v>
      </c>
      <c r="E708" s="244" t="s">
        <v>1</v>
      </c>
      <c r="F708" s="245" t="s">
        <v>1316</v>
      </c>
      <c r="G708" s="242"/>
      <c r="H708" s="246">
        <v>20.716999999999999</v>
      </c>
      <c r="I708" s="247"/>
      <c r="J708" s="242"/>
      <c r="K708" s="242"/>
      <c r="L708" s="248"/>
      <c r="M708" s="249"/>
      <c r="N708" s="250"/>
      <c r="O708" s="250"/>
      <c r="P708" s="250"/>
      <c r="Q708" s="250"/>
      <c r="R708" s="250"/>
      <c r="S708" s="250"/>
      <c r="T708" s="251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2" t="s">
        <v>230</v>
      </c>
      <c r="AU708" s="252" t="s">
        <v>88</v>
      </c>
      <c r="AV708" s="13" t="s">
        <v>88</v>
      </c>
      <c r="AW708" s="13" t="s">
        <v>34</v>
      </c>
      <c r="AX708" s="13" t="s">
        <v>79</v>
      </c>
      <c r="AY708" s="252" t="s">
        <v>216</v>
      </c>
    </row>
    <row r="709" s="15" customFormat="1">
      <c r="A709" s="15"/>
      <c r="B709" s="280"/>
      <c r="C709" s="281"/>
      <c r="D709" s="243" t="s">
        <v>230</v>
      </c>
      <c r="E709" s="282" t="s">
        <v>1</v>
      </c>
      <c r="F709" s="283" t="s">
        <v>1326</v>
      </c>
      <c r="G709" s="281"/>
      <c r="H709" s="284">
        <v>20.716999999999999</v>
      </c>
      <c r="I709" s="285"/>
      <c r="J709" s="281"/>
      <c r="K709" s="281"/>
      <c r="L709" s="286"/>
      <c r="M709" s="287"/>
      <c r="N709" s="288"/>
      <c r="O709" s="288"/>
      <c r="P709" s="288"/>
      <c r="Q709" s="288"/>
      <c r="R709" s="288"/>
      <c r="S709" s="288"/>
      <c r="T709" s="289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T709" s="290" t="s">
        <v>230</v>
      </c>
      <c r="AU709" s="290" t="s">
        <v>88</v>
      </c>
      <c r="AV709" s="15" t="s">
        <v>99</v>
      </c>
      <c r="AW709" s="15" t="s">
        <v>34</v>
      </c>
      <c r="AX709" s="15" t="s">
        <v>86</v>
      </c>
      <c r="AY709" s="290" t="s">
        <v>216</v>
      </c>
    </row>
    <row r="710" s="2" customFormat="1" ht="16.5" customHeight="1">
      <c r="A710" s="39"/>
      <c r="B710" s="40"/>
      <c r="C710" s="264" t="s">
        <v>1327</v>
      </c>
      <c r="D710" s="264" t="s">
        <v>372</v>
      </c>
      <c r="E710" s="265" t="s">
        <v>1328</v>
      </c>
      <c r="F710" s="266" t="s">
        <v>1329</v>
      </c>
      <c r="G710" s="267" t="s">
        <v>277</v>
      </c>
      <c r="H710" s="268">
        <v>21.131</v>
      </c>
      <c r="I710" s="269"/>
      <c r="J710" s="270">
        <f>ROUND(I710*H710,2)</f>
        <v>0</v>
      </c>
      <c r="K710" s="266" t="s">
        <v>222</v>
      </c>
      <c r="L710" s="271"/>
      <c r="M710" s="272" t="s">
        <v>1</v>
      </c>
      <c r="N710" s="273" t="s">
        <v>44</v>
      </c>
      <c r="O710" s="92"/>
      <c r="P710" s="237">
        <f>O710*H710</f>
        <v>0</v>
      </c>
      <c r="Q710" s="237">
        <v>0.0051999999999999998</v>
      </c>
      <c r="R710" s="237">
        <f>Q710*H710</f>
        <v>0.1098812</v>
      </c>
      <c r="S710" s="237">
        <v>0</v>
      </c>
      <c r="T710" s="238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39" t="s">
        <v>250</v>
      </c>
      <c r="AT710" s="239" t="s">
        <v>372</v>
      </c>
      <c r="AU710" s="239" t="s">
        <v>88</v>
      </c>
      <c r="AY710" s="18" t="s">
        <v>216</v>
      </c>
      <c r="BE710" s="240">
        <f>IF(N710="základní",J710,0)</f>
        <v>0</v>
      </c>
      <c r="BF710" s="240">
        <f>IF(N710="snížená",J710,0)</f>
        <v>0</v>
      </c>
      <c r="BG710" s="240">
        <f>IF(N710="zákl. přenesená",J710,0)</f>
        <v>0</v>
      </c>
      <c r="BH710" s="240">
        <f>IF(N710="sníž. přenesená",J710,0)</f>
        <v>0</v>
      </c>
      <c r="BI710" s="240">
        <f>IF(N710="nulová",J710,0)</f>
        <v>0</v>
      </c>
      <c r="BJ710" s="18" t="s">
        <v>86</v>
      </c>
      <c r="BK710" s="240">
        <f>ROUND(I710*H710,2)</f>
        <v>0</v>
      </c>
      <c r="BL710" s="18" t="s">
        <v>121</v>
      </c>
      <c r="BM710" s="239" t="s">
        <v>1330</v>
      </c>
    </row>
    <row r="711" s="13" customFormat="1">
      <c r="A711" s="13"/>
      <c r="B711" s="241"/>
      <c r="C711" s="242"/>
      <c r="D711" s="243" t="s">
        <v>230</v>
      </c>
      <c r="E711" s="244" t="s">
        <v>1</v>
      </c>
      <c r="F711" s="245" t="s">
        <v>1316</v>
      </c>
      <c r="G711" s="242"/>
      <c r="H711" s="246">
        <v>20.716999999999999</v>
      </c>
      <c r="I711" s="247"/>
      <c r="J711" s="242"/>
      <c r="K711" s="242"/>
      <c r="L711" s="248"/>
      <c r="M711" s="249"/>
      <c r="N711" s="250"/>
      <c r="O711" s="250"/>
      <c r="P711" s="250"/>
      <c r="Q711" s="250"/>
      <c r="R711" s="250"/>
      <c r="S711" s="250"/>
      <c r="T711" s="251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2" t="s">
        <v>230</v>
      </c>
      <c r="AU711" s="252" t="s">
        <v>88</v>
      </c>
      <c r="AV711" s="13" t="s">
        <v>88</v>
      </c>
      <c r="AW711" s="13" t="s">
        <v>34</v>
      </c>
      <c r="AX711" s="13" t="s">
        <v>86</v>
      </c>
      <c r="AY711" s="252" t="s">
        <v>216</v>
      </c>
    </row>
    <row r="712" s="13" customFormat="1">
      <c r="A712" s="13"/>
      <c r="B712" s="241"/>
      <c r="C712" s="242"/>
      <c r="D712" s="243" t="s">
        <v>230</v>
      </c>
      <c r="E712" s="242"/>
      <c r="F712" s="245" t="s">
        <v>1331</v>
      </c>
      <c r="G712" s="242"/>
      <c r="H712" s="246">
        <v>21.131</v>
      </c>
      <c r="I712" s="247"/>
      <c r="J712" s="242"/>
      <c r="K712" s="242"/>
      <c r="L712" s="248"/>
      <c r="M712" s="249"/>
      <c r="N712" s="250"/>
      <c r="O712" s="250"/>
      <c r="P712" s="250"/>
      <c r="Q712" s="250"/>
      <c r="R712" s="250"/>
      <c r="S712" s="250"/>
      <c r="T712" s="251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52" t="s">
        <v>230</v>
      </c>
      <c r="AU712" s="252" t="s">
        <v>88</v>
      </c>
      <c r="AV712" s="13" t="s">
        <v>88</v>
      </c>
      <c r="AW712" s="13" t="s">
        <v>4</v>
      </c>
      <c r="AX712" s="13" t="s">
        <v>86</v>
      </c>
      <c r="AY712" s="252" t="s">
        <v>216</v>
      </c>
    </row>
    <row r="713" s="2" customFormat="1" ht="16.5" customHeight="1">
      <c r="A713" s="39"/>
      <c r="B713" s="40"/>
      <c r="C713" s="264" t="s">
        <v>1332</v>
      </c>
      <c r="D713" s="264" t="s">
        <v>372</v>
      </c>
      <c r="E713" s="265" t="s">
        <v>1333</v>
      </c>
      <c r="F713" s="266" t="s">
        <v>1334</v>
      </c>
      <c r="G713" s="267" t="s">
        <v>277</v>
      </c>
      <c r="H713" s="268">
        <v>24.48</v>
      </c>
      <c r="I713" s="269"/>
      <c r="J713" s="270">
        <f>ROUND(I713*H713,2)</f>
        <v>0</v>
      </c>
      <c r="K713" s="266" t="s">
        <v>222</v>
      </c>
      <c r="L713" s="271"/>
      <c r="M713" s="272" t="s">
        <v>1</v>
      </c>
      <c r="N713" s="273" t="s">
        <v>44</v>
      </c>
      <c r="O713" s="92"/>
      <c r="P713" s="237">
        <f>O713*H713</f>
        <v>0</v>
      </c>
      <c r="Q713" s="237">
        <v>0.0054000000000000003</v>
      </c>
      <c r="R713" s="237">
        <f>Q713*H713</f>
        <v>0.132192</v>
      </c>
      <c r="S713" s="237">
        <v>0</v>
      </c>
      <c r="T713" s="238">
        <f>S713*H713</f>
        <v>0</v>
      </c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R713" s="239" t="s">
        <v>250</v>
      </c>
      <c r="AT713" s="239" t="s">
        <v>372</v>
      </c>
      <c r="AU713" s="239" t="s">
        <v>88</v>
      </c>
      <c r="AY713" s="18" t="s">
        <v>216</v>
      </c>
      <c r="BE713" s="240">
        <f>IF(N713="základní",J713,0)</f>
        <v>0</v>
      </c>
      <c r="BF713" s="240">
        <f>IF(N713="snížená",J713,0)</f>
        <v>0</v>
      </c>
      <c r="BG713" s="240">
        <f>IF(N713="zákl. přenesená",J713,0)</f>
        <v>0</v>
      </c>
      <c r="BH713" s="240">
        <f>IF(N713="sníž. přenesená",J713,0)</f>
        <v>0</v>
      </c>
      <c r="BI713" s="240">
        <f>IF(N713="nulová",J713,0)</f>
        <v>0</v>
      </c>
      <c r="BJ713" s="18" t="s">
        <v>86</v>
      </c>
      <c r="BK713" s="240">
        <f>ROUND(I713*H713,2)</f>
        <v>0</v>
      </c>
      <c r="BL713" s="18" t="s">
        <v>121</v>
      </c>
      <c r="BM713" s="239" t="s">
        <v>1335</v>
      </c>
    </row>
    <row r="714" s="13" customFormat="1">
      <c r="A714" s="13"/>
      <c r="B714" s="241"/>
      <c r="C714" s="242"/>
      <c r="D714" s="243" t="s">
        <v>230</v>
      </c>
      <c r="E714" s="244" t="s">
        <v>1</v>
      </c>
      <c r="F714" s="245" t="s">
        <v>1336</v>
      </c>
      <c r="G714" s="242"/>
      <c r="H714" s="246">
        <v>24</v>
      </c>
      <c r="I714" s="247"/>
      <c r="J714" s="242"/>
      <c r="K714" s="242"/>
      <c r="L714" s="248"/>
      <c r="M714" s="249"/>
      <c r="N714" s="250"/>
      <c r="O714" s="250"/>
      <c r="P714" s="250"/>
      <c r="Q714" s="250"/>
      <c r="R714" s="250"/>
      <c r="S714" s="250"/>
      <c r="T714" s="251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2" t="s">
        <v>230</v>
      </c>
      <c r="AU714" s="252" t="s">
        <v>88</v>
      </c>
      <c r="AV714" s="13" t="s">
        <v>88</v>
      </c>
      <c r="AW714" s="13" t="s">
        <v>34</v>
      </c>
      <c r="AX714" s="13" t="s">
        <v>86</v>
      </c>
      <c r="AY714" s="252" t="s">
        <v>216</v>
      </c>
    </row>
    <row r="715" s="13" customFormat="1">
      <c r="A715" s="13"/>
      <c r="B715" s="241"/>
      <c r="C715" s="242"/>
      <c r="D715" s="243" t="s">
        <v>230</v>
      </c>
      <c r="E715" s="242"/>
      <c r="F715" s="245" t="s">
        <v>1337</v>
      </c>
      <c r="G715" s="242"/>
      <c r="H715" s="246">
        <v>24.48</v>
      </c>
      <c r="I715" s="247"/>
      <c r="J715" s="242"/>
      <c r="K715" s="242"/>
      <c r="L715" s="248"/>
      <c r="M715" s="249"/>
      <c r="N715" s="250"/>
      <c r="O715" s="250"/>
      <c r="P715" s="250"/>
      <c r="Q715" s="250"/>
      <c r="R715" s="250"/>
      <c r="S715" s="250"/>
      <c r="T715" s="251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2" t="s">
        <v>230</v>
      </c>
      <c r="AU715" s="252" t="s">
        <v>88</v>
      </c>
      <c r="AV715" s="13" t="s">
        <v>88</v>
      </c>
      <c r="AW715" s="13" t="s">
        <v>4</v>
      </c>
      <c r="AX715" s="13" t="s">
        <v>86</v>
      </c>
      <c r="AY715" s="252" t="s">
        <v>216</v>
      </c>
    </row>
    <row r="716" s="2" customFormat="1" ht="16.5" customHeight="1">
      <c r="A716" s="39"/>
      <c r="B716" s="40"/>
      <c r="C716" s="264" t="s">
        <v>1338</v>
      </c>
      <c r="D716" s="264" t="s">
        <v>372</v>
      </c>
      <c r="E716" s="265" t="s">
        <v>1339</v>
      </c>
      <c r="F716" s="266" t="s">
        <v>1340</v>
      </c>
      <c r="G716" s="267" t="s">
        <v>277</v>
      </c>
      <c r="H716" s="268">
        <v>448.27999999999997</v>
      </c>
      <c r="I716" s="269"/>
      <c r="J716" s="270">
        <f>ROUND(I716*H716,2)</f>
        <v>0</v>
      </c>
      <c r="K716" s="266" t="s">
        <v>222</v>
      </c>
      <c r="L716" s="271"/>
      <c r="M716" s="272" t="s">
        <v>1</v>
      </c>
      <c r="N716" s="273" t="s">
        <v>44</v>
      </c>
      <c r="O716" s="92"/>
      <c r="P716" s="237">
        <f>O716*H716</f>
        <v>0</v>
      </c>
      <c r="Q716" s="237">
        <v>0.0033999999999999998</v>
      </c>
      <c r="R716" s="237">
        <f>Q716*H716</f>
        <v>1.5241519999999997</v>
      </c>
      <c r="S716" s="237">
        <v>0</v>
      </c>
      <c r="T716" s="238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39" t="s">
        <v>250</v>
      </c>
      <c r="AT716" s="239" t="s">
        <v>372</v>
      </c>
      <c r="AU716" s="239" t="s">
        <v>88</v>
      </c>
      <c r="AY716" s="18" t="s">
        <v>216</v>
      </c>
      <c r="BE716" s="240">
        <f>IF(N716="základní",J716,0)</f>
        <v>0</v>
      </c>
      <c r="BF716" s="240">
        <f>IF(N716="snížená",J716,0)</f>
        <v>0</v>
      </c>
      <c r="BG716" s="240">
        <f>IF(N716="zákl. přenesená",J716,0)</f>
        <v>0</v>
      </c>
      <c r="BH716" s="240">
        <f>IF(N716="sníž. přenesená",J716,0)</f>
        <v>0</v>
      </c>
      <c r="BI716" s="240">
        <f>IF(N716="nulová",J716,0)</f>
        <v>0</v>
      </c>
      <c r="BJ716" s="18" t="s">
        <v>86</v>
      </c>
      <c r="BK716" s="240">
        <f>ROUND(I716*H716,2)</f>
        <v>0</v>
      </c>
      <c r="BL716" s="18" t="s">
        <v>121</v>
      </c>
      <c r="BM716" s="239" t="s">
        <v>1341</v>
      </c>
    </row>
    <row r="717" s="13" customFormat="1">
      <c r="A717" s="13"/>
      <c r="B717" s="241"/>
      <c r="C717" s="242"/>
      <c r="D717" s="243" t="s">
        <v>230</v>
      </c>
      <c r="E717" s="244" t="s">
        <v>1</v>
      </c>
      <c r="F717" s="245" t="s">
        <v>1298</v>
      </c>
      <c r="G717" s="242"/>
      <c r="H717" s="246">
        <v>238.08199999999999</v>
      </c>
      <c r="I717" s="247"/>
      <c r="J717" s="242"/>
      <c r="K717" s="242"/>
      <c r="L717" s="248"/>
      <c r="M717" s="249"/>
      <c r="N717" s="250"/>
      <c r="O717" s="250"/>
      <c r="P717" s="250"/>
      <c r="Q717" s="250"/>
      <c r="R717" s="250"/>
      <c r="S717" s="250"/>
      <c r="T717" s="251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2" t="s">
        <v>230</v>
      </c>
      <c r="AU717" s="252" t="s">
        <v>88</v>
      </c>
      <c r="AV717" s="13" t="s">
        <v>88</v>
      </c>
      <c r="AW717" s="13" t="s">
        <v>34</v>
      </c>
      <c r="AX717" s="13" t="s">
        <v>79</v>
      </c>
      <c r="AY717" s="252" t="s">
        <v>216</v>
      </c>
    </row>
    <row r="718" s="13" customFormat="1">
      <c r="A718" s="13"/>
      <c r="B718" s="241"/>
      <c r="C718" s="242"/>
      <c r="D718" s="243" t="s">
        <v>230</v>
      </c>
      <c r="E718" s="244" t="s">
        <v>1</v>
      </c>
      <c r="F718" s="245" t="s">
        <v>1299</v>
      </c>
      <c r="G718" s="242"/>
      <c r="H718" s="246">
        <v>-50.203000000000003</v>
      </c>
      <c r="I718" s="247"/>
      <c r="J718" s="242"/>
      <c r="K718" s="242"/>
      <c r="L718" s="248"/>
      <c r="M718" s="249"/>
      <c r="N718" s="250"/>
      <c r="O718" s="250"/>
      <c r="P718" s="250"/>
      <c r="Q718" s="250"/>
      <c r="R718" s="250"/>
      <c r="S718" s="250"/>
      <c r="T718" s="251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2" t="s">
        <v>230</v>
      </c>
      <c r="AU718" s="252" t="s">
        <v>88</v>
      </c>
      <c r="AV718" s="13" t="s">
        <v>88</v>
      </c>
      <c r="AW718" s="13" t="s">
        <v>34</v>
      </c>
      <c r="AX718" s="13" t="s">
        <v>79</v>
      </c>
      <c r="AY718" s="252" t="s">
        <v>216</v>
      </c>
    </row>
    <row r="719" s="13" customFormat="1">
      <c r="A719" s="13"/>
      <c r="B719" s="241"/>
      <c r="C719" s="242"/>
      <c r="D719" s="243" t="s">
        <v>230</v>
      </c>
      <c r="E719" s="244" t="s">
        <v>1</v>
      </c>
      <c r="F719" s="245" t="s">
        <v>1318</v>
      </c>
      <c r="G719" s="242"/>
      <c r="H719" s="246">
        <v>0</v>
      </c>
      <c r="I719" s="247"/>
      <c r="J719" s="242"/>
      <c r="K719" s="242"/>
      <c r="L719" s="248"/>
      <c r="M719" s="249"/>
      <c r="N719" s="250"/>
      <c r="O719" s="250"/>
      <c r="P719" s="250"/>
      <c r="Q719" s="250"/>
      <c r="R719" s="250"/>
      <c r="S719" s="250"/>
      <c r="T719" s="251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2" t="s">
        <v>230</v>
      </c>
      <c r="AU719" s="252" t="s">
        <v>88</v>
      </c>
      <c r="AV719" s="13" t="s">
        <v>88</v>
      </c>
      <c r="AW719" s="13" t="s">
        <v>34</v>
      </c>
      <c r="AX719" s="13" t="s">
        <v>79</v>
      </c>
      <c r="AY719" s="252" t="s">
        <v>216</v>
      </c>
    </row>
    <row r="720" s="15" customFormat="1">
      <c r="A720" s="15"/>
      <c r="B720" s="280"/>
      <c r="C720" s="281"/>
      <c r="D720" s="243" t="s">
        <v>230</v>
      </c>
      <c r="E720" s="282" t="s">
        <v>1</v>
      </c>
      <c r="F720" s="283" t="s">
        <v>1300</v>
      </c>
      <c r="G720" s="281"/>
      <c r="H720" s="284">
        <v>187.87899999999999</v>
      </c>
      <c r="I720" s="285"/>
      <c r="J720" s="281"/>
      <c r="K720" s="281"/>
      <c r="L720" s="286"/>
      <c r="M720" s="287"/>
      <c r="N720" s="288"/>
      <c r="O720" s="288"/>
      <c r="P720" s="288"/>
      <c r="Q720" s="288"/>
      <c r="R720" s="288"/>
      <c r="S720" s="288"/>
      <c r="T720" s="289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90" t="s">
        <v>230</v>
      </c>
      <c r="AU720" s="290" t="s">
        <v>88</v>
      </c>
      <c r="AV720" s="15" t="s">
        <v>99</v>
      </c>
      <c r="AW720" s="15" t="s">
        <v>34</v>
      </c>
      <c r="AX720" s="15" t="s">
        <v>79</v>
      </c>
      <c r="AY720" s="290" t="s">
        <v>216</v>
      </c>
    </row>
    <row r="721" s="13" customFormat="1">
      <c r="A721" s="13"/>
      <c r="B721" s="241"/>
      <c r="C721" s="242"/>
      <c r="D721" s="243" t="s">
        <v>230</v>
      </c>
      <c r="E721" s="244" t="s">
        <v>1</v>
      </c>
      <c r="F721" s="245" t="s">
        <v>1301</v>
      </c>
      <c r="G721" s="242"/>
      <c r="H721" s="246">
        <v>73.147000000000006</v>
      </c>
      <c r="I721" s="247"/>
      <c r="J721" s="242"/>
      <c r="K721" s="242"/>
      <c r="L721" s="248"/>
      <c r="M721" s="249"/>
      <c r="N721" s="250"/>
      <c r="O721" s="250"/>
      <c r="P721" s="250"/>
      <c r="Q721" s="250"/>
      <c r="R721" s="250"/>
      <c r="S721" s="250"/>
      <c r="T721" s="251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2" t="s">
        <v>230</v>
      </c>
      <c r="AU721" s="252" t="s">
        <v>88</v>
      </c>
      <c r="AV721" s="13" t="s">
        <v>88</v>
      </c>
      <c r="AW721" s="13" t="s">
        <v>34</v>
      </c>
      <c r="AX721" s="13" t="s">
        <v>79</v>
      </c>
      <c r="AY721" s="252" t="s">
        <v>216</v>
      </c>
    </row>
    <row r="722" s="13" customFormat="1">
      <c r="A722" s="13"/>
      <c r="B722" s="241"/>
      <c r="C722" s="242"/>
      <c r="D722" s="243" t="s">
        <v>230</v>
      </c>
      <c r="E722" s="244" t="s">
        <v>1</v>
      </c>
      <c r="F722" s="245" t="s">
        <v>1302</v>
      </c>
      <c r="G722" s="242"/>
      <c r="H722" s="246">
        <v>-9.4380000000000006</v>
      </c>
      <c r="I722" s="247"/>
      <c r="J722" s="242"/>
      <c r="K722" s="242"/>
      <c r="L722" s="248"/>
      <c r="M722" s="249"/>
      <c r="N722" s="250"/>
      <c r="O722" s="250"/>
      <c r="P722" s="250"/>
      <c r="Q722" s="250"/>
      <c r="R722" s="250"/>
      <c r="S722" s="250"/>
      <c r="T722" s="251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2" t="s">
        <v>230</v>
      </c>
      <c r="AU722" s="252" t="s">
        <v>88</v>
      </c>
      <c r="AV722" s="13" t="s">
        <v>88</v>
      </c>
      <c r="AW722" s="13" t="s">
        <v>34</v>
      </c>
      <c r="AX722" s="13" t="s">
        <v>79</v>
      </c>
      <c r="AY722" s="252" t="s">
        <v>216</v>
      </c>
    </row>
    <row r="723" s="13" customFormat="1">
      <c r="A723" s="13"/>
      <c r="B723" s="241"/>
      <c r="C723" s="242"/>
      <c r="D723" s="243" t="s">
        <v>230</v>
      </c>
      <c r="E723" s="244" t="s">
        <v>1</v>
      </c>
      <c r="F723" s="245" t="s">
        <v>1319</v>
      </c>
      <c r="G723" s="242"/>
      <c r="H723" s="246">
        <v>0</v>
      </c>
      <c r="I723" s="247"/>
      <c r="J723" s="242"/>
      <c r="K723" s="242"/>
      <c r="L723" s="248"/>
      <c r="M723" s="249"/>
      <c r="N723" s="250"/>
      <c r="O723" s="250"/>
      <c r="P723" s="250"/>
      <c r="Q723" s="250"/>
      <c r="R723" s="250"/>
      <c r="S723" s="250"/>
      <c r="T723" s="251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52" t="s">
        <v>230</v>
      </c>
      <c r="AU723" s="252" t="s">
        <v>88</v>
      </c>
      <c r="AV723" s="13" t="s">
        <v>88</v>
      </c>
      <c r="AW723" s="13" t="s">
        <v>34</v>
      </c>
      <c r="AX723" s="13" t="s">
        <v>79</v>
      </c>
      <c r="AY723" s="252" t="s">
        <v>216</v>
      </c>
    </row>
    <row r="724" s="15" customFormat="1">
      <c r="A724" s="15"/>
      <c r="B724" s="280"/>
      <c r="C724" s="281"/>
      <c r="D724" s="243" t="s">
        <v>230</v>
      </c>
      <c r="E724" s="282" t="s">
        <v>1</v>
      </c>
      <c r="F724" s="283" t="s">
        <v>1303</v>
      </c>
      <c r="G724" s="281"/>
      <c r="H724" s="284">
        <v>63.709000000000003</v>
      </c>
      <c r="I724" s="285"/>
      <c r="J724" s="281"/>
      <c r="K724" s="281"/>
      <c r="L724" s="286"/>
      <c r="M724" s="287"/>
      <c r="N724" s="288"/>
      <c r="O724" s="288"/>
      <c r="P724" s="288"/>
      <c r="Q724" s="288"/>
      <c r="R724" s="288"/>
      <c r="S724" s="288"/>
      <c r="T724" s="289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90" t="s">
        <v>230</v>
      </c>
      <c r="AU724" s="290" t="s">
        <v>88</v>
      </c>
      <c r="AV724" s="15" t="s">
        <v>99</v>
      </c>
      <c r="AW724" s="15" t="s">
        <v>34</v>
      </c>
      <c r="AX724" s="15" t="s">
        <v>79</v>
      </c>
      <c r="AY724" s="290" t="s">
        <v>216</v>
      </c>
    </row>
    <row r="725" s="13" customFormat="1">
      <c r="A725" s="13"/>
      <c r="B725" s="241"/>
      <c r="C725" s="242"/>
      <c r="D725" s="243" t="s">
        <v>230</v>
      </c>
      <c r="E725" s="244" t="s">
        <v>1</v>
      </c>
      <c r="F725" s="245" t="s">
        <v>1304</v>
      </c>
      <c r="G725" s="242"/>
      <c r="H725" s="246">
        <v>76.572999999999993</v>
      </c>
      <c r="I725" s="247"/>
      <c r="J725" s="242"/>
      <c r="K725" s="242"/>
      <c r="L725" s="248"/>
      <c r="M725" s="249"/>
      <c r="N725" s="250"/>
      <c r="O725" s="250"/>
      <c r="P725" s="250"/>
      <c r="Q725" s="250"/>
      <c r="R725" s="250"/>
      <c r="S725" s="250"/>
      <c r="T725" s="251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T725" s="252" t="s">
        <v>230</v>
      </c>
      <c r="AU725" s="252" t="s">
        <v>88</v>
      </c>
      <c r="AV725" s="13" t="s">
        <v>88</v>
      </c>
      <c r="AW725" s="13" t="s">
        <v>34</v>
      </c>
      <c r="AX725" s="13" t="s">
        <v>79</v>
      </c>
      <c r="AY725" s="252" t="s">
        <v>216</v>
      </c>
    </row>
    <row r="726" s="13" customFormat="1">
      <c r="A726" s="13"/>
      <c r="B726" s="241"/>
      <c r="C726" s="242"/>
      <c r="D726" s="243" t="s">
        <v>230</v>
      </c>
      <c r="E726" s="244" t="s">
        <v>1</v>
      </c>
      <c r="F726" s="245" t="s">
        <v>1305</v>
      </c>
      <c r="G726" s="242"/>
      <c r="H726" s="246">
        <v>-16.969000000000001</v>
      </c>
      <c r="I726" s="247"/>
      <c r="J726" s="242"/>
      <c r="K726" s="242"/>
      <c r="L726" s="248"/>
      <c r="M726" s="249"/>
      <c r="N726" s="250"/>
      <c r="O726" s="250"/>
      <c r="P726" s="250"/>
      <c r="Q726" s="250"/>
      <c r="R726" s="250"/>
      <c r="S726" s="250"/>
      <c r="T726" s="251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52" t="s">
        <v>230</v>
      </c>
      <c r="AU726" s="252" t="s">
        <v>88</v>
      </c>
      <c r="AV726" s="13" t="s">
        <v>88</v>
      </c>
      <c r="AW726" s="13" t="s">
        <v>34</v>
      </c>
      <c r="AX726" s="13" t="s">
        <v>79</v>
      </c>
      <c r="AY726" s="252" t="s">
        <v>216</v>
      </c>
    </row>
    <row r="727" s="13" customFormat="1">
      <c r="A727" s="13"/>
      <c r="B727" s="241"/>
      <c r="C727" s="242"/>
      <c r="D727" s="243" t="s">
        <v>230</v>
      </c>
      <c r="E727" s="244" t="s">
        <v>1</v>
      </c>
      <c r="F727" s="245" t="s">
        <v>1320</v>
      </c>
      <c r="G727" s="242"/>
      <c r="H727" s="246">
        <v>0</v>
      </c>
      <c r="I727" s="247"/>
      <c r="J727" s="242"/>
      <c r="K727" s="242"/>
      <c r="L727" s="248"/>
      <c r="M727" s="249"/>
      <c r="N727" s="250"/>
      <c r="O727" s="250"/>
      <c r="P727" s="250"/>
      <c r="Q727" s="250"/>
      <c r="R727" s="250"/>
      <c r="S727" s="250"/>
      <c r="T727" s="251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52" t="s">
        <v>230</v>
      </c>
      <c r="AU727" s="252" t="s">
        <v>88</v>
      </c>
      <c r="AV727" s="13" t="s">
        <v>88</v>
      </c>
      <c r="AW727" s="13" t="s">
        <v>34</v>
      </c>
      <c r="AX727" s="13" t="s">
        <v>79</v>
      </c>
      <c r="AY727" s="252" t="s">
        <v>216</v>
      </c>
    </row>
    <row r="728" s="15" customFormat="1">
      <c r="A728" s="15"/>
      <c r="B728" s="280"/>
      <c r="C728" s="281"/>
      <c r="D728" s="243" t="s">
        <v>230</v>
      </c>
      <c r="E728" s="282" t="s">
        <v>1</v>
      </c>
      <c r="F728" s="283" t="s">
        <v>1306</v>
      </c>
      <c r="G728" s="281"/>
      <c r="H728" s="284">
        <v>59.603999999999992</v>
      </c>
      <c r="I728" s="285"/>
      <c r="J728" s="281"/>
      <c r="K728" s="281"/>
      <c r="L728" s="286"/>
      <c r="M728" s="287"/>
      <c r="N728" s="288"/>
      <c r="O728" s="288"/>
      <c r="P728" s="288"/>
      <c r="Q728" s="288"/>
      <c r="R728" s="288"/>
      <c r="S728" s="288"/>
      <c r="T728" s="289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90" t="s">
        <v>230</v>
      </c>
      <c r="AU728" s="290" t="s">
        <v>88</v>
      </c>
      <c r="AV728" s="15" t="s">
        <v>99</v>
      </c>
      <c r="AW728" s="15" t="s">
        <v>34</v>
      </c>
      <c r="AX728" s="15" t="s">
        <v>79</v>
      </c>
      <c r="AY728" s="290" t="s">
        <v>216</v>
      </c>
    </row>
    <row r="729" s="13" customFormat="1">
      <c r="A729" s="13"/>
      <c r="B729" s="241"/>
      <c r="C729" s="242"/>
      <c r="D729" s="243" t="s">
        <v>230</v>
      </c>
      <c r="E729" s="244" t="s">
        <v>1</v>
      </c>
      <c r="F729" s="245" t="s">
        <v>1307</v>
      </c>
      <c r="G729" s="242"/>
      <c r="H729" s="246">
        <v>181.173</v>
      </c>
      <c r="I729" s="247"/>
      <c r="J729" s="242"/>
      <c r="K729" s="242"/>
      <c r="L729" s="248"/>
      <c r="M729" s="249"/>
      <c r="N729" s="250"/>
      <c r="O729" s="250"/>
      <c r="P729" s="250"/>
      <c r="Q729" s="250"/>
      <c r="R729" s="250"/>
      <c r="S729" s="250"/>
      <c r="T729" s="251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2" t="s">
        <v>230</v>
      </c>
      <c r="AU729" s="252" t="s">
        <v>88</v>
      </c>
      <c r="AV729" s="13" t="s">
        <v>88</v>
      </c>
      <c r="AW729" s="13" t="s">
        <v>34</v>
      </c>
      <c r="AX729" s="13" t="s">
        <v>79</v>
      </c>
      <c r="AY729" s="252" t="s">
        <v>216</v>
      </c>
    </row>
    <row r="730" s="13" customFormat="1">
      <c r="A730" s="13"/>
      <c r="B730" s="241"/>
      <c r="C730" s="242"/>
      <c r="D730" s="243" t="s">
        <v>230</v>
      </c>
      <c r="E730" s="244" t="s">
        <v>1</v>
      </c>
      <c r="F730" s="245" t="s">
        <v>1308</v>
      </c>
      <c r="G730" s="242"/>
      <c r="H730" s="246">
        <v>-28.875</v>
      </c>
      <c r="I730" s="247"/>
      <c r="J730" s="242"/>
      <c r="K730" s="242"/>
      <c r="L730" s="248"/>
      <c r="M730" s="249"/>
      <c r="N730" s="250"/>
      <c r="O730" s="250"/>
      <c r="P730" s="250"/>
      <c r="Q730" s="250"/>
      <c r="R730" s="250"/>
      <c r="S730" s="250"/>
      <c r="T730" s="251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2" t="s">
        <v>230</v>
      </c>
      <c r="AU730" s="252" t="s">
        <v>88</v>
      </c>
      <c r="AV730" s="13" t="s">
        <v>88</v>
      </c>
      <c r="AW730" s="13" t="s">
        <v>34</v>
      </c>
      <c r="AX730" s="13" t="s">
        <v>79</v>
      </c>
      <c r="AY730" s="252" t="s">
        <v>216</v>
      </c>
    </row>
    <row r="731" s="13" customFormat="1">
      <c r="A731" s="13"/>
      <c r="B731" s="241"/>
      <c r="C731" s="242"/>
      <c r="D731" s="243" t="s">
        <v>230</v>
      </c>
      <c r="E731" s="244" t="s">
        <v>1</v>
      </c>
      <c r="F731" s="245" t="s">
        <v>1321</v>
      </c>
      <c r="G731" s="242"/>
      <c r="H731" s="246">
        <v>0</v>
      </c>
      <c r="I731" s="247"/>
      <c r="J731" s="242"/>
      <c r="K731" s="242"/>
      <c r="L731" s="248"/>
      <c r="M731" s="249"/>
      <c r="N731" s="250"/>
      <c r="O731" s="250"/>
      <c r="P731" s="250"/>
      <c r="Q731" s="250"/>
      <c r="R731" s="250"/>
      <c r="S731" s="250"/>
      <c r="T731" s="251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2" t="s">
        <v>230</v>
      </c>
      <c r="AU731" s="252" t="s">
        <v>88</v>
      </c>
      <c r="AV731" s="13" t="s">
        <v>88</v>
      </c>
      <c r="AW731" s="13" t="s">
        <v>34</v>
      </c>
      <c r="AX731" s="13" t="s">
        <v>79</v>
      </c>
      <c r="AY731" s="252" t="s">
        <v>216</v>
      </c>
    </row>
    <row r="732" s="15" customFormat="1">
      <c r="A732" s="15"/>
      <c r="B732" s="280"/>
      <c r="C732" s="281"/>
      <c r="D732" s="243" t="s">
        <v>230</v>
      </c>
      <c r="E732" s="282" t="s">
        <v>1</v>
      </c>
      <c r="F732" s="283" t="s">
        <v>1309</v>
      </c>
      <c r="G732" s="281"/>
      <c r="H732" s="284">
        <v>152.298</v>
      </c>
      <c r="I732" s="285"/>
      <c r="J732" s="281"/>
      <c r="K732" s="281"/>
      <c r="L732" s="286"/>
      <c r="M732" s="287"/>
      <c r="N732" s="288"/>
      <c r="O732" s="288"/>
      <c r="P732" s="288"/>
      <c r="Q732" s="288"/>
      <c r="R732" s="288"/>
      <c r="S732" s="288"/>
      <c r="T732" s="289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90" t="s">
        <v>230</v>
      </c>
      <c r="AU732" s="290" t="s">
        <v>88</v>
      </c>
      <c r="AV732" s="15" t="s">
        <v>99</v>
      </c>
      <c r="AW732" s="15" t="s">
        <v>34</v>
      </c>
      <c r="AX732" s="15" t="s">
        <v>79</v>
      </c>
      <c r="AY732" s="290" t="s">
        <v>216</v>
      </c>
    </row>
    <row r="733" s="13" customFormat="1">
      <c r="A733" s="13"/>
      <c r="B733" s="241"/>
      <c r="C733" s="242"/>
      <c r="D733" s="243" t="s">
        <v>230</v>
      </c>
      <c r="E733" s="244" t="s">
        <v>1</v>
      </c>
      <c r="F733" s="245" t="s">
        <v>1342</v>
      </c>
      <c r="G733" s="242"/>
      <c r="H733" s="246">
        <v>-24</v>
      </c>
      <c r="I733" s="247"/>
      <c r="J733" s="242"/>
      <c r="K733" s="242"/>
      <c r="L733" s="248"/>
      <c r="M733" s="249"/>
      <c r="N733" s="250"/>
      <c r="O733" s="250"/>
      <c r="P733" s="250"/>
      <c r="Q733" s="250"/>
      <c r="R733" s="250"/>
      <c r="S733" s="250"/>
      <c r="T733" s="251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2" t="s">
        <v>230</v>
      </c>
      <c r="AU733" s="252" t="s">
        <v>88</v>
      </c>
      <c r="AV733" s="13" t="s">
        <v>88</v>
      </c>
      <c r="AW733" s="13" t="s">
        <v>34</v>
      </c>
      <c r="AX733" s="13" t="s">
        <v>79</v>
      </c>
      <c r="AY733" s="252" t="s">
        <v>216</v>
      </c>
    </row>
    <row r="734" s="14" customFormat="1">
      <c r="A734" s="14"/>
      <c r="B734" s="253"/>
      <c r="C734" s="254"/>
      <c r="D734" s="243" t="s">
        <v>230</v>
      </c>
      <c r="E734" s="255" t="s">
        <v>1</v>
      </c>
      <c r="F734" s="256" t="s">
        <v>285</v>
      </c>
      <c r="G734" s="254"/>
      <c r="H734" s="257">
        <v>439.49000000000001</v>
      </c>
      <c r="I734" s="258"/>
      <c r="J734" s="254"/>
      <c r="K734" s="254"/>
      <c r="L734" s="259"/>
      <c r="M734" s="260"/>
      <c r="N734" s="261"/>
      <c r="O734" s="261"/>
      <c r="P734" s="261"/>
      <c r="Q734" s="261"/>
      <c r="R734" s="261"/>
      <c r="S734" s="261"/>
      <c r="T734" s="262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63" t="s">
        <v>230</v>
      </c>
      <c r="AU734" s="263" t="s">
        <v>88</v>
      </c>
      <c r="AV734" s="14" t="s">
        <v>121</v>
      </c>
      <c r="AW734" s="14" t="s">
        <v>34</v>
      </c>
      <c r="AX734" s="14" t="s">
        <v>86</v>
      </c>
      <c r="AY734" s="263" t="s">
        <v>216</v>
      </c>
    </row>
    <row r="735" s="13" customFormat="1">
      <c r="A735" s="13"/>
      <c r="B735" s="241"/>
      <c r="C735" s="242"/>
      <c r="D735" s="243" t="s">
        <v>230</v>
      </c>
      <c r="E735" s="242"/>
      <c r="F735" s="245" t="s">
        <v>1343</v>
      </c>
      <c r="G735" s="242"/>
      <c r="H735" s="246">
        <v>448.27999999999997</v>
      </c>
      <c r="I735" s="247"/>
      <c r="J735" s="242"/>
      <c r="K735" s="242"/>
      <c r="L735" s="248"/>
      <c r="M735" s="249"/>
      <c r="N735" s="250"/>
      <c r="O735" s="250"/>
      <c r="P735" s="250"/>
      <c r="Q735" s="250"/>
      <c r="R735" s="250"/>
      <c r="S735" s="250"/>
      <c r="T735" s="251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2" t="s">
        <v>230</v>
      </c>
      <c r="AU735" s="252" t="s">
        <v>88</v>
      </c>
      <c r="AV735" s="13" t="s">
        <v>88</v>
      </c>
      <c r="AW735" s="13" t="s">
        <v>4</v>
      </c>
      <c r="AX735" s="13" t="s">
        <v>86</v>
      </c>
      <c r="AY735" s="252" t="s">
        <v>216</v>
      </c>
    </row>
    <row r="736" s="2" customFormat="1" ht="33" customHeight="1">
      <c r="A736" s="39"/>
      <c r="B736" s="40"/>
      <c r="C736" s="228" t="s">
        <v>1344</v>
      </c>
      <c r="D736" s="228" t="s">
        <v>218</v>
      </c>
      <c r="E736" s="229" t="s">
        <v>1345</v>
      </c>
      <c r="F736" s="230" t="s">
        <v>1346</v>
      </c>
      <c r="G736" s="231" t="s">
        <v>293</v>
      </c>
      <c r="H736" s="232">
        <v>442</v>
      </c>
      <c r="I736" s="233"/>
      <c r="J736" s="234">
        <f>ROUND(I736*H736,2)</f>
        <v>0</v>
      </c>
      <c r="K736" s="230" t="s">
        <v>222</v>
      </c>
      <c r="L736" s="45"/>
      <c r="M736" s="235" t="s">
        <v>1</v>
      </c>
      <c r="N736" s="236" t="s">
        <v>44</v>
      </c>
      <c r="O736" s="92"/>
      <c r="P736" s="237">
        <f>O736*H736</f>
        <v>0</v>
      </c>
      <c r="Q736" s="237">
        <v>0.0017600000000000001</v>
      </c>
      <c r="R736" s="237">
        <f>Q736*H736</f>
        <v>0.77792000000000006</v>
      </c>
      <c r="S736" s="237">
        <v>0</v>
      </c>
      <c r="T736" s="238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39" t="s">
        <v>121</v>
      </c>
      <c r="AT736" s="239" t="s">
        <v>218</v>
      </c>
      <c r="AU736" s="239" t="s">
        <v>88</v>
      </c>
      <c r="AY736" s="18" t="s">
        <v>216</v>
      </c>
      <c r="BE736" s="240">
        <f>IF(N736="základní",J736,0)</f>
        <v>0</v>
      </c>
      <c r="BF736" s="240">
        <f>IF(N736="snížená",J736,0)</f>
        <v>0</v>
      </c>
      <c r="BG736" s="240">
        <f>IF(N736="zákl. přenesená",J736,0)</f>
        <v>0</v>
      </c>
      <c r="BH736" s="240">
        <f>IF(N736="sníž. přenesená",J736,0)</f>
        <v>0</v>
      </c>
      <c r="BI736" s="240">
        <f>IF(N736="nulová",J736,0)</f>
        <v>0</v>
      </c>
      <c r="BJ736" s="18" t="s">
        <v>86</v>
      </c>
      <c r="BK736" s="240">
        <f>ROUND(I736*H736,2)</f>
        <v>0</v>
      </c>
      <c r="BL736" s="18" t="s">
        <v>121</v>
      </c>
      <c r="BM736" s="239" t="s">
        <v>1347</v>
      </c>
    </row>
    <row r="737" s="13" customFormat="1">
      <c r="A737" s="13"/>
      <c r="B737" s="241"/>
      <c r="C737" s="242"/>
      <c r="D737" s="243" t="s">
        <v>230</v>
      </c>
      <c r="E737" s="244" t="s">
        <v>1</v>
      </c>
      <c r="F737" s="245" t="s">
        <v>1348</v>
      </c>
      <c r="G737" s="242"/>
      <c r="H737" s="246">
        <v>105.5</v>
      </c>
      <c r="I737" s="247"/>
      <c r="J737" s="242"/>
      <c r="K737" s="242"/>
      <c r="L737" s="248"/>
      <c r="M737" s="249"/>
      <c r="N737" s="250"/>
      <c r="O737" s="250"/>
      <c r="P737" s="250"/>
      <c r="Q737" s="250"/>
      <c r="R737" s="250"/>
      <c r="S737" s="250"/>
      <c r="T737" s="251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52" t="s">
        <v>230</v>
      </c>
      <c r="AU737" s="252" t="s">
        <v>88</v>
      </c>
      <c r="AV737" s="13" t="s">
        <v>88</v>
      </c>
      <c r="AW737" s="13" t="s">
        <v>34</v>
      </c>
      <c r="AX737" s="13" t="s">
        <v>79</v>
      </c>
      <c r="AY737" s="252" t="s">
        <v>216</v>
      </c>
    </row>
    <row r="738" s="13" customFormat="1">
      <c r="A738" s="13"/>
      <c r="B738" s="241"/>
      <c r="C738" s="242"/>
      <c r="D738" s="243" t="s">
        <v>230</v>
      </c>
      <c r="E738" s="244" t="s">
        <v>1</v>
      </c>
      <c r="F738" s="245" t="s">
        <v>1349</v>
      </c>
      <c r="G738" s="242"/>
      <c r="H738" s="246">
        <v>105.5</v>
      </c>
      <c r="I738" s="247"/>
      <c r="J738" s="242"/>
      <c r="K738" s="242"/>
      <c r="L738" s="248"/>
      <c r="M738" s="249"/>
      <c r="N738" s="250"/>
      <c r="O738" s="250"/>
      <c r="P738" s="250"/>
      <c r="Q738" s="250"/>
      <c r="R738" s="250"/>
      <c r="S738" s="250"/>
      <c r="T738" s="251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2" t="s">
        <v>230</v>
      </c>
      <c r="AU738" s="252" t="s">
        <v>88</v>
      </c>
      <c r="AV738" s="13" t="s">
        <v>88</v>
      </c>
      <c r="AW738" s="13" t="s">
        <v>34</v>
      </c>
      <c r="AX738" s="13" t="s">
        <v>79</v>
      </c>
      <c r="AY738" s="252" t="s">
        <v>216</v>
      </c>
    </row>
    <row r="739" s="15" customFormat="1">
      <c r="A739" s="15"/>
      <c r="B739" s="280"/>
      <c r="C739" s="281"/>
      <c r="D739" s="243" t="s">
        <v>230</v>
      </c>
      <c r="E739" s="282" t="s">
        <v>1</v>
      </c>
      <c r="F739" s="283" t="s">
        <v>1300</v>
      </c>
      <c r="G739" s="281"/>
      <c r="H739" s="284">
        <v>211</v>
      </c>
      <c r="I739" s="285"/>
      <c r="J739" s="281"/>
      <c r="K739" s="281"/>
      <c r="L739" s="286"/>
      <c r="M739" s="287"/>
      <c r="N739" s="288"/>
      <c r="O739" s="288"/>
      <c r="P739" s="288"/>
      <c r="Q739" s="288"/>
      <c r="R739" s="288"/>
      <c r="S739" s="288"/>
      <c r="T739" s="289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90" t="s">
        <v>230</v>
      </c>
      <c r="AU739" s="290" t="s">
        <v>88</v>
      </c>
      <c r="AV739" s="15" t="s">
        <v>99</v>
      </c>
      <c r="AW739" s="15" t="s">
        <v>34</v>
      </c>
      <c r="AX739" s="15" t="s">
        <v>79</v>
      </c>
      <c r="AY739" s="290" t="s">
        <v>216</v>
      </c>
    </row>
    <row r="740" s="13" customFormat="1">
      <c r="A740" s="13"/>
      <c r="B740" s="241"/>
      <c r="C740" s="242"/>
      <c r="D740" s="243" t="s">
        <v>230</v>
      </c>
      <c r="E740" s="244" t="s">
        <v>1</v>
      </c>
      <c r="F740" s="245" t="s">
        <v>1350</v>
      </c>
      <c r="G740" s="242"/>
      <c r="H740" s="246">
        <v>16.5</v>
      </c>
      <c r="I740" s="247"/>
      <c r="J740" s="242"/>
      <c r="K740" s="242"/>
      <c r="L740" s="248"/>
      <c r="M740" s="249"/>
      <c r="N740" s="250"/>
      <c r="O740" s="250"/>
      <c r="P740" s="250"/>
      <c r="Q740" s="250"/>
      <c r="R740" s="250"/>
      <c r="S740" s="250"/>
      <c r="T740" s="251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2" t="s">
        <v>230</v>
      </c>
      <c r="AU740" s="252" t="s">
        <v>88</v>
      </c>
      <c r="AV740" s="13" t="s">
        <v>88</v>
      </c>
      <c r="AW740" s="13" t="s">
        <v>34</v>
      </c>
      <c r="AX740" s="13" t="s">
        <v>79</v>
      </c>
      <c r="AY740" s="252" t="s">
        <v>216</v>
      </c>
    </row>
    <row r="741" s="13" customFormat="1">
      <c r="A741" s="13"/>
      <c r="B741" s="241"/>
      <c r="C741" s="242"/>
      <c r="D741" s="243" t="s">
        <v>230</v>
      </c>
      <c r="E741" s="244" t="s">
        <v>1</v>
      </c>
      <c r="F741" s="245" t="s">
        <v>1351</v>
      </c>
      <c r="G741" s="242"/>
      <c r="H741" s="246">
        <v>16.5</v>
      </c>
      <c r="I741" s="247"/>
      <c r="J741" s="242"/>
      <c r="K741" s="242"/>
      <c r="L741" s="248"/>
      <c r="M741" s="249"/>
      <c r="N741" s="250"/>
      <c r="O741" s="250"/>
      <c r="P741" s="250"/>
      <c r="Q741" s="250"/>
      <c r="R741" s="250"/>
      <c r="S741" s="250"/>
      <c r="T741" s="251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2" t="s">
        <v>230</v>
      </c>
      <c r="AU741" s="252" t="s">
        <v>88</v>
      </c>
      <c r="AV741" s="13" t="s">
        <v>88</v>
      </c>
      <c r="AW741" s="13" t="s">
        <v>34</v>
      </c>
      <c r="AX741" s="13" t="s">
        <v>79</v>
      </c>
      <c r="AY741" s="252" t="s">
        <v>216</v>
      </c>
    </row>
    <row r="742" s="15" customFormat="1">
      <c r="A742" s="15"/>
      <c r="B742" s="280"/>
      <c r="C742" s="281"/>
      <c r="D742" s="243" t="s">
        <v>230</v>
      </c>
      <c r="E742" s="282" t="s">
        <v>1</v>
      </c>
      <c r="F742" s="283" t="s">
        <v>1303</v>
      </c>
      <c r="G742" s="281"/>
      <c r="H742" s="284">
        <v>33</v>
      </c>
      <c r="I742" s="285"/>
      <c r="J742" s="281"/>
      <c r="K742" s="281"/>
      <c r="L742" s="286"/>
      <c r="M742" s="287"/>
      <c r="N742" s="288"/>
      <c r="O742" s="288"/>
      <c r="P742" s="288"/>
      <c r="Q742" s="288"/>
      <c r="R742" s="288"/>
      <c r="S742" s="288"/>
      <c r="T742" s="289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T742" s="290" t="s">
        <v>230</v>
      </c>
      <c r="AU742" s="290" t="s">
        <v>88</v>
      </c>
      <c r="AV742" s="15" t="s">
        <v>99</v>
      </c>
      <c r="AW742" s="15" t="s">
        <v>34</v>
      </c>
      <c r="AX742" s="15" t="s">
        <v>79</v>
      </c>
      <c r="AY742" s="290" t="s">
        <v>216</v>
      </c>
    </row>
    <row r="743" s="13" customFormat="1">
      <c r="A743" s="13"/>
      <c r="B743" s="241"/>
      <c r="C743" s="242"/>
      <c r="D743" s="243" t="s">
        <v>230</v>
      </c>
      <c r="E743" s="244" t="s">
        <v>1</v>
      </c>
      <c r="F743" s="245" t="s">
        <v>1352</v>
      </c>
      <c r="G743" s="242"/>
      <c r="H743" s="246">
        <v>36</v>
      </c>
      <c r="I743" s="247"/>
      <c r="J743" s="242"/>
      <c r="K743" s="242"/>
      <c r="L743" s="248"/>
      <c r="M743" s="249"/>
      <c r="N743" s="250"/>
      <c r="O743" s="250"/>
      <c r="P743" s="250"/>
      <c r="Q743" s="250"/>
      <c r="R743" s="250"/>
      <c r="S743" s="250"/>
      <c r="T743" s="251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2" t="s">
        <v>230</v>
      </c>
      <c r="AU743" s="252" t="s">
        <v>88</v>
      </c>
      <c r="AV743" s="13" t="s">
        <v>88</v>
      </c>
      <c r="AW743" s="13" t="s">
        <v>34</v>
      </c>
      <c r="AX743" s="13" t="s">
        <v>79</v>
      </c>
      <c r="AY743" s="252" t="s">
        <v>216</v>
      </c>
    </row>
    <row r="744" s="13" customFormat="1">
      <c r="A744" s="13"/>
      <c r="B744" s="241"/>
      <c r="C744" s="242"/>
      <c r="D744" s="243" t="s">
        <v>230</v>
      </c>
      <c r="E744" s="244" t="s">
        <v>1</v>
      </c>
      <c r="F744" s="245" t="s">
        <v>1353</v>
      </c>
      <c r="G744" s="242"/>
      <c r="H744" s="246">
        <v>36</v>
      </c>
      <c r="I744" s="247"/>
      <c r="J744" s="242"/>
      <c r="K744" s="242"/>
      <c r="L744" s="248"/>
      <c r="M744" s="249"/>
      <c r="N744" s="250"/>
      <c r="O744" s="250"/>
      <c r="P744" s="250"/>
      <c r="Q744" s="250"/>
      <c r="R744" s="250"/>
      <c r="S744" s="250"/>
      <c r="T744" s="251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2" t="s">
        <v>230</v>
      </c>
      <c r="AU744" s="252" t="s">
        <v>88</v>
      </c>
      <c r="AV744" s="13" t="s">
        <v>88</v>
      </c>
      <c r="AW744" s="13" t="s">
        <v>34</v>
      </c>
      <c r="AX744" s="13" t="s">
        <v>79</v>
      </c>
      <c r="AY744" s="252" t="s">
        <v>216</v>
      </c>
    </row>
    <row r="745" s="15" customFormat="1">
      <c r="A745" s="15"/>
      <c r="B745" s="280"/>
      <c r="C745" s="281"/>
      <c r="D745" s="243" t="s">
        <v>230</v>
      </c>
      <c r="E745" s="282" t="s">
        <v>1</v>
      </c>
      <c r="F745" s="283" t="s">
        <v>1306</v>
      </c>
      <c r="G745" s="281"/>
      <c r="H745" s="284">
        <v>72</v>
      </c>
      <c r="I745" s="285"/>
      <c r="J745" s="281"/>
      <c r="K745" s="281"/>
      <c r="L745" s="286"/>
      <c r="M745" s="287"/>
      <c r="N745" s="288"/>
      <c r="O745" s="288"/>
      <c r="P745" s="288"/>
      <c r="Q745" s="288"/>
      <c r="R745" s="288"/>
      <c r="S745" s="288"/>
      <c r="T745" s="289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90" t="s">
        <v>230</v>
      </c>
      <c r="AU745" s="290" t="s">
        <v>88</v>
      </c>
      <c r="AV745" s="15" t="s">
        <v>99</v>
      </c>
      <c r="AW745" s="15" t="s">
        <v>34</v>
      </c>
      <c r="AX745" s="15" t="s">
        <v>79</v>
      </c>
      <c r="AY745" s="290" t="s">
        <v>216</v>
      </c>
    </row>
    <row r="746" s="13" customFormat="1">
      <c r="A746" s="13"/>
      <c r="B746" s="241"/>
      <c r="C746" s="242"/>
      <c r="D746" s="243" t="s">
        <v>230</v>
      </c>
      <c r="E746" s="244" t="s">
        <v>1</v>
      </c>
      <c r="F746" s="245" t="s">
        <v>1354</v>
      </c>
      <c r="G746" s="242"/>
      <c r="H746" s="246">
        <v>63</v>
      </c>
      <c r="I746" s="247"/>
      <c r="J746" s="242"/>
      <c r="K746" s="242"/>
      <c r="L746" s="248"/>
      <c r="M746" s="249"/>
      <c r="N746" s="250"/>
      <c r="O746" s="250"/>
      <c r="P746" s="250"/>
      <c r="Q746" s="250"/>
      <c r="R746" s="250"/>
      <c r="S746" s="250"/>
      <c r="T746" s="251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2" t="s">
        <v>230</v>
      </c>
      <c r="AU746" s="252" t="s">
        <v>88</v>
      </c>
      <c r="AV746" s="13" t="s">
        <v>88</v>
      </c>
      <c r="AW746" s="13" t="s">
        <v>34</v>
      </c>
      <c r="AX746" s="13" t="s">
        <v>79</v>
      </c>
      <c r="AY746" s="252" t="s">
        <v>216</v>
      </c>
    </row>
    <row r="747" s="13" customFormat="1">
      <c r="A747" s="13"/>
      <c r="B747" s="241"/>
      <c r="C747" s="242"/>
      <c r="D747" s="243" t="s">
        <v>230</v>
      </c>
      <c r="E747" s="244" t="s">
        <v>1</v>
      </c>
      <c r="F747" s="245" t="s">
        <v>1355</v>
      </c>
      <c r="G747" s="242"/>
      <c r="H747" s="246">
        <v>63</v>
      </c>
      <c r="I747" s="247"/>
      <c r="J747" s="242"/>
      <c r="K747" s="242"/>
      <c r="L747" s="248"/>
      <c r="M747" s="249"/>
      <c r="N747" s="250"/>
      <c r="O747" s="250"/>
      <c r="P747" s="250"/>
      <c r="Q747" s="250"/>
      <c r="R747" s="250"/>
      <c r="S747" s="250"/>
      <c r="T747" s="251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2" t="s">
        <v>230</v>
      </c>
      <c r="AU747" s="252" t="s">
        <v>88</v>
      </c>
      <c r="AV747" s="13" t="s">
        <v>88</v>
      </c>
      <c r="AW747" s="13" t="s">
        <v>34</v>
      </c>
      <c r="AX747" s="13" t="s">
        <v>79</v>
      </c>
      <c r="AY747" s="252" t="s">
        <v>216</v>
      </c>
    </row>
    <row r="748" s="15" customFormat="1">
      <c r="A748" s="15"/>
      <c r="B748" s="280"/>
      <c r="C748" s="281"/>
      <c r="D748" s="243" t="s">
        <v>230</v>
      </c>
      <c r="E748" s="282" t="s">
        <v>1</v>
      </c>
      <c r="F748" s="283" t="s">
        <v>1309</v>
      </c>
      <c r="G748" s="281"/>
      <c r="H748" s="284">
        <v>126</v>
      </c>
      <c r="I748" s="285"/>
      <c r="J748" s="281"/>
      <c r="K748" s="281"/>
      <c r="L748" s="286"/>
      <c r="M748" s="287"/>
      <c r="N748" s="288"/>
      <c r="O748" s="288"/>
      <c r="P748" s="288"/>
      <c r="Q748" s="288"/>
      <c r="R748" s="288"/>
      <c r="S748" s="288"/>
      <c r="T748" s="289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90" t="s">
        <v>230</v>
      </c>
      <c r="AU748" s="290" t="s">
        <v>88</v>
      </c>
      <c r="AV748" s="15" t="s">
        <v>99</v>
      </c>
      <c r="AW748" s="15" t="s">
        <v>34</v>
      </c>
      <c r="AX748" s="15" t="s">
        <v>79</v>
      </c>
      <c r="AY748" s="290" t="s">
        <v>216</v>
      </c>
    </row>
    <row r="749" s="14" customFormat="1">
      <c r="A749" s="14"/>
      <c r="B749" s="253"/>
      <c r="C749" s="254"/>
      <c r="D749" s="243" t="s">
        <v>230</v>
      </c>
      <c r="E749" s="255" t="s">
        <v>1</v>
      </c>
      <c r="F749" s="256" t="s">
        <v>285</v>
      </c>
      <c r="G749" s="254"/>
      <c r="H749" s="257">
        <v>442</v>
      </c>
      <c r="I749" s="258"/>
      <c r="J749" s="254"/>
      <c r="K749" s="254"/>
      <c r="L749" s="259"/>
      <c r="M749" s="260"/>
      <c r="N749" s="261"/>
      <c r="O749" s="261"/>
      <c r="P749" s="261"/>
      <c r="Q749" s="261"/>
      <c r="R749" s="261"/>
      <c r="S749" s="261"/>
      <c r="T749" s="262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63" t="s">
        <v>230</v>
      </c>
      <c r="AU749" s="263" t="s">
        <v>88</v>
      </c>
      <c r="AV749" s="14" t="s">
        <v>121</v>
      </c>
      <c r="AW749" s="14" t="s">
        <v>34</v>
      </c>
      <c r="AX749" s="14" t="s">
        <v>86</v>
      </c>
      <c r="AY749" s="263" t="s">
        <v>216</v>
      </c>
    </row>
    <row r="750" s="2" customFormat="1" ht="16.5" customHeight="1">
      <c r="A750" s="39"/>
      <c r="B750" s="40"/>
      <c r="C750" s="264" t="s">
        <v>1356</v>
      </c>
      <c r="D750" s="264" t="s">
        <v>372</v>
      </c>
      <c r="E750" s="265" t="s">
        <v>1357</v>
      </c>
      <c r="F750" s="266" t="s">
        <v>1358</v>
      </c>
      <c r="G750" s="267" t="s">
        <v>277</v>
      </c>
      <c r="H750" s="268">
        <v>48.619999999999997</v>
      </c>
      <c r="I750" s="269"/>
      <c r="J750" s="270">
        <f>ROUND(I750*H750,2)</f>
        <v>0</v>
      </c>
      <c r="K750" s="266" t="s">
        <v>222</v>
      </c>
      <c r="L750" s="271"/>
      <c r="M750" s="272" t="s">
        <v>1</v>
      </c>
      <c r="N750" s="273" t="s">
        <v>44</v>
      </c>
      <c r="O750" s="92"/>
      <c r="P750" s="237">
        <f>O750*H750</f>
        <v>0</v>
      </c>
      <c r="Q750" s="237">
        <v>0.00068000000000000005</v>
      </c>
      <c r="R750" s="237">
        <f>Q750*H750</f>
        <v>0.033061600000000003</v>
      </c>
      <c r="S750" s="237">
        <v>0</v>
      </c>
      <c r="T750" s="238">
        <f>S750*H750</f>
        <v>0</v>
      </c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R750" s="239" t="s">
        <v>250</v>
      </c>
      <c r="AT750" s="239" t="s">
        <v>372</v>
      </c>
      <c r="AU750" s="239" t="s">
        <v>88</v>
      </c>
      <c r="AY750" s="18" t="s">
        <v>216</v>
      </c>
      <c r="BE750" s="240">
        <f>IF(N750="základní",J750,0)</f>
        <v>0</v>
      </c>
      <c r="BF750" s="240">
        <f>IF(N750="snížená",J750,0)</f>
        <v>0</v>
      </c>
      <c r="BG750" s="240">
        <f>IF(N750="zákl. přenesená",J750,0)</f>
        <v>0</v>
      </c>
      <c r="BH750" s="240">
        <f>IF(N750="sníž. přenesená",J750,0)</f>
        <v>0</v>
      </c>
      <c r="BI750" s="240">
        <f>IF(N750="nulová",J750,0)</f>
        <v>0</v>
      </c>
      <c r="BJ750" s="18" t="s">
        <v>86</v>
      </c>
      <c r="BK750" s="240">
        <f>ROUND(I750*H750,2)</f>
        <v>0</v>
      </c>
      <c r="BL750" s="18" t="s">
        <v>121</v>
      </c>
      <c r="BM750" s="239" t="s">
        <v>1359</v>
      </c>
    </row>
    <row r="751" s="13" customFormat="1">
      <c r="A751" s="13"/>
      <c r="B751" s="241"/>
      <c r="C751" s="242"/>
      <c r="D751" s="243" t="s">
        <v>230</v>
      </c>
      <c r="E751" s="244" t="s">
        <v>1</v>
      </c>
      <c r="F751" s="245" t="s">
        <v>1348</v>
      </c>
      <c r="G751" s="242"/>
      <c r="H751" s="246">
        <v>105.5</v>
      </c>
      <c r="I751" s="247"/>
      <c r="J751" s="242"/>
      <c r="K751" s="242"/>
      <c r="L751" s="248"/>
      <c r="M751" s="249"/>
      <c r="N751" s="250"/>
      <c r="O751" s="250"/>
      <c r="P751" s="250"/>
      <c r="Q751" s="250"/>
      <c r="R751" s="250"/>
      <c r="S751" s="250"/>
      <c r="T751" s="251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2" t="s">
        <v>230</v>
      </c>
      <c r="AU751" s="252" t="s">
        <v>88</v>
      </c>
      <c r="AV751" s="13" t="s">
        <v>88</v>
      </c>
      <c r="AW751" s="13" t="s">
        <v>34</v>
      </c>
      <c r="AX751" s="13" t="s">
        <v>79</v>
      </c>
      <c r="AY751" s="252" t="s">
        <v>216</v>
      </c>
    </row>
    <row r="752" s="15" customFormat="1">
      <c r="A752" s="15"/>
      <c r="B752" s="280"/>
      <c r="C752" s="281"/>
      <c r="D752" s="243" t="s">
        <v>230</v>
      </c>
      <c r="E752" s="282" t="s">
        <v>1</v>
      </c>
      <c r="F752" s="283" t="s">
        <v>1300</v>
      </c>
      <c r="G752" s="281"/>
      <c r="H752" s="284">
        <v>105.5</v>
      </c>
      <c r="I752" s="285"/>
      <c r="J752" s="281"/>
      <c r="K752" s="281"/>
      <c r="L752" s="286"/>
      <c r="M752" s="287"/>
      <c r="N752" s="288"/>
      <c r="O752" s="288"/>
      <c r="P752" s="288"/>
      <c r="Q752" s="288"/>
      <c r="R752" s="288"/>
      <c r="S752" s="288"/>
      <c r="T752" s="289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90" t="s">
        <v>230</v>
      </c>
      <c r="AU752" s="290" t="s">
        <v>88</v>
      </c>
      <c r="AV752" s="15" t="s">
        <v>99</v>
      </c>
      <c r="AW752" s="15" t="s">
        <v>34</v>
      </c>
      <c r="AX752" s="15" t="s">
        <v>79</v>
      </c>
      <c r="AY752" s="290" t="s">
        <v>216</v>
      </c>
    </row>
    <row r="753" s="13" customFormat="1">
      <c r="A753" s="13"/>
      <c r="B753" s="241"/>
      <c r="C753" s="242"/>
      <c r="D753" s="243" t="s">
        <v>230</v>
      </c>
      <c r="E753" s="244" t="s">
        <v>1</v>
      </c>
      <c r="F753" s="245" t="s">
        <v>1350</v>
      </c>
      <c r="G753" s="242"/>
      <c r="H753" s="246">
        <v>16.5</v>
      </c>
      <c r="I753" s="247"/>
      <c r="J753" s="242"/>
      <c r="K753" s="242"/>
      <c r="L753" s="248"/>
      <c r="M753" s="249"/>
      <c r="N753" s="250"/>
      <c r="O753" s="250"/>
      <c r="P753" s="250"/>
      <c r="Q753" s="250"/>
      <c r="R753" s="250"/>
      <c r="S753" s="250"/>
      <c r="T753" s="251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2" t="s">
        <v>230</v>
      </c>
      <c r="AU753" s="252" t="s">
        <v>88</v>
      </c>
      <c r="AV753" s="13" t="s">
        <v>88</v>
      </c>
      <c r="AW753" s="13" t="s">
        <v>34</v>
      </c>
      <c r="AX753" s="13" t="s">
        <v>79</v>
      </c>
      <c r="AY753" s="252" t="s">
        <v>216</v>
      </c>
    </row>
    <row r="754" s="15" customFormat="1">
      <c r="A754" s="15"/>
      <c r="B754" s="280"/>
      <c r="C754" s="281"/>
      <c r="D754" s="243" t="s">
        <v>230</v>
      </c>
      <c r="E754" s="282" t="s">
        <v>1</v>
      </c>
      <c r="F754" s="283" t="s">
        <v>1303</v>
      </c>
      <c r="G754" s="281"/>
      <c r="H754" s="284">
        <v>16.5</v>
      </c>
      <c r="I754" s="285"/>
      <c r="J754" s="281"/>
      <c r="K754" s="281"/>
      <c r="L754" s="286"/>
      <c r="M754" s="287"/>
      <c r="N754" s="288"/>
      <c r="O754" s="288"/>
      <c r="P754" s="288"/>
      <c r="Q754" s="288"/>
      <c r="R754" s="288"/>
      <c r="S754" s="288"/>
      <c r="T754" s="289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90" t="s">
        <v>230</v>
      </c>
      <c r="AU754" s="290" t="s">
        <v>88</v>
      </c>
      <c r="AV754" s="15" t="s">
        <v>99</v>
      </c>
      <c r="AW754" s="15" t="s">
        <v>34</v>
      </c>
      <c r="AX754" s="15" t="s">
        <v>79</v>
      </c>
      <c r="AY754" s="290" t="s">
        <v>216</v>
      </c>
    </row>
    <row r="755" s="13" customFormat="1">
      <c r="A755" s="13"/>
      <c r="B755" s="241"/>
      <c r="C755" s="242"/>
      <c r="D755" s="243" t="s">
        <v>230</v>
      </c>
      <c r="E755" s="244" t="s">
        <v>1</v>
      </c>
      <c r="F755" s="245" t="s">
        <v>1352</v>
      </c>
      <c r="G755" s="242"/>
      <c r="H755" s="246">
        <v>36</v>
      </c>
      <c r="I755" s="247"/>
      <c r="J755" s="242"/>
      <c r="K755" s="242"/>
      <c r="L755" s="248"/>
      <c r="M755" s="249"/>
      <c r="N755" s="250"/>
      <c r="O755" s="250"/>
      <c r="P755" s="250"/>
      <c r="Q755" s="250"/>
      <c r="R755" s="250"/>
      <c r="S755" s="250"/>
      <c r="T755" s="251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2" t="s">
        <v>230</v>
      </c>
      <c r="AU755" s="252" t="s">
        <v>88</v>
      </c>
      <c r="AV755" s="13" t="s">
        <v>88</v>
      </c>
      <c r="AW755" s="13" t="s">
        <v>34</v>
      </c>
      <c r="AX755" s="13" t="s">
        <v>79</v>
      </c>
      <c r="AY755" s="252" t="s">
        <v>216</v>
      </c>
    </row>
    <row r="756" s="15" customFormat="1">
      <c r="A756" s="15"/>
      <c r="B756" s="280"/>
      <c r="C756" s="281"/>
      <c r="D756" s="243" t="s">
        <v>230</v>
      </c>
      <c r="E756" s="282" t="s">
        <v>1</v>
      </c>
      <c r="F756" s="283" t="s">
        <v>1306</v>
      </c>
      <c r="G756" s="281"/>
      <c r="H756" s="284">
        <v>36</v>
      </c>
      <c r="I756" s="285"/>
      <c r="J756" s="281"/>
      <c r="K756" s="281"/>
      <c r="L756" s="286"/>
      <c r="M756" s="287"/>
      <c r="N756" s="288"/>
      <c r="O756" s="288"/>
      <c r="P756" s="288"/>
      <c r="Q756" s="288"/>
      <c r="R756" s="288"/>
      <c r="S756" s="288"/>
      <c r="T756" s="289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90" t="s">
        <v>230</v>
      </c>
      <c r="AU756" s="290" t="s">
        <v>88</v>
      </c>
      <c r="AV756" s="15" t="s">
        <v>99</v>
      </c>
      <c r="AW756" s="15" t="s">
        <v>34</v>
      </c>
      <c r="AX756" s="15" t="s">
        <v>79</v>
      </c>
      <c r="AY756" s="290" t="s">
        <v>216</v>
      </c>
    </row>
    <row r="757" s="13" customFormat="1">
      <c r="A757" s="13"/>
      <c r="B757" s="241"/>
      <c r="C757" s="242"/>
      <c r="D757" s="243" t="s">
        <v>230</v>
      </c>
      <c r="E757" s="244" t="s">
        <v>1</v>
      </c>
      <c r="F757" s="245" t="s">
        <v>1354</v>
      </c>
      <c r="G757" s="242"/>
      <c r="H757" s="246">
        <v>63</v>
      </c>
      <c r="I757" s="247"/>
      <c r="J757" s="242"/>
      <c r="K757" s="242"/>
      <c r="L757" s="248"/>
      <c r="M757" s="249"/>
      <c r="N757" s="250"/>
      <c r="O757" s="250"/>
      <c r="P757" s="250"/>
      <c r="Q757" s="250"/>
      <c r="R757" s="250"/>
      <c r="S757" s="250"/>
      <c r="T757" s="251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2" t="s">
        <v>230</v>
      </c>
      <c r="AU757" s="252" t="s">
        <v>88</v>
      </c>
      <c r="AV757" s="13" t="s">
        <v>88</v>
      </c>
      <c r="AW757" s="13" t="s">
        <v>34</v>
      </c>
      <c r="AX757" s="13" t="s">
        <v>79</v>
      </c>
      <c r="AY757" s="252" t="s">
        <v>216</v>
      </c>
    </row>
    <row r="758" s="15" customFormat="1">
      <c r="A758" s="15"/>
      <c r="B758" s="280"/>
      <c r="C758" s="281"/>
      <c r="D758" s="243" t="s">
        <v>230</v>
      </c>
      <c r="E758" s="282" t="s">
        <v>1</v>
      </c>
      <c r="F758" s="283" t="s">
        <v>1309</v>
      </c>
      <c r="G758" s="281"/>
      <c r="H758" s="284">
        <v>63</v>
      </c>
      <c r="I758" s="285"/>
      <c r="J758" s="281"/>
      <c r="K758" s="281"/>
      <c r="L758" s="286"/>
      <c r="M758" s="287"/>
      <c r="N758" s="288"/>
      <c r="O758" s="288"/>
      <c r="P758" s="288"/>
      <c r="Q758" s="288"/>
      <c r="R758" s="288"/>
      <c r="S758" s="288"/>
      <c r="T758" s="289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90" t="s">
        <v>230</v>
      </c>
      <c r="AU758" s="290" t="s">
        <v>88</v>
      </c>
      <c r="AV758" s="15" t="s">
        <v>99</v>
      </c>
      <c r="AW758" s="15" t="s">
        <v>34</v>
      </c>
      <c r="AX758" s="15" t="s">
        <v>79</v>
      </c>
      <c r="AY758" s="290" t="s">
        <v>216</v>
      </c>
    </row>
    <row r="759" s="14" customFormat="1">
      <c r="A759" s="14"/>
      <c r="B759" s="253"/>
      <c r="C759" s="254"/>
      <c r="D759" s="243" t="s">
        <v>230</v>
      </c>
      <c r="E759" s="255" t="s">
        <v>1</v>
      </c>
      <c r="F759" s="256" t="s">
        <v>285</v>
      </c>
      <c r="G759" s="254"/>
      <c r="H759" s="257">
        <v>221</v>
      </c>
      <c r="I759" s="258"/>
      <c r="J759" s="254"/>
      <c r="K759" s="254"/>
      <c r="L759" s="259"/>
      <c r="M759" s="260"/>
      <c r="N759" s="261"/>
      <c r="O759" s="261"/>
      <c r="P759" s="261"/>
      <c r="Q759" s="261"/>
      <c r="R759" s="261"/>
      <c r="S759" s="261"/>
      <c r="T759" s="262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63" t="s">
        <v>230</v>
      </c>
      <c r="AU759" s="263" t="s">
        <v>88</v>
      </c>
      <c r="AV759" s="14" t="s">
        <v>121</v>
      </c>
      <c r="AW759" s="14" t="s">
        <v>34</v>
      </c>
      <c r="AX759" s="14" t="s">
        <v>86</v>
      </c>
      <c r="AY759" s="263" t="s">
        <v>216</v>
      </c>
    </row>
    <row r="760" s="13" customFormat="1">
      <c r="A760" s="13"/>
      <c r="B760" s="241"/>
      <c r="C760" s="242"/>
      <c r="D760" s="243" t="s">
        <v>230</v>
      </c>
      <c r="E760" s="242"/>
      <c r="F760" s="245" t="s">
        <v>1360</v>
      </c>
      <c r="G760" s="242"/>
      <c r="H760" s="246">
        <v>48.619999999999997</v>
      </c>
      <c r="I760" s="247"/>
      <c r="J760" s="242"/>
      <c r="K760" s="242"/>
      <c r="L760" s="248"/>
      <c r="M760" s="249"/>
      <c r="N760" s="250"/>
      <c r="O760" s="250"/>
      <c r="P760" s="250"/>
      <c r="Q760" s="250"/>
      <c r="R760" s="250"/>
      <c r="S760" s="250"/>
      <c r="T760" s="251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2" t="s">
        <v>230</v>
      </c>
      <c r="AU760" s="252" t="s">
        <v>88</v>
      </c>
      <c r="AV760" s="13" t="s">
        <v>88</v>
      </c>
      <c r="AW760" s="13" t="s">
        <v>4</v>
      </c>
      <c r="AX760" s="13" t="s">
        <v>86</v>
      </c>
      <c r="AY760" s="252" t="s">
        <v>216</v>
      </c>
    </row>
    <row r="761" s="2" customFormat="1" ht="16.5" customHeight="1">
      <c r="A761" s="39"/>
      <c r="B761" s="40"/>
      <c r="C761" s="264" t="s">
        <v>1361</v>
      </c>
      <c r="D761" s="264" t="s">
        <v>372</v>
      </c>
      <c r="E761" s="265" t="s">
        <v>1362</v>
      </c>
      <c r="F761" s="266" t="s">
        <v>1363</v>
      </c>
      <c r="G761" s="267" t="s">
        <v>277</v>
      </c>
      <c r="H761" s="268">
        <v>44.200000000000003</v>
      </c>
      <c r="I761" s="269"/>
      <c r="J761" s="270">
        <f>ROUND(I761*H761,2)</f>
        <v>0</v>
      </c>
      <c r="K761" s="266" t="s">
        <v>222</v>
      </c>
      <c r="L761" s="271"/>
      <c r="M761" s="272" t="s">
        <v>1</v>
      </c>
      <c r="N761" s="273" t="s">
        <v>44</v>
      </c>
      <c r="O761" s="92"/>
      <c r="P761" s="237">
        <f>O761*H761</f>
        <v>0</v>
      </c>
      <c r="Q761" s="237">
        <v>0.00089999999999999998</v>
      </c>
      <c r="R761" s="237">
        <f>Q761*H761</f>
        <v>0.039780000000000003</v>
      </c>
      <c r="S761" s="237">
        <v>0</v>
      </c>
      <c r="T761" s="238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39" t="s">
        <v>250</v>
      </c>
      <c r="AT761" s="239" t="s">
        <v>372</v>
      </c>
      <c r="AU761" s="239" t="s">
        <v>88</v>
      </c>
      <c r="AY761" s="18" t="s">
        <v>216</v>
      </c>
      <c r="BE761" s="240">
        <f>IF(N761="základní",J761,0)</f>
        <v>0</v>
      </c>
      <c r="BF761" s="240">
        <f>IF(N761="snížená",J761,0)</f>
        <v>0</v>
      </c>
      <c r="BG761" s="240">
        <f>IF(N761="zákl. přenesená",J761,0)</f>
        <v>0</v>
      </c>
      <c r="BH761" s="240">
        <f>IF(N761="sníž. přenesená",J761,0)</f>
        <v>0</v>
      </c>
      <c r="BI761" s="240">
        <f>IF(N761="nulová",J761,0)</f>
        <v>0</v>
      </c>
      <c r="BJ761" s="18" t="s">
        <v>86</v>
      </c>
      <c r="BK761" s="240">
        <f>ROUND(I761*H761,2)</f>
        <v>0</v>
      </c>
      <c r="BL761" s="18" t="s">
        <v>121</v>
      </c>
      <c r="BM761" s="239" t="s">
        <v>1364</v>
      </c>
    </row>
    <row r="762" s="13" customFormat="1">
      <c r="A762" s="13"/>
      <c r="B762" s="241"/>
      <c r="C762" s="242"/>
      <c r="D762" s="243" t="s">
        <v>230</v>
      </c>
      <c r="E762" s="244" t="s">
        <v>1</v>
      </c>
      <c r="F762" s="245" t="s">
        <v>1349</v>
      </c>
      <c r="G762" s="242"/>
      <c r="H762" s="246">
        <v>105.5</v>
      </c>
      <c r="I762" s="247"/>
      <c r="J762" s="242"/>
      <c r="K762" s="242"/>
      <c r="L762" s="248"/>
      <c r="M762" s="249"/>
      <c r="N762" s="250"/>
      <c r="O762" s="250"/>
      <c r="P762" s="250"/>
      <c r="Q762" s="250"/>
      <c r="R762" s="250"/>
      <c r="S762" s="250"/>
      <c r="T762" s="251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2" t="s">
        <v>230</v>
      </c>
      <c r="AU762" s="252" t="s">
        <v>88</v>
      </c>
      <c r="AV762" s="13" t="s">
        <v>88</v>
      </c>
      <c r="AW762" s="13" t="s">
        <v>34</v>
      </c>
      <c r="AX762" s="13" t="s">
        <v>79</v>
      </c>
      <c r="AY762" s="252" t="s">
        <v>216</v>
      </c>
    </row>
    <row r="763" s="15" customFormat="1">
      <c r="A763" s="15"/>
      <c r="B763" s="280"/>
      <c r="C763" s="281"/>
      <c r="D763" s="243" t="s">
        <v>230</v>
      </c>
      <c r="E763" s="282" t="s">
        <v>1</v>
      </c>
      <c r="F763" s="283" t="s">
        <v>1300</v>
      </c>
      <c r="G763" s="281"/>
      <c r="H763" s="284">
        <v>105.5</v>
      </c>
      <c r="I763" s="285"/>
      <c r="J763" s="281"/>
      <c r="K763" s="281"/>
      <c r="L763" s="286"/>
      <c r="M763" s="287"/>
      <c r="N763" s="288"/>
      <c r="O763" s="288"/>
      <c r="P763" s="288"/>
      <c r="Q763" s="288"/>
      <c r="R763" s="288"/>
      <c r="S763" s="288"/>
      <c r="T763" s="289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90" t="s">
        <v>230</v>
      </c>
      <c r="AU763" s="290" t="s">
        <v>88</v>
      </c>
      <c r="AV763" s="15" t="s">
        <v>99</v>
      </c>
      <c r="AW763" s="15" t="s">
        <v>34</v>
      </c>
      <c r="AX763" s="15" t="s">
        <v>79</v>
      </c>
      <c r="AY763" s="290" t="s">
        <v>216</v>
      </c>
    </row>
    <row r="764" s="13" customFormat="1">
      <c r="A764" s="13"/>
      <c r="B764" s="241"/>
      <c r="C764" s="242"/>
      <c r="D764" s="243" t="s">
        <v>230</v>
      </c>
      <c r="E764" s="244" t="s">
        <v>1</v>
      </c>
      <c r="F764" s="245" t="s">
        <v>1351</v>
      </c>
      <c r="G764" s="242"/>
      <c r="H764" s="246">
        <v>16.5</v>
      </c>
      <c r="I764" s="247"/>
      <c r="J764" s="242"/>
      <c r="K764" s="242"/>
      <c r="L764" s="248"/>
      <c r="M764" s="249"/>
      <c r="N764" s="250"/>
      <c r="O764" s="250"/>
      <c r="P764" s="250"/>
      <c r="Q764" s="250"/>
      <c r="R764" s="250"/>
      <c r="S764" s="250"/>
      <c r="T764" s="251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2" t="s">
        <v>230</v>
      </c>
      <c r="AU764" s="252" t="s">
        <v>88</v>
      </c>
      <c r="AV764" s="13" t="s">
        <v>88</v>
      </c>
      <c r="AW764" s="13" t="s">
        <v>34</v>
      </c>
      <c r="AX764" s="13" t="s">
        <v>79</v>
      </c>
      <c r="AY764" s="252" t="s">
        <v>216</v>
      </c>
    </row>
    <row r="765" s="15" customFormat="1">
      <c r="A765" s="15"/>
      <c r="B765" s="280"/>
      <c r="C765" s="281"/>
      <c r="D765" s="243" t="s">
        <v>230</v>
      </c>
      <c r="E765" s="282" t="s">
        <v>1</v>
      </c>
      <c r="F765" s="283" t="s">
        <v>1303</v>
      </c>
      <c r="G765" s="281"/>
      <c r="H765" s="284">
        <v>16.5</v>
      </c>
      <c r="I765" s="285"/>
      <c r="J765" s="281"/>
      <c r="K765" s="281"/>
      <c r="L765" s="286"/>
      <c r="M765" s="287"/>
      <c r="N765" s="288"/>
      <c r="O765" s="288"/>
      <c r="P765" s="288"/>
      <c r="Q765" s="288"/>
      <c r="R765" s="288"/>
      <c r="S765" s="288"/>
      <c r="T765" s="289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90" t="s">
        <v>230</v>
      </c>
      <c r="AU765" s="290" t="s">
        <v>88</v>
      </c>
      <c r="AV765" s="15" t="s">
        <v>99</v>
      </c>
      <c r="AW765" s="15" t="s">
        <v>34</v>
      </c>
      <c r="AX765" s="15" t="s">
        <v>79</v>
      </c>
      <c r="AY765" s="290" t="s">
        <v>216</v>
      </c>
    </row>
    <row r="766" s="13" customFormat="1">
      <c r="A766" s="13"/>
      <c r="B766" s="241"/>
      <c r="C766" s="242"/>
      <c r="D766" s="243" t="s">
        <v>230</v>
      </c>
      <c r="E766" s="244" t="s">
        <v>1</v>
      </c>
      <c r="F766" s="245" t="s">
        <v>1353</v>
      </c>
      <c r="G766" s="242"/>
      <c r="H766" s="246">
        <v>36</v>
      </c>
      <c r="I766" s="247"/>
      <c r="J766" s="242"/>
      <c r="K766" s="242"/>
      <c r="L766" s="248"/>
      <c r="M766" s="249"/>
      <c r="N766" s="250"/>
      <c r="O766" s="250"/>
      <c r="P766" s="250"/>
      <c r="Q766" s="250"/>
      <c r="R766" s="250"/>
      <c r="S766" s="250"/>
      <c r="T766" s="251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2" t="s">
        <v>230</v>
      </c>
      <c r="AU766" s="252" t="s">
        <v>88</v>
      </c>
      <c r="AV766" s="13" t="s">
        <v>88</v>
      </c>
      <c r="AW766" s="13" t="s">
        <v>34</v>
      </c>
      <c r="AX766" s="13" t="s">
        <v>79</v>
      </c>
      <c r="AY766" s="252" t="s">
        <v>216</v>
      </c>
    </row>
    <row r="767" s="15" customFormat="1">
      <c r="A767" s="15"/>
      <c r="B767" s="280"/>
      <c r="C767" s="281"/>
      <c r="D767" s="243" t="s">
        <v>230</v>
      </c>
      <c r="E767" s="282" t="s">
        <v>1</v>
      </c>
      <c r="F767" s="283" t="s">
        <v>1306</v>
      </c>
      <c r="G767" s="281"/>
      <c r="H767" s="284">
        <v>36</v>
      </c>
      <c r="I767" s="285"/>
      <c r="J767" s="281"/>
      <c r="K767" s="281"/>
      <c r="L767" s="286"/>
      <c r="M767" s="287"/>
      <c r="N767" s="288"/>
      <c r="O767" s="288"/>
      <c r="P767" s="288"/>
      <c r="Q767" s="288"/>
      <c r="R767" s="288"/>
      <c r="S767" s="288"/>
      <c r="T767" s="289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T767" s="290" t="s">
        <v>230</v>
      </c>
      <c r="AU767" s="290" t="s">
        <v>88</v>
      </c>
      <c r="AV767" s="15" t="s">
        <v>99</v>
      </c>
      <c r="AW767" s="15" t="s">
        <v>34</v>
      </c>
      <c r="AX767" s="15" t="s">
        <v>79</v>
      </c>
      <c r="AY767" s="290" t="s">
        <v>216</v>
      </c>
    </row>
    <row r="768" s="13" customFormat="1">
      <c r="A768" s="13"/>
      <c r="B768" s="241"/>
      <c r="C768" s="242"/>
      <c r="D768" s="243" t="s">
        <v>230</v>
      </c>
      <c r="E768" s="244" t="s">
        <v>1</v>
      </c>
      <c r="F768" s="245" t="s">
        <v>1355</v>
      </c>
      <c r="G768" s="242"/>
      <c r="H768" s="246">
        <v>63</v>
      </c>
      <c r="I768" s="247"/>
      <c r="J768" s="242"/>
      <c r="K768" s="242"/>
      <c r="L768" s="248"/>
      <c r="M768" s="249"/>
      <c r="N768" s="250"/>
      <c r="O768" s="250"/>
      <c r="P768" s="250"/>
      <c r="Q768" s="250"/>
      <c r="R768" s="250"/>
      <c r="S768" s="250"/>
      <c r="T768" s="251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2" t="s">
        <v>230</v>
      </c>
      <c r="AU768" s="252" t="s">
        <v>88</v>
      </c>
      <c r="AV768" s="13" t="s">
        <v>88</v>
      </c>
      <c r="AW768" s="13" t="s">
        <v>34</v>
      </c>
      <c r="AX768" s="13" t="s">
        <v>79</v>
      </c>
      <c r="AY768" s="252" t="s">
        <v>216</v>
      </c>
    </row>
    <row r="769" s="15" customFormat="1">
      <c r="A769" s="15"/>
      <c r="B769" s="280"/>
      <c r="C769" s="281"/>
      <c r="D769" s="243" t="s">
        <v>230</v>
      </c>
      <c r="E769" s="282" t="s">
        <v>1</v>
      </c>
      <c r="F769" s="283" t="s">
        <v>1309</v>
      </c>
      <c r="G769" s="281"/>
      <c r="H769" s="284">
        <v>63</v>
      </c>
      <c r="I769" s="285"/>
      <c r="J769" s="281"/>
      <c r="K769" s="281"/>
      <c r="L769" s="286"/>
      <c r="M769" s="287"/>
      <c r="N769" s="288"/>
      <c r="O769" s="288"/>
      <c r="P769" s="288"/>
      <c r="Q769" s="288"/>
      <c r="R769" s="288"/>
      <c r="S769" s="288"/>
      <c r="T769" s="289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T769" s="290" t="s">
        <v>230</v>
      </c>
      <c r="AU769" s="290" t="s">
        <v>88</v>
      </c>
      <c r="AV769" s="15" t="s">
        <v>99</v>
      </c>
      <c r="AW769" s="15" t="s">
        <v>34</v>
      </c>
      <c r="AX769" s="15" t="s">
        <v>79</v>
      </c>
      <c r="AY769" s="290" t="s">
        <v>216</v>
      </c>
    </row>
    <row r="770" s="14" customFormat="1">
      <c r="A770" s="14"/>
      <c r="B770" s="253"/>
      <c r="C770" s="254"/>
      <c r="D770" s="243" t="s">
        <v>230</v>
      </c>
      <c r="E770" s="255" t="s">
        <v>1</v>
      </c>
      <c r="F770" s="256" t="s">
        <v>285</v>
      </c>
      <c r="G770" s="254"/>
      <c r="H770" s="257">
        <v>221</v>
      </c>
      <c r="I770" s="258"/>
      <c r="J770" s="254"/>
      <c r="K770" s="254"/>
      <c r="L770" s="259"/>
      <c r="M770" s="260"/>
      <c r="N770" s="261"/>
      <c r="O770" s="261"/>
      <c r="P770" s="261"/>
      <c r="Q770" s="261"/>
      <c r="R770" s="261"/>
      <c r="S770" s="261"/>
      <c r="T770" s="262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3" t="s">
        <v>230</v>
      </c>
      <c r="AU770" s="263" t="s">
        <v>88</v>
      </c>
      <c r="AV770" s="14" t="s">
        <v>121</v>
      </c>
      <c r="AW770" s="14" t="s">
        <v>34</v>
      </c>
      <c r="AX770" s="14" t="s">
        <v>86</v>
      </c>
      <c r="AY770" s="263" t="s">
        <v>216</v>
      </c>
    </row>
    <row r="771" s="13" customFormat="1">
      <c r="A771" s="13"/>
      <c r="B771" s="241"/>
      <c r="C771" s="242"/>
      <c r="D771" s="243" t="s">
        <v>230</v>
      </c>
      <c r="E771" s="242"/>
      <c r="F771" s="245" t="s">
        <v>1365</v>
      </c>
      <c r="G771" s="242"/>
      <c r="H771" s="246">
        <v>44.200000000000003</v>
      </c>
      <c r="I771" s="247"/>
      <c r="J771" s="242"/>
      <c r="K771" s="242"/>
      <c r="L771" s="248"/>
      <c r="M771" s="249"/>
      <c r="N771" s="250"/>
      <c r="O771" s="250"/>
      <c r="P771" s="250"/>
      <c r="Q771" s="250"/>
      <c r="R771" s="250"/>
      <c r="S771" s="250"/>
      <c r="T771" s="251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2" t="s">
        <v>230</v>
      </c>
      <c r="AU771" s="252" t="s">
        <v>88</v>
      </c>
      <c r="AV771" s="13" t="s">
        <v>88</v>
      </c>
      <c r="AW771" s="13" t="s">
        <v>4</v>
      </c>
      <c r="AX771" s="13" t="s">
        <v>86</v>
      </c>
      <c r="AY771" s="252" t="s">
        <v>216</v>
      </c>
    </row>
    <row r="772" s="2" customFormat="1" ht="21.75" customHeight="1">
      <c r="A772" s="39"/>
      <c r="B772" s="40"/>
      <c r="C772" s="228" t="s">
        <v>1366</v>
      </c>
      <c r="D772" s="228" t="s">
        <v>218</v>
      </c>
      <c r="E772" s="229" t="s">
        <v>1367</v>
      </c>
      <c r="F772" s="230" t="s">
        <v>1368</v>
      </c>
      <c r="G772" s="231" t="s">
        <v>221</v>
      </c>
      <c r="H772" s="232">
        <v>2</v>
      </c>
      <c r="I772" s="233"/>
      <c r="J772" s="234">
        <f>ROUND(I772*H772,2)</f>
        <v>0</v>
      </c>
      <c r="K772" s="230" t="s">
        <v>222</v>
      </c>
      <c r="L772" s="45"/>
      <c r="M772" s="235" t="s">
        <v>1</v>
      </c>
      <c r="N772" s="236" t="s">
        <v>44</v>
      </c>
      <c r="O772" s="92"/>
      <c r="P772" s="237">
        <f>O772*H772</f>
        <v>0</v>
      </c>
      <c r="Q772" s="237">
        <v>0.012919999999999999</v>
      </c>
      <c r="R772" s="237">
        <f>Q772*H772</f>
        <v>0.025839999999999998</v>
      </c>
      <c r="S772" s="237">
        <v>0</v>
      </c>
      <c r="T772" s="238">
        <f>S772*H772</f>
        <v>0</v>
      </c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R772" s="239" t="s">
        <v>121</v>
      </c>
      <c r="AT772" s="239" t="s">
        <v>218</v>
      </c>
      <c r="AU772" s="239" t="s">
        <v>88</v>
      </c>
      <c r="AY772" s="18" t="s">
        <v>216</v>
      </c>
      <c r="BE772" s="240">
        <f>IF(N772="základní",J772,0)</f>
        <v>0</v>
      </c>
      <c r="BF772" s="240">
        <f>IF(N772="snížená",J772,0)</f>
        <v>0</v>
      </c>
      <c r="BG772" s="240">
        <f>IF(N772="zákl. přenesená",J772,0)</f>
        <v>0</v>
      </c>
      <c r="BH772" s="240">
        <f>IF(N772="sníž. přenesená",J772,0)</f>
        <v>0</v>
      </c>
      <c r="BI772" s="240">
        <f>IF(N772="nulová",J772,0)</f>
        <v>0</v>
      </c>
      <c r="BJ772" s="18" t="s">
        <v>86</v>
      </c>
      <c r="BK772" s="240">
        <f>ROUND(I772*H772,2)</f>
        <v>0</v>
      </c>
      <c r="BL772" s="18" t="s">
        <v>121</v>
      </c>
      <c r="BM772" s="239" t="s">
        <v>1369</v>
      </c>
    </row>
    <row r="773" s="13" customFormat="1">
      <c r="A773" s="13"/>
      <c r="B773" s="241"/>
      <c r="C773" s="242"/>
      <c r="D773" s="243" t="s">
        <v>230</v>
      </c>
      <c r="E773" s="244" t="s">
        <v>1</v>
      </c>
      <c r="F773" s="245" t="s">
        <v>1370</v>
      </c>
      <c r="G773" s="242"/>
      <c r="H773" s="246">
        <v>2</v>
      </c>
      <c r="I773" s="247"/>
      <c r="J773" s="242"/>
      <c r="K773" s="242"/>
      <c r="L773" s="248"/>
      <c r="M773" s="249"/>
      <c r="N773" s="250"/>
      <c r="O773" s="250"/>
      <c r="P773" s="250"/>
      <c r="Q773" s="250"/>
      <c r="R773" s="250"/>
      <c r="S773" s="250"/>
      <c r="T773" s="251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2" t="s">
        <v>230</v>
      </c>
      <c r="AU773" s="252" t="s">
        <v>88</v>
      </c>
      <c r="AV773" s="13" t="s">
        <v>88</v>
      </c>
      <c r="AW773" s="13" t="s">
        <v>34</v>
      </c>
      <c r="AX773" s="13" t="s">
        <v>86</v>
      </c>
      <c r="AY773" s="252" t="s">
        <v>216</v>
      </c>
    </row>
    <row r="774" s="2" customFormat="1" ht="16.5" customHeight="1">
      <c r="A774" s="39"/>
      <c r="B774" s="40"/>
      <c r="C774" s="228" t="s">
        <v>1371</v>
      </c>
      <c r="D774" s="228" t="s">
        <v>218</v>
      </c>
      <c r="E774" s="229" t="s">
        <v>1372</v>
      </c>
      <c r="F774" s="230" t="s">
        <v>1373</v>
      </c>
      <c r="G774" s="231" t="s">
        <v>277</v>
      </c>
      <c r="H774" s="232">
        <v>484.20699999999999</v>
      </c>
      <c r="I774" s="233"/>
      <c r="J774" s="234">
        <f>ROUND(I774*H774,2)</f>
        <v>0</v>
      </c>
      <c r="K774" s="230" t="s">
        <v>222</v>
      </c>
      <c r="L774" s="45"/>
      <c r="M774" s="235" t="s">
        <v>1</v>
      </c>
      <c r="N774" s="236" t="s">
        <v>44</v>
      </c>
      <c r="O774" s="92"/>
      <c r="P774" s="237">
        <f>O774*H774</f>
        <v>0</v>
      </c>
      <c r="Q774" s="237">
        <v>8.0000000000000007E-05</v>
      </c>
      <c r="R774" s="237">
        <f>Q774*H774</f>
        <v>0.038736560000000003</v>
      </c>
      <c r="S774" s="237">
        <v>0</v>
      </c>
      <c r="T774" s="238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39" t="s">
        <v>121</v>
      </c>
      <c r="AT774" s="239" t="s">
        <v>218</v>
      </c>
      <c r="AU774" s="239" t="s">
        <v>88</v>
      </c>
      <c r="AY774" s="18" t="s">
        <v>216</v>
      </c>
      <c r="BE774" s="240">
        <f>IF(N774="základní",J774,0)</f>
        <v>0</v>
      </c>
      <c r="BF774" s="240">
        <f>IF(N774="snížená",J774,0)</f>
        <v>0</v>
      </c>
      <c r="BG774" s="240">
        <f>IF(N774="zákl. přenesená",J774,0)</f>
        <v>0</v>
      </c>
      <c r="BH774" s="240">
        <f>IF(N774="sníž. přenesená",J774,0)</f>
        <v>0</v>
      </c>
      <c r="BI774" s="240">
        <f>IF(N774="nulová",J774,0)</f>
        <v>0</v>
      </c>
      <c r="BJ774" s="18" t="s">
        <v>86</v>
      </c>
      <c r="BK774" s="240">
        <f>ROUND(I774*H774,2)</f>
        <v>0</v>
      </c>
      <c r="BL774" s="18" t="s">
        <v>121</v>
      </c>
      <c r="BM774" s="239" t="s">
        <v>1374</v>
      </c>
    </row>
    <row r="775" s="2" customFormat="1" ht="16.5" customHeight="1">
      <c r="A775" s="39"/>
      <c r="B775" s="40"/>
      <c r="C775" s="228" t="s">
        <v>1375</v>
      </c>
      <c r="D775" s="228" t="s">
        <v>218</v>
      </c>
      <c r="E775" s="229" t="s">
        <v>1376</v>
      </c>
      <c r="F775" s="230" t="s">
        <v>1377</v>
      </c>
      <c r="G775" s="231" t="s">
        <v>293</v>
      </c>
      <c r="H775" s="232">
        <v>844.89499999999998</v>
      </c>
      <c r="I775" s="233"/>
      <c r="J775" s="234">
        <f>ROUND(I775*H775,2)</f>
        <v>0</v>
      </c>
      <c r="K775" s="230" t="s">
        <v>222</v>
      </c>
      <c r="L775" s="45"/>
      <c r="M775" s="235" t="s">
        <v>1</v>
      </c>
      <c r="N775" s="236" t="s">
        <v>44</v>
      </c>
      <c r="O775" s="92"/>
      <c r="P775" s="237">
        <f>O775*H775</f>
        <v>0</v>
      </c>
      <c r="Q775" s="237">
        <v>0</v>
      </c>
      <c r="R775" s="237">
        <f>Q775*H775</f>
        <v>0</v>
      </c>
      <c r="S775" s="237">
        <v>0</v>
      </c>
      <c r="T775" s="238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39" t="s">
        <v>121</v>
      </c>
      <c r="AT775" s="239" t="s">
        <v>218</v>
      </c>
      <c r="AU775" s="239" t="s">
        <v>88</v>
      </c>
      <c r="AY775" s="18" t="s">
        <v>216</v>
      </c>
      <c r="BE775" s="240">
        <f>IF(N775="základní",J775,0)</f>
        <v>0</v>
      </c>
      <c r="BF775" s="240">
        <f>IF(N775="snížená",J775,0)</f>
        <v>0</v>
      </c>
      <c r="BG775" s="240">
        <f>IF(N775="zákl. přenesená",J775,0)</f>
        <v>0</v>
      </c>
      <c r="BH775" s="240">
        <f>IF(N775="sníž. přenesená",J775,0)</f>
        <v>0</v>
      </c>
      <c r="BI775" s="240">
        <f>IF(N775="nulová",J775,0)</f>
        <v>0</v>
      </c>
      <c r="BJ775" s="18" t="s">
        <v>86</v>
      </c>
      <c r="BK775" s="240">
        <f>ROUND(I775*H775,2)</f>
        <v>0</v>
      </c>
      <c r="BL775" s="18" t="s">
        <v>121</v>
      </c>
      <c r="BM775" s="239" t="s">
        <v>1378</v>
      </c>
    </row>
    <row r="776" s="13" customFormat="1">
      <c r="A776" s="13"/>
      <c r="B776" s="241"/>
      <c r="C776" s="242"/>
      <c r="D776" s="243" t="s">
        <v>230</v>
      </c>
      <c r="E776" s="244" t="s">
        <v>1</v>
      </c>
      <c r="F776" s="245" t="s">
        <v>1379</v>
      </c>
      <c r="G776" s="242"/>
      <c r="H776" s="246">
        <v>76.625</v>
      </c>
      <c r="I776" s="247"/>
      <c r="J776" s="242"/>
      <c r="K776" s="242"/>
      <c r="L776" s="248"/>
      <c r="M776" s="249"/>
      <c r="N776" s="250"/>
      <c r="O776" s="250"/>
      <c r="P776" s="250"/>
      <c r="Q776" s="250"/>
      <c r="R776" s="250"/>
      <c r="S776" s="250"/>
      <c r="T776" s="251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2" t="s">
        <v>230</v>
      </c>
      <c r="AU776" s="252" t="s">
        <v>88</v>
      </c>
      <c r="AV776" s="13" t="s">
        <v>88</v>
      </c>
      <c r="AW776" s="13" t="s">
        <v>34</v>
      </c>
      <c r="AX776" s="13" t="s">
        <v>79</v>
      </c>
      <c r="AY776" s="252" t="s">
        <v>216</v>
      </c>
    </row>
    <row r="777" s="13" customFormat="1">
      <c r="A777" s="13"/>
      <c r="B777" s="241"/>
      <c r="C777" s="242"/>
      <c r="D777" s="243" t="s">
        <v>230</v>
      </c>
      <c r="E777" s="244" t="s">
        <v>1</v>
      </c>
      <c r="F777" s="245" t="s">
        <v>1380</v>
      </c>
      <c r="G777" s="242"/>
      <c r="H777" s="246">
        <v>11.75</v>
      </c>
      <c r="I777" s="247"/>
      <c r="J777" s="242"/>
      <c r="K777" s="242"/>
      <c r="L777" s="248"/>
      <c r="M777" s="249"/>
      <c r="N777" s="250"/>
      <c r="O777" s="250"/>
      <c r="P777" s="250"/>
      <c r="Q777" s="250"/>
      <c r="R777" s="250"/>
      <c r="S777" s="250"/>
      <c r="T777" s="251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2" t="s">
        <v>230</v>
      </c>
      <c r="AU777" s="252" t="s">
        <v>88</v>
      </c>
      <c r="AV777" s="13" t="s">
        <v>88</v>
      </c>
      <c r="AW777" s="13" t="s">
        <v>34</v>
      </c>
      <c r="AX777" s="13" t="s">
        <v>79</v>
      </c>
      <c r="AY777" s="252" t="s">
        <v>216</v>
      </c>
    </row>
    <row r="778" s="13" customFormat="1">
      <c r="A778" s="13"/>
      <c r="B778" s="241"/>
      <c r="C778" s="242"/>
      <c r="D778" s="243" t="s">
        <v>230</v>
      </c>
      <c r="E778" s="244" t="s">
        <v>1</v>
      </c>
      <c r="F778" s="245" t="s">
        <v>1381</v>
      </c>
      <c r="G778" s="242"/>
      <c r="H778" s="246">
        <v>43.5</v>
      </c>
      <c r="I778" s="247"/>
      <c r="J778" s="242"/>
      <c r="K778" s="242"/>
      <c r="L778" s="248"/>
      <c r="M778" s="249"/>
      <c r="N778" s="250"/>
      <c r="O778" s="250"/>
      <c r="P778" s="250"/>
      <c r="Q778" s="250"/>
      <c r="R778" s="250"/>
      <c r="S778" s="250"/>
      <c r="T778" s="251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2" t="s">
        <v>230</v>
      </c>
      <c r="AU778" s="252" t="s">
        <v>88</v>
      </c>
      <c r="AV778" s="13" t="s">
        <v>88</v>
      </c>
      <c r="AW778" s="13" t="s">
        <v>34</v>
      </c>
      <c r="AX778" s="13" t="s">
        <v>79</v>
      </c>
      <c r="AY778" s="252" t="s">
        <v>216</v>
      </c>
    </row>
    <row r="779" s="13" customFormat="1">
      <c r="A779" s="13"/>
      <c r="B779" s="241"/>
      <c r="C779" s="242"/>
      <c r="D779" s="243" t="s">
        <v>230</v>
      </c>
      <c r="E779" s="244" t="s">
        <v>1</v>
      </c>
      <c r="F779" s="245" t="s">
        <v>1382</v>
      </c>
      <c r="G779" s="242"/>
      <c r="H779" s="246">
        <v>47.25</v>
      </c>
      <c r="I779" s="247"/>
      <c r="J779" s="242"/>
      <c r="K779" s="242"/>
      <c r="L779" s="248"/>
      <c r="M779" s="249"/>
      <c r="N779" s="250"/>
      <c r="O779" s="250"/>
      <c r="P779" s="250"/>
      <c r="Q779" s="250"/>
      <c r="R779" s="250"/>
      <c r="S779" s="250"/>
      <c r="T779" s="251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2" t="s">
        <v>230</v>
      </c>
      <c r="AU779" s="252" t="s">
        <v>88</v>
      </c>
      <c r="AV779" s="13" t="s">
        <v>88</v>
      </c>
      <c r="AW779" s="13" t="s">
        <v>34</v>
      </c>
      <c r="AX779" s="13" t="s">
        <v>79</v>
      </c>
      <c r="AY779" s="252" t="s">
        <v>216</v>
      </c>
    </row>
    <row r="780" s="15" customFormat="1">
      <c r="A780" s="15"/>
      <c r="B780" s="280"/>
      <c r="C780" s="281"/>
      <c r="D780" s="243" t="s">
        <v>230</v>
      </c>
      <c r="E780" s="282" t="s">
        <v>1</v>
      </c>
      <c r="F780" s="283" t="s">
        <v>1383</v>
      </c>
      <c r="G780" s="281"/>
      <c r="H780" s="284">
        <v>179.125</v>
      </c>
      <c r="I780" s="285"/>
      <c r="J780" s="281"/>
      <c r="K780" s="281"/>
      <c r="L780" s="286"/>
      <c r="M780" s="287"/>
      <c r="N780" s="288"/>
      <c r="O780" s="288"/>
      <c r="P780" s="288"/>
      <c r="Q780" s="288"/>
      <c r="R780" s="288"/>
      <c r="S780" s="288"/>
      <c r="T780" s="289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T780" s="290" t="s">
        <v>230</v>
      </c>
      <c r="AU780" s="290" t="s">
        <v>88</v>
      </c>
      <c r="AV780" s="15" t="s">
        <v>99</v>
      </c>
      <c r="AW780" s="15" t="s">
        <v>34</v>
      </c>
      <c r="AX780" s="15" t="s">
        <v>79</v>
      </c>
      <c r="AY780" s="290" t="s">
        <v>216</v>
      </c>
    </row>
    <row r="781" s="13" customFormat="1">
      <c r="A781" s="13"/>
      <c r="B781" s="241"/>
      <c r="C781" s="242"/>
      <c r="D781" s="243" t="s">
        <v>230</v>
      </c>
      <c r="E781" s="244" t="s">
        <v>1</v>
      </c>
      <c r="F781" s="245" t="s">
        <v>1384</v>
      </c>
      <c r="G781" s="242"/>
      <c r="H781" s="246">
        <v>196.69999999999999</v>
      </c>
      <c r="I781" s="247"/>
      <c r="J781" s="242"/>
      <c r="K781" s="242"/>
      <c r="L781" s="248"/>
      <c r="M781" s="249"/>
      <c r="N781" s="250"/>
      <c r="O781" s="250"/>
      <c r="P781" s="250"/>
      <c r="Q781" s="250"/>
      <c r="R781" s="250"/>
      <c r="S781" s="250"/>
      <c r="T781" s="251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52" t="s">
        <v>230</v>
      </c>
      <c r="AU781" s="252" t="s">
        <v>88</v>
      </c>
      <c r="AV781" s="13" t="s">
        <v>88</v>
      </c>
      <c r="AW781" s="13" t="s">
        <v>34</v>
      </c>
      <c r="AX781" s="13" t="s">
        <v>79</v>
      </c>
      <c r="AY781" s="252" t="s">
        <v>216</v>
      </c>
    </row>
    <row r="782" s="15" customFormat="1">
      <c r="A782" s="15"/>
      <c r="B782" s="280"/>
      <c r="C782" s="281"/>
      <c r="D782" s="243" t="s">
        <v>230</v>
      </c>
      <c r="E782" s="282" t="s">
        <v>1</v>
      </c>
      <c r="F782" s="283" t="s">
        <v>1385</v>
      </c>
      <c r="G782" s="281"/>
      <c r="H782" s="284">
        <v>196.69999999999999</v>
      </c>
      <c r="I782" s="285"/>
      <c r="J782" s="281"/>
      <c r="K782" s="281"/>
      <c r="L782" s="286"/>
      <c r="M782" s="287"/>
      <c r="N782" s="288"/>
      <c r="O782" s="288"/>
      <c r="P782" s="288"/>
      <c r="Q782" s="288"/>
      <c r="R782" s="288"/>
      <c r="S782" s="288"/>
      <c r="T782" s="289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90" t="s">
        <v>230</v>
      </c>
      <c r="AU782" s="290" t="s">
        <v>88</v>
      </c>
      <c r="AV782" s="15" t="s">
        <v>99</v>
      </c>
      <c r="AW782" s="15" t="s">
        <v>34</v>
      </c>
      <c r="AX782" s="15" t="s">
        <v>79</v>
      </c>
      <c r="AY782" s="290" t="s">
        <v>216</v>
      </c>
    </row>
    <row r="783" s="13" customFormat="1">
      <c r="A783" s="13"/>
      <c r="B783" s="241"/>
      <c r="C783" s="242"/>
      <c r="D783" s="243" t="s">
        <v>230</v>
      </c>
      <c r="E783" s="244" t="s">
        <v>1</v>
      </c>
      <c r="F783" s="245" t="s">
        <v>1386</v>
      </c>
      <c r="G783" s="242"/>
      <c r="H783" s="246">
        <v>58.375</v>
      </c>
      <c r="I783" s="247"/>
      <c r="J783" s="242"/>
      <c r="K783" s="242"/>
      <c r="L783" s="248"/>
      <c r="M783" s="249"/>
      <c r="N783" s="250"/>
      <c r="O783" s="250"/>
      <c r="P783" s="250"/>
      <c r="Q783" s="250"/>
      <c r="R783" s="250"/>
      <c r="S783" s="250"/>
      <c r="T783" s="251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52" t="s">
        <v>230</v>
      </c>
      <c r="AU783" s="252" t="s">
        <v>88</v>
      </c>
      <c r="AV783" s="13" t="s">
        <v>88</v>
      </c>
      <c r="AW783" s="13" t="s">
        <v>34</v>
      </c>
      <c r="AX783" s="13" t="s">
        <v>79</v>
      </c>
      <c r="AY783" s="252" t="s">
        <v>216</v>
      </c>
    </row>
    <row r="784" s="15" customFormat="1">
      <c r="A784" s="15"/>
      <c r="B784" s="280"/>
      <c r="C784" s="281"/>
      <c r="D784" s="243" t="s">
        <v>230</v>
      </c>
      <c r="E784" s="282" t="s">
        <v>1</v>
      </c>
      <c r="F784" s="283" t="s">
        <v>1387</v>
      </c>
      <c r="G784" s="281"/>
      <c r="H784" s="284">
        <v>58.375</v>
      </c>
      <c r="I784" s="285"/>
      <c r="J784" s="281"/>
      <c r="K784" s="281"/>
      <c r="L784" s="286"/>
      <c r="M784" s="287"/>
      <c r="N784" s="288"/>
      <c r="O784" s="288"/>
      <c r="P784" s="288"/>
      <c r="Q784" s="288"/>
      <c r="R784" s="288"/>
      <c r="S784" s="288"/>
      <c r="T784" s="289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T784" s="290" t="s">
        <v>230</v>
      </c>
      <c r="AU784" s="290" t="s">
        <v>88</v>
      </c>
      <c r="AV784" s="15" t="s">
        <v>99</v>
      </c>
      <c r="AW784" s="15" t="s">
        <v>34</v>
      </c>
      <c r="AX784" s="15" t="s">
        <v>79</v>
      </c>
      <c r="AY784" s="290" t="s">
        <v>216</v>
      </c>
    </row>
    <row r="785" s="13" customFormat="1">
      <c r="A785" s="13"/>
      <c r="B785" s="241"/>
      <c r="C785" s="242"/>
      <c r="D785" s="243" t="s">
        <v>230</v>
      </c>
      <c r="E785" s="244" t="s">
        <v>1</v>
      </c>
      <c r="F785" s="245" t="s">
        <v>1388</v>
      </c>
      <c r="G785" s="242"/>
      <c r="H785" s="246">
        <v>104.90000000000001</v>
      </c>
      <c r="I785" s="247"/>
      <c r="J785" s="242"/>
      <c r="K785" s="242"/>
      <c r="L785" s="248"/>
      <c r="M785" s="249"/>
      <c r="N785" s="250"/>
      <c r="O785" s="250"/>
      <c r="P785" s="250"/>
      <c r="Q785" s="250"/>
      <c r="R785" s="250"/>
      <c r="S785" s="250"/>
      <c r="T785" s="251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2" t="s">
        <v>230</v>
      </c>
      <c r="AU785" s="252" t="s">
        <v>88</v>
      </c>
      <c r="AV785" s="13" t="s">
        <v>88</v>
      </c>
      <c r="AW785" s="13" t="s">
        <v>34</v>
      </c>
      <c r="AX785" s="13" t="s">
        <v>79</v>
      </c>
      <c r="AY785" s="252" t="s">
        <v>216</v>
      </c>
    </row>
    <row r="786" s="15" customFormat="1">
      <c r="A786" s="15"/>
      <c r="B786" s="280"/>
      <c r="C786" s="281"/>
      <c r="D786" s="243" t="s">
        <v>230</v>
      </c>
      <c r="E786" s="282" t="s">
        <v>1</v>
      </c>
      <c r="F786" s="283" t="s">
        <v>1389</v>
      </c>
      <c r="G786" s="281"/>
      <c r="H786" s="284">
        <v>104.90000000000001</v>
      </c>
      <c r="I786" s="285"/>
      <c r="J786" s="281"/>
      <c r="K786" s="281"/>
      <c r="L786" s="286"/>
      <c r="M786" s="287"/>
      <c r="N786" s="288"/>
      <c r="O786" s="288"/>
      <c r="P786" s="288"/>
      <c r="Q786" s="288"/>
      <c r="R786" s="288"/>
      <c r="S786" s="288"/>
      <c r="T786" s="289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90" t="s">
        <v>230</v>
      </c>
      <c r="AU786" s="290" t="s">
        <v>88</v>
      </c>
      <c r="AV786" s="15" t="s">
        <v>99</v>
      </c>
      <c r="AW786" s="15" t="s">
        <v>34</v>
      </c>
      <c r="AX786" s="15" t="s">
        <v>79</v>
      </c>
      <c r="AY786" s="290" t="s">
        <v>216</v>
      </c>
    </row>
    <row r="787" s="13" customFormat="1">
      <c r="A787" s="13"/>
      <c r="B787" s="241"/>
      <c r="C787" s="242"/>
      <c r="D787" s="243" t="s">
        <v>230</v>
      </c>
      <c r="E787" s="244" t="s">
        <v>1</v>
      </c>
      <c r="F787" s="245" t="s">
        <v>1390</v>
      </c>
      <c r="G787" s="242"/>
      <c r="H787" s="246">
        <v>70.995000000000005</v>
      </c>
      <c r="I787" s="247"/>
      <c r="J787" s="242"/>
      <c r="K787" s="242"/>
      <c r="L787" s="248"/>
      <c r="M787" s="249"/>
      <c r="N787" s="250"/>
      <c r="O787" s="250"/>
      <c r="P787" s="250"/>
      <c r="Q787" s="250"/>
      <c r="R787" s="250"/>
      <c r="S787" s="250"/>
      <c r="T787" s="251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52" t="s">
        <v>230</v>
      </c>
      <c r="AU787" s="252" t="s">
        <v>88</v>
      </c>
      <c r="AV787" s="13" t="s">
        <v>88</v>
      </c>
      <c r="AW787" s="13" t="s">
        <v>34</v>
      </c>
      <c r="AX787" s="13" t="s">
        <v>79</v>
      </c>
      <c r="AY787" s="252" t="s">
        <v>216</v>
      </c>
    </row>
    <row r="788" s="15" customFormat="1">
      <c r="A788" s="15"/>
      <c r="B788" s="280"/>
      <c r="C788" s="281"/>
      <c r="D788" s="243" t="s">
        <v>230</v>
      </c>
      <c r="E788" s="282" t="s">
        <v>1</v>
      </c>
      <c r="F788" s="283" t="s">
        <v>1391</v>
      </c>
      <c r="G788" s="281"/>
      <c r="H788" s="284">
        <v>70.995000000000005</v>
      </c>
      <c r="I788" s="285"/>
      <c r="J788" s="281"/>
      <c r="K788" s="281"/>
      <c r="L788" s="286"/>
      <c r="M788" s="287"/>
      <c r="N788" s="288"/>
      <c r="O788" s="288"/>
      <c r="P788" s="288"/>
      <c r="Q788" s="288"/>
      <c r="R788" s="288"/>
      <c r="S788" s="288"/>
      <c r="T788" s="289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90" t="s">
        <v>230</v>
      </c>
      <c r="AU788" s="290" t="s">
        <v>88</v>
      </c>
      <c r="AV788" s="15" t="s">
        <v>99</v>
      </c>
      <c r="AW788" s="15" t="s">
        <v>34</v>
      </c>
      <c r="AX788" s="15" t="s">
        <v>79</v>
      </c>
      <c r="AY788" s="290" t="s">
        <v>216</v>
      </c>
    </row>
    <row r="789" s="13" customFormat="1">
      <c r="A789" s="13"/>
      <c r="B789" s="241"/>
      <c r="C789" s="242"/>
      <c r="D789" s="243" t="s">
        <v>230</v>
      </c>
      <c r="E789" s="244" t="s">
        <v>1</v>
      </c>
      <c r="F789" s="245" t="s">
        <v>1392</v>
      </c>
      <c r="G789" s="242"/>
      <c r="H789" s="246">
        <v>13.800000000000001</v>
      </c>
      <c r="I789" s="247"/>
      <c r="J789" s="242"/>
      <c r="K789" s="242"/>
      <c r="L789" s="248"/>
      <c r="M789" s="249"/>
      <c r="N789" s="250"/>
      <c r="O789" s="250"/>
      <c r="P789" s="250"/>
      <c r="Q789" s="250"/>
      <c r="R789" s="250"/>
      <c r="S789" s="250"/>
      <c r="T789" s="251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2" t="s">
        <v>230</v>
      </c>
      <c r="AU789" s="252" t="s">
        <v>88</v>
      </c>
      <c r="AV789" s="13" t="s">
        <v>88</v>
      </c>
      <c r="AW789" s="13" t="s">
        <v>34</v>
      </c>
      <c r="AX789" s="13" t="s">
        <v>79</v>
      </c>
      <c r="AY789" s="252" t="s">
        <v>216</v>
      </c>
    </row>
    <row r="790" s="15" customFormat="1">
      <c r="A790" s="15"/>
      <c r="B790" s="280"/>
      <c r="C790" s="281"/>
      <c r="D790" s="243" t="s">
        <v>230</v>
      </c>
      <c r="E790" s="282" t="s">
        <v>1</v>
      </c>
      <c r="F790" s="283" t="s">
        <v>1393</v>
      </c>
      <c r="G790" s="281"/>
      <c r="H790" s="284">
        <v>13.800000000000001</v>
      </c>
      <c r="I790" s="285"/>
      <c r="J790" s="281"/>
      <c r="K790" s="281"/>
      <c r="L790" s="286"/>
      <c r="M790" s="287"/>
      <c r="N790" s="288"/>
      <c r="O790" s="288"/>
      <c r="P790" s="288"/>
      <c r="Q790" s="288"/>
      <c r="R790" s="288"/>
      <c r="S790" s="288"/>
      <c r="T790" s="289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T790" s="290" t="s">
        <v>230</v>
      </c>
      <c r="AU790" s="290" t="s">
        <v>88</v>
      </c>
      <c r="AV790" s="15" t="s">
        <v>99</v>
      </c>
      <c r="AW790" s="15" t="s">
        <v>34</v>
      </c>
      <c r="AX790" s="15" t="s">
        <v>79</v>
      </c>
      <c r="AY790" s="290" t="s">
        <v>216</v>
      </c>
    </row>
    <row r="791" s="13" customFormat="1">
      <c r="A791" s="13"/>
      <c r="B791" s="241"/>
      <c r="C791" s="242"/>
      <c r="D791" s="243" t="s">
        <v>230</v>
      </c>
      <c r="E791" s="244" t="s">
        <v>1</v>
      </c>
      <c r="F791" s="245" t="s">
        <v>1394</v>
      </c>
      <c r="G791" s="242"/>
      <c r="H791" s="246">
        <v>221</v>
      </c>
      <c r="I791" s="247"/>
      <c r="J791" s="242"/>
      <c r="K791" s="242"/>
      <c r="L791" s="248"/>
      <c r="M791" s="249"/>
      <c r="N791" s="250"/>
      <c r="O791" s="250"/>
      <c r="P791" s="250"/>
      <c r="Q791" s="250"/>
      <c r="R791" s="250"/>
      <c r="S791" s="250"/>
      <c r="T791" s="251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52" t="s">
        <v>230</v>
      </c>
      <c r="AU791" s="252" t="s">
        <v>88</v>
      </c>
      <c r="AV791" s="13" t="s">
        <v>88</v>
      </c>
      <c r="AW791" s="13" t="s">
        <v>34</v>
      </c>
      <c r="AX791" s="13" t="s">
        <v>79</v>
      </c>
      <c r="AY791" s="252" t="s">
        <v>216</v>
      </c>
    </row>
    <row r="792" s="15" customFormat="1">
      <c r="A792" s="15"/>
      <c r="B792" s="280"/>
      <c r="C792" s="281"/>
      <c r="D792" s="243" t="s">
        <v>230</v>
      </c>
      <c r="E792" s="282" t="s">
        <v>1</v>
      </c>
      <c r="F792" s="283" t="s">
        <v>1395</v>
      </c>
      <c r="G792" s="281"/>
      <c r="H792" s="284">
        <v>221</v>
      </c>
      <c r="I792" s="285"/>
      <c r="J792" s="281"/>
      <c r="K792" s="281"/>
      <c r="L792" s="286"/>
      <c r="M792" s="287"/>
      <c r="N792" s="288"/>
      <c r="O792" s="288"/>
      <c r="P792" s="288"/>
      <c r="Q792" s="288"/>
      <c r="R792" s="288"/>
      <c r="S792" s="288"/>
      <c r="T792" s="289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90" t="s">
        <v>230</v>
      </c>
      <c r="AU792" s="290" t="s">
        <v>88</v>
      </c>
      <c r="AV792" s="15" t="s">
        <v>99</v>
      </c>
      <c r="AW792" s="15" t="s">
        <v>34</v>
      </c>
      <c r="AX792" s="15" t="s">
        <v>79</v>
      </c>
      <c r="AY792" s="290" t="s">
        <v>216</v>
      </c>
    </row>
    <row r="793" s="14" customFormat="1">
      <c r="A793" s="14"/>
      <c r="B793" s="253"/>
      <c r="C793" s="254"/>
      <c r="D793" s="243" t="s">
        <v>230</v>
      </c>
      <c r="E793" s="255" t="s">
        <v>1</v>
      </c>
      <c r="F793" s="256" t="s">
        <v>285</v>
      </c>
      <c r="G793" s="254"/>
      <c r="H793" s="257">
        <v>844.89499999999998</v>
      </c>
      <c r="I793" s="258"/>
      <c r="J793" s="254"/>
      <c r="K793" s="254"/>
      <c r="L793" s="259"/>
      <c r="M793" s="260"/>
      <c r="N793" s="261"/>
      <c r="O793" s="261"/>
      <c r="P793" s="261"/>
      <c r="Q793" s="261"/>
      <c r="R793" s="261"/>
      <c r="S793" s="261"/>
      <c r="T793" s="262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63" t="s">
        <v>230</v>
      </c>
      <c r="AU793" s="263" t="s">
        <v>88</v>
      </c>
      <c r="AV793" s="14" t="s">
        <v>121</v>
      </c>
      <c r="AW793" s="14" t="s">
        <v>34</v>
      </c>
      <c r="AX793" s="14" t="s">
        <v>86</v>
      </c>
      <c r="AY793" s="263" t="s">
        <v>216</v>
      </c>
    </row>
    <row r="794" s="2" customFormat="1" ht="16.5" customHeight="1">
      <c r="A794" s="39"/>
      <c r="B794" s="40"/>
      <c r="C794" s="264" t="s">
        <v>1396</v>
      </c>
      <c r="D794" s="264" t="s">
        <v>372</v>
      </c>
      <c r="E794" s="265" t="s">
        <v>1397</v>
      </c>
      <c r="F794" s="266" t="s">
        <v>1398</v>
      </c>
      <c r="G794" s="267" t="s">
        <v>293</v>
      </c>
      <c r="H794" s="268">
        <v>438.58499999999998</v>
      </c>
      <c r="I794" s="269"/>
      <c r="J794" s="270">
        <f>ROUND(I794*H794,2)</f>
        <v>0</v>
      </c>
      <c r="K794" s="266" t="s">
        <v>222</v>
      </c>
      <c r="L794" s="271"/>
      <c r="M794" s="272" t="s">
        <v>1</v>
      </c>
      <c r="N794" s="273" t="s">
        <v>44</v>
      </c>
      <c r="O794" s="92"/>
      <c r="P794" s="237">
        <f>O794*H794</f>
        <v>0</v>
      </c>
      <c r="Q794" s="237">
        <v>0.00012</v>
      </c>
      <c r="R794" s="237">
        <f>Q794*H794</f>
        <v>0.052630200000000002</v>
      </c>
      <c r="S794" s="237">
        <v>0</v>
      </c>
      <c r="T794" s="238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39" t="s">
        <v>250</v>
      </c>
      <c r="AT794" s="239" t="s">
        <v>372</v>
      </c>
      <c r="AU794" s="239" t="s">
        <v>88</v>
      </c>
      <c r="AY794" s="18" t="s">
        <v>216</v>
      </c>
      <c r="BE794" s="240">
        <f>IF(N794="základní",J794,0)</f>
        <v>0</v>
      </c>
      <c r="BF794" s="240">
        <f>IF(N794="snížená",J794,0)</f>
        <v>0</v>
      </c>
      <c r="BG794" s="240">
        <f>IF(N794="zákl. přenesená",J794,0)</f>
        <v>0</v>
      </c>
      <c r="BH794" s="240">
        <f>IF(N794="sníž. přenesená",J794,0)</f>
        <v>0</v>
      </c>
      <c r="BI794" s="240">
        <f>IF(N794="nulová",J794,0)</f>
        <v>0</v>
      </c>
      <c r="BJ794" s="18" t="s">
        <v>86</v>
      </c>
      <c r="BK794" s="240">
        <f>ROUND(I794*H794,2)</f>
        <v>0</v>
      </c>
      <c r="BL794" s="18" t="s">
        <v>121</v>
      </c>
      <c r="BM794" s="239" t="s">
        <v>1399</v>
      </c>
    </row>
    <row r="795" s="13" customFormat="1">
      <c r="A795" s="13"/>
      <c r="B795" s="241"/>
      <c r="C795" s="242"/>
      <c r="D795" s="243" t="s">
        <v>230</v>
      </c>
      <c r="E795" s="244" t="s">
        <v>1</v>
      </c>
      <c r="F795" s="245" t="s">
        <v>1384</v>
      </c>
      <c r="G795" s="242"/>
      <c r="H795" s="246">
        <v>196.69999999999999</v>
      </c>
      <c r="I795" s="247"/>
      <c r="J795" s="242"/>
      <c r="K795" s="242"/>
      <c r="L795" s="248"/>
      <c r="M795" s="249"/>
      <c r="N795" s="250"/>
      <c r="O795" s="250"/>
      <c r="P795" s="250"/>
      <c r="Q795" s="250"/>
      <c r="R795" s="250"/>
      <c r="S795" s="250"/>
      <c r="T795" s="251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2" t="s">
        <v>230</v>
      </c>
      <c r="AU795" s="252" t="s">
        <v>88</v>
      </c>
      <c r="AV795" s="13" t="s">
        <v>88</v>
      </c>
      <c r="AW795" s="13" t="s">
        <v>34</v>
      </c>
      <c r="AX795" s="13" t="s">
        <v>79</v>
      </c>
      <c r="AY795" s="252" t="s">
        <v>216</v>
      </c>
    </row>
    <row r="796" s="15" customFormat="1">
      <c r="A796" s="15"/>
      <c r="B796" s="280"/>
      <c r="C796" s="281"/>
      <c r="D796" s="243" t="s">
        <v>230</v>
      </c>
      <c r="E796" s="282" t="s">
        <v>1</v>
      </c>
      <c r="F796" s="283" t="s">
        <v>1385</v>
      </c>
      <c r="G796" s="281"/>
      <c r="H796" s="284">
        <v>196.69999999999999</v>
      </c>
      <c r="I796" s="285"/>
      <c r="J796" s="281"/>
      <c r="K796" s="281"/>
      <c r="L796" s="286"/>
      <c r="M796" s="287"/>
      <c r="N796" s="288"/>
      <c r="O796" s="288"/>
      <c r="P796" s="288"/>
      <c r="Q796" s="288"/>
      <c r="R796" s="288"/>
      <c r="S796" s="288"/>
      <c r="T796" s="289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90" t="s">
        <v>230</v>
      </c>
      <c r="AU796" s="290" t="s">
        <v>88</v>
      </c>
      <c r="AV796" s="15" t="s">
        <v>99</v>
      </c>
      <c r="AW796" s="15" t="s">
        <v>34</v>
      </c>
      <c r="AX796" s="15" t="s">
        <v>79</v>
      </c>
      <c r="AY796" s="290" t="s">
        <v>216</v>
      </c>
    </row>
    <row r="797" s="13" customFormat="1">
      <c r="A797" s="13"/>
      <c r="B797" s="241"/>
      <c r="C797" s="242"/>
      <c r="D797" s="243" t="s">
        <v>230</v>
      </c>
      <c r="E797" s="244" t="s">
        <v>1</v>
      </c>
      <c r="F797" s="245" t="s">
        <v>1394</v>
      </c>
      <c r="G797" s="242"/>
      <c r="H797" s="246">
        <v>221</v>
      </c>
      <c r="I797" s="247"/>
      <c r="J797" s="242"/>
      <c r="K797" s="242"/>
      <c r="L797" s="248"/>
      <c r="M797" s="249"/>
      <c r="N797" s="250"/>
      <c r="O797" s="250"/>
      <c r="P797" s="250"/>
      <c r="Q797" s="250"/>
      <c r="R797" s="250"/>
      <c r="S797" s="250"/>
      <c r="T797" s="251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2" t="s">
        <v>230</v>
      </c>
      <c r="AU797" s="252" t="s">
        <v>88</v>
      </c>
      <c r="AV797" s="13" t="s">
        <v>88</v>
      </c>
      <c r="AW797" s="13" t="s">
        <v>34</v>
      </c>
      <c r="AX797" s="13" t="s">
        <v>79</v>
      </c>
      <c r="AY797" s="252" t="s">
        <v>216</v>
      </c>
    </row>
    <row r="798" s="15" customFormat="1">
      <c r="A798" s="15"/>
      <c r="B798" s="280"/>
      <c r="C798" s="281"/>
      <c r="D798" s="243" t="s">
        <v>230</v>
      </c>
      <c r="E798" s="282" t="s">
        <v>1</v>
      </c>
      <c r="F798" s="283" t="s">
        <v>1395</v>
      </c>
      <c r="G798" s="281"/>
      <c r="H798" s="284">
        <v>221</v>
      </c>
      <c r="I798" s="285"/>
      <c r="J798" s="281"/>
      <c r="K798" s="281"/>
      <c r="L798" s="286"/>
      <c r="M798" s="287"/>
      <c r="N798" s="288"/>
      <c r="O798" s="288"/>
      <c r="P798" s="288"/>
      <c r="Q798" s="288"/>
      <c r="R798" s="288"/>
      <c r="S798" s="288"/>
      <c r="T798" s="289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90" t="s">
        <v>230</v>
      </c>
      <c r="AU798" s="290" t="s">
        <v>88</v>
      </c>
      <c r="AV798" s="15" t="s">
        <v>99</v>
      </c>
      <c r="AW798" s="15" t="s">
        <v>34</v>
      </c>
      <c r="AX798" s="15" t="s">
        <v>79</v>
      </c>
      <c r="AY798" s="290" t="s">
        <v>216</v>
      </c>
    </row>
    <row r="799" s="14" customFormat="1">
      <c r="A799" s="14"/>
      <c r="B799" s="253"/>
      <c r="C799" s="254"/>
      <c r="D799" s="243" t="s">
        <v>230</v>
      </c>
      <c r="E799" s="255" t="s">
        <v>1</v>
      </c>
      <c r="F799" s="256" t="s">
        <v>285</v>
      </c>
      <c r="G799" s="254"/>
      <c r="H799" s="257">
        <v>417.69999999999999</v>
      </c>
      <c r="I799" s="258"/>
      <c r="J799" s="254"/>
      <c r="K799" s="254"/>
      <c r="L799" s="259"/>
      <c r="M799" s="260"/>
      <c r="N799" s="261"/>
      <c r="O799" s="261"/>
      <c r="P799" s="261"/>
      <c r="Q799" s="261"/>
      <c r="R799" s="261"/>
      <c r="S799" s="261"/>
      <c r="T799" s="262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63" t="s">
        <v>230</v>
      </c>
      <c r="AU799" s="263" t="s">
        <v>88</v>
      </c>
      <c r="AV799" s="14" t="s">
        <v>121</v>
      </c>
      <c r="AW799" s="14" t="s">
        <v>34</v>
      </c>
      <c r="AX799" s="14" t="s">
        <v>86</v>
      </c>
      <c r="AY799" s="263" t="s">
        <v>216</v>
      </c>
    </row>
    <row r="800" s="13" customFormat="1">
      <c r="A800" s="13"/>
      <c r="B800" s="241"/>
      <c r="C800" s="242"/>
      <c r="D800" s="243" t="s">
        <v>230</v>
      </c>
      <c r="E800" s="242"/>
      <c r="F800" s="245" t="s">
        <v>1400</v>
      </c>
      <c r="G800" s="242"/>
      <c r="H800" s="246">
        <v>438.58499999999998</v>
      </c>
      <c r="I800" s="247"/>
      <c r="J800" s="242"/>
      <c r="K800" s="242"/>
      <c r="L800" s="248"/>
      <c r="M800" s="249"/>
      <c r="N800" s="250"/>
      <c r="O800" s="250"/>
      <c r="P800" s="250"/>
      <c r="Q800" s="250"/>
      <c r="R800" s="250"/>
      <c r="S800" s="250"/>
      <c r="T800" s="251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2" t="s">
        <v>230</v>
      </c>
      <c r="AU800" s="252" t="s">
        <v>88</v>
      </c>
      <c r="AV800" s="13" t="s">
        <v>88</v>
      </c>
      <c r="AW800" s="13" t="s">
        <v>4</v>
      </c>
      <c r="AX800" s="13" t="s">
        <v>86</v>
      </c>
      <c r="AY800" s="252" t="s">
        <v>216</v>
      </c>
    </row>
    <row r="801" s="2" customFormat="1" ht="16.5" customHeight="1">
      <c r="A801" s="39"/>
      <c r="B801" s="40"/>
      <c r="C801" s="264" t="s">
        <v>1401</v>
      </c>
      <c r="D801" s="264" t="s">
        <v>372</v>
      </c>
      <c r="E801" s="265" t="s">
        <v>1402</v>
      </c>
      <c r="F801" s="266" t="s">
        <v>1403</v>
      </c>
      <c r="G801" s="267" t="s">
        <v>293</v>
      </c>
      <c r="H801" s="268">
        <v>14.49</v>
      </c>
      <c r="I801" s="269"/>
      <c r="J801" s="270">
        <f>ROUND(I801*H801,2)</f>
        <v>0</v>
      </c>
      <c r="K801" s="266" t="s">
        <v>222</v>
      </c>
      <c r="L801" s="271"/>
      <c r="M801" s="272" t="s">
        <v>1</v>
      </c>
      <c r="N801" s="273" t="s">
        <v>44</v>
      </c>
      <c r="O801" s="92"/>
      <c r="P801" s="237">
        <f>O801*H801</f>
        <v>0</v>
      </c>
      <c r="Q801" s="237">
        <v>0.00029999999999999997</v>
      </c>
      <c r="R801" s="237">
        <f>Q801*H801</f>
        <v>0.0043469999999999993</v>
      </c>
      <c r="S801" s="237">
        <v>0</v>
      </c>
      <c r="T801" s="238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39" t="s">
        <v>250</v>
      </c>
      <c r="AT801" s="239" t="s">
        <v>372</v>
      </c>
      <c r="AU801" s="239" t="s">
        <v>88</v>
      </c>
      <c r="AY801" s="18" t="s">
        <v>216</v>
      </c>
      <c r="BE801" s="240">
        <f>IF(N801="základní",J801,0)</f>
        <v>0</v>
      </c>
      <c r="BF801" s="240">
        <f>IF(N801="snížená",J801,0)</f>
        <v>0</v>
      </c>
      <c r="BG801" s="240">
        <f>IF(N801="zákl. přenesená",J801,0)</f>
        <v>0</v>
      </c>
      <c r="BH801" s="240">
        <f>IF(N801="sníž. přenesená",J801,0)</f>
        <v>0</v>
      </c>
      <c r="BI801" s="240">
        <f>IF(N801="nulová",J801,0)</f>
        <v>0</v>
      </c>
      <c r="BJ801" s="18" t="s">
        <v>86</v>
      </c>
      <c r="BK801" s="240">
        <f>ROUND(I801*H801,2)</f>
        <v>0</v>
      </c>
      <c r="BL801" s="18" t="s">
        <v>121</v>
      </c>
      <c r="BM801" s="239" t="s">
        <v>1404</v>
      </c>
    </row>
    <row r="802" s="13" customFormat="1">
      <c r="A802" s="13"/>
      <c r="B802" s="241"/>
      <c r="C802" s="242"/>
      <c r="D802" s="243" t="s">
        <v>230</v>
      </c>
      <c r="E802" s="244" t="s">
        <v>1</v>
      </c>
      <c r="F802" s="245" t="s">
        <v>1392</v>
      </c>
      <c r="G802" s="242"/>
      <c r="H802" s="246">
        <v>13.800000000000001</v>
      </c>
      <c r="I802" s="247"/>
      <c r="J802" s="242"/>
      <c r="K802" s="242"/>
      <c r="L802" s="248"/>
      <c r="M802" s="249"/>
      <c r="N802" s="250"/>
      <c r="O802" s="250"/>
      <c r="P802" s="250"/>
      <c r="Q802" s="250"/>
      <c r="R802" s="250"/>
      <c r="S802" s="250"/>
      <c r="T802" s="251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2" t="s">
        <v>230</v>
      </c>
      <c r="AU802" s="252" t="s">
        <v>88</v>
      </c>
      <c r="AV802" s="13" t="s">
        <v>88</v>
      </c>
      <c r="AW802" s="13" t="s">
        <v>34</v>
      </c>
      <c r="AX802" s="13" t="s">
        <v>86</v>
      </c>
      <c r="AY802" s="252" t="s">
        <v>216</v>
      </c>
    </row>
    <row r="803" s="13" customFormat="1">
      <c r="A803" s="13"/>
      <c r="B803" s="241"/>
      <c r="C803" s="242"/>
      <c r="D803" s="243" t="s">
        <v>230</v>
      </c>
      <c r="E803" s="242"/>
      <c r="F803" s="245" t="s">
        <v>1405</v>
      </c>
      <c r="G803" s="242"/>
      <c r="H803" s="246">
        <v>14.49</v>
      </c>
      <c r="I803" s="247"/>
      <c r="J803" s="242"/>
      <c r="K803" s="242"/>
      <c r="L803" s="248"/>
      <c r="M803" s="249"/>
      <c r="N803" s="250"/>
      <c r="O803" s="250"/>
      <c r="P803" s="250"/>
      <c r="Q803" s="250"/>
      <c r="R803" s="250"/>
      <c r="S803" s="250"/>
      <c r="T803" s="251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2" t="s">
        <v>230</v>
      </c>
      <c r="AU803" s="252" t="s">
        <v>88</v>
      </c>
      <c r="AV803" s="13" t="s">
        <v>88</v>
      </c>
      <c r="AW803" s="13" t="s">
        <v>4</v>
      </c>
      <c r="AX803" s="13" t="s">
        <v>86</v>
      </c>
      <c r="AY803" s="252" t="s">
        <v>216</v>
      </c>
    </row>
    <row r="804" s="2" customFormat="1" ht="16.5" customHeight="1">
      <c r="A804" s="39"/>
      <c r="B804" s="40"/>
      <c r="C804" s="264" t="s">
        <v>1406</v>
      </c>
      <c r="D804" s="264" t="s">
        <v>372</v>
      </c>
      <c r="E804" s="265" t="s">
        <v>1407</v>
      </c>
      <c r="F804" s="266" t="s">
        <v>1408</v>
      </c>
      <c r="G804" s="267" t="s">
        <v>293</v>
      </c>
      <c r="H804" s="268">
        <v>188.08099999999999</v>
      </c>
      <c r="I804" s="269"/>
      <c r="J804" s="270">
        <f>ROUND(I804*H804,2)</f>
        <v>0</v>
      </c>
      <c r="K804" s="266" t="s">
        <v>222</v>
      </c>
      <c r="L804" s="271"/>
      <c r="M804" s="272" t="s">
        <v>1</v>
      </c>
      <c r="N804" s="273" t="s">
        <v>44</v>
      </c>
      <c r="O804" s="92"/>
      <c r="P804" s="237">
        <f>O804*H804</f>
        <v>0</v>
      </c>
      <c r="Q804" s="237">
        <v>4.0000000000000003E-05</v>
      </c>
      <c r="R804" s="237">
        <f>Q804*H804</f>
        <v>0.0075232400000000005</v>
      </c>
      <c r="S804" s="237">
        <v>0</v>
      </c>
      <c r="T804" s="238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39" t="s">
        <v>250</v>
      </c>
      <c r="AT804" s="239" t="s">
        <v>372</v>
      </c>
      <c r="AU804" s="239" t="s">
        <v>88</v>
      </c>
      <c r="AY804" s="18" t="s">
        <v>216</v>
      </c>
      <c r="BE804" s="240">
        <f>IF(N804="základní",J804,0)</f>
        <v>0</v>
      </c>
      <c r="BF804" s="240">
        <f>IF(N804="snížená",J804,0)</f>
        <v>0</v>
      </c>
      <c r="BG804" s="240">
        <f>IF(N804="zákl. přenesená",J804,0)</f>
        <v>0</v>
      </c>
      <c r="BH804" s="240">
        <f>IF(N804="sníž. přenesená",J804,0)</f>
        <v>0</v>
      </c>
      <c r="BI804" s="240">
        <f>IF(N804="nulová",J804,0)</f>
        <v>0</v>
      </c>
      <c r="BJ804" s="18" t="s">
        <v>86</v>
      </c>
      <c r="BK804" s="240">
        <f>ROUND(I804*H804,2)</f>
        <v>0</v>
      </c>
      <c r="BL804" s="18" t="s">
        <v>121</v>
      </c>
      <c r="BM804" s="239" t="s">
        <v>1409</v>
      </c>
    </row>
    <row r="805" s="13" customFormat="1">
      <c r="A805" s="13"/>
      <c r="B805" s="241"/>
      <c r="C805" s="242"/>
      <c r="D805" s="243" t="s">
        <v>230</v>
      </c>
      <c r="E805" s="244" t="s">
        <v>1</v>
      </c>
      <c r="F805" s="245" t="s">
        <v>1379</v>
      </c>
      <c r="G805" s="242"/>
      <c r="H805" s="246">
        <v>76.625</v>
      </c>
      <c r="I805" s="247"/>
      <c r="J805" s="242"/>
      <c r="K805" s="242"/>
      <c r="L805" s="248"/>
      <c r="M805" s="249"/>
      <c r="N805" s="250"/>
      <c r="O805" s="250"/>
      <c r="P805" s="250"/>
      <c r="Q805" s="250"/>
      <c r="R805" s="250"/>
      <c r="S805" s="250"/>
      <c r="T805" s="251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2" t="s">
        <v>230</v>
      </c>
      <c r="AU805" s="252" t="s">
        <v>88</v>
      </c>
      <c r="AV805" s="13" t="s">
        <v>88</v>
      </c>
      <c r="AW805" s="13" t="s">
        <v>34</v>
      </c>
      <c r="AX805" s="13" t="s">
        <v>79</v>
      </c>
      <c r="AY805" s="252" t="s">
        <v>216</v>
      </c>
    </row>
    <row r="806" s="13" customFormat="1">
      <c r="A806" s="13"/>
      <c r="B806" s="241"/>
      <c r="C806" s="242"/>
      <c r="D806" s="243" t="s">
        <v>230</v>
      </c>
      <c r="E806" s="244" t="s">
        <v>1</v>
      </c>
      <c r="F806" s="245" t="s">
        <v>1380</v>
      </c>
      <c r="G806" s="242"/>
      <c r="H806" s="246">
        <v>11.75</v>
      </c>
      <c r="I806" s="247"/>
      <c r="J806" s="242"/>
      <c r="K806" s="242"/>
      <c r="L806" s="248"/>
      <c r="M806" s="249"/>
      <c r="N806" s="250"/>
      <c r="O806" s="250"/>
      <c r="P806" s="250"/>
      <c r="Q806" s="250"/>
      <c r="R806" s="250"/>
      <c r="S806" s="250"/>
      <c r="T806" s="251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2" t="s">
        <v>230</v>
      </c>
      <c r="AU806" s="252" t="s">
        <v>88</v>
      </c>
      <c r="AV806" s="13" t="s">
        <v>88</v>
      </c>
      <c r="AW806" s="13" t="s">
        <v>34</v>
      </c>
      <c r="AX806" s="13" t="s">
        <v>79</v>
      </c>
      <c r="AY806" s="252" t="s">
        <v>216</v>
      </c>
    </row>
    <row r="807" s="13" customFormat="1">
      <c r="A807" s="13"/>
      <c r="B807" s="241"/>
      <c r="C807" s="242"/>
      <c r="D807" s="243" t="s">
        <v>230</v>
      </c>
      <c r="E807" s="244" t="s">
        <v>1</v>
      </c>
      <c r="F807" s="245" t="s">
        <v>1381</v>
      </c>
      <c r="G807" s="242"/>
      <c r="H807" s="246">
        <v>43.5</v>
      </c>
      <c r="I807" s="247"/>
      <c r="J807" s="242"/>
      <c r="K807" s="242"/>
      <c r="L807" s="248"/>
      <c r="M807" s="249"/>
      <c r="N807" s="250"/>
      <c r="O807" s="250"/>
      <c r="P807" s="250"/>
      <c r="Q807" s="250"/>
      <c r="R807" s="250"/>
      <c r="S807" s="250"/>
      <c r="T807" s="251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2" t="s">
        <v>230</v>
      </c>
      <c r="AU807" s="252" t="s">
        <v>88</v>
      </c>
      <c r="AV807" s="13" t="s">
        <v>88</v>
      </c>
      <c r="AW807" s="13" t="s">
        <v>34</v>
      </c>
      <c r="AX807" s="13" t="s">
        <v>79</v>
      </c>
      <c r="AY807" s="252" t="s">
        <v>216</v>
      </c>
    </row>
    <row r="808" s="13" customFormat="1">
      <c r="A808" s="13"/>
      <c r="B808" s="241"/>
      <c r="C808" s="242"/>
      <c r="D808" s="243" t="s">
        <v>230</v>
      </c>
      <c r="E808" s="244" t="s">
        <v>1</v>
      </c>
      <c r="F808" s="245" t="s">
        <v>1382</v>
      </c>
      <c r="G808" s="242"/>
      <c r="H808" s="246">
        <v>47.25</v>
      </c>
      <c r="I808" s="247"/>
      <c r="J808" s="242"/>
      <c r="K808" s="242"/>
      <c r="L808" s="248"/>
      <c r="M808" s="249"/>
      <c r="N808" s="250"/>
      <c r="O808" s="250"/>
      <c r="P808" s="250"/>
      <c r="Q808" s="250"/>
      <c r="R808" s="250"/>
      <c r="S808" s="250"/>
      <c r="T808" s="251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52" t="s">
        <v>230</v>
      </c>
      <c r="AU808" s="252" t="s">
        <v>88</v>
      </c>
      <c r="AV808" s="13" t="s">
        <v>88</v>
      </c>
      <c r="AW808" s="13" t="s">
        <v>34</v>
      </c>
      <c r="AX808" s="13" t="s">
        <v>79</v>
      </c>
      <c r="AY808" s="252" t="s">
        <v>216</v>
      </c>
    </row>
    <row r="809" s="15" customFormat="1">
      <c r="A809" s="15"/>
      <c r="B809" s="280"/>
      <c r="C809" s="281"/>
      <c r="D809" s="243" t="s">
        <v>230</v>
      </c>
      <c r="E809" s="282" t="s">
        <v>1</v>
      </c>
      <c r="F809" s="283" t="s">
        <v>1383</v>
      </c>
      <c r="G809" s="281"/>
      <c r="H809" s="284">
        <v>179.125</v>
      </c>
      <c r="I809" s="285"/>
      <c r="J809" s="281"/>
      <c r="K809" s="281"/>
      <c r="L809" s="286"/>
      <c r="M809" s="287"/>
      <c r="N809" s="288"/>
      <c r="O809" s="288"/>
      <c r="P809" s="288"/>
      <c r="Q809" s="288"/>
      <c r="R809" s="288"/>
      <c r="S809" s="288"/>
      <c r="T809" s="289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90" t="s">
        <v>230</v>
      </c>
      <c r="AU809" s="290" t="s">
        <v>88</v>
      </c>
      <c r="AV809" s="15" t="s">
        <v>99</v>
      </c>
      <c r="AW809" s="15" t="s">
        <v>34</v>
      </c>
      <c r="AX809" s="15" t="s">
        <v>86</v>
      </c>
      <c r="AY809" s="290" t="s">
        <v>216</v>
      </c>
    </row>
    <row r="810" s="13" customFormat="1">
      <c r="A810" s="13"/>
      <c r="B810" s="241"/>
      <c r="C810" s="242"/>
      <c r="D810" s="243" t="s">
        <v>230</v>
      </c>
      <c r="E810" s="242"/>
      <c r="F810" s="245" t="s">
        <v>1410</v>
      </c>
      <c r="G810" s="242"/>
      <c r="H810" s="246">
        <v>188.08099999999999</v>
      </c>
      <c r="I810" s="247"/>
      <c r="J810" s="242"/>
      <c r="K810" s="242"/>
      <c r="L810" s="248"/>
      <c r="M810" s="249"/>
      <c r="N810" s="250"/>
      <c r="O810" s="250"/>
      <c r="P810" s="250"/>
      <c r="Q810" s="250"/>
      <c r="R810" s="250"/>
      <c r="S810" s="250"/>
      <c r="T810" s="251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2" t="s">
        <v>230</v>
      </c>
      <c r="AU810" s="252" t="s">
        <v>88</v>
      </c>
      <c r="AV810" s="13" t="s">
        <v>88</v>
      </c>
      <c r="AW810" s="13" t="s">
        <v>4</v>
      </c>
      <c r="AX810" s="13" t="s">
        <v>86</v>
      </c>
      <c r="AY810" s="252" t="s">
        <v>216</v>
      </c>
    </row>
    <row r="811" s="2" customFormat="1" ht="16.5" customHeight="1">
      <c r="A811" s="39"/>
      <c r="B811" s="40"/>
      <c r="C811" s="264" t="s">
        <v>1411</v>
      </c>
      <c r="D811" s="264" t="s">
        <v>372</v>
      </c>
      <c r="E811" s="265" t="s">
        <v>1412</v>
      </c>
      <c r="F811" s="266" t="s">
        <v>1413</v>
      </c>
      <c r="G811" s="267" t="s">
        <v>293</v>
      </c>
      <c r="H811" s="268">
        <v>61.293999999999997</v>
      </c>
      <c r="I811" s="269"/>
      <c r="J811" s="270">
        <f>ROUND(I811*H811,2)</f>
        <v>0</v>
      </c>
      <c r="K811" s="266" t="s">
        <v>222</v>
      </c>
      <c r="L811" s="271"/>
      <c r="M811" s="272" t="s">
        <v>1</v>
      </c>
      <c r="N811" s="273" t="s">
        <v>44</v>
      </c>
      <c r="O811" s="92"/>
      <c r="P811" s="237">
        <f>O811*H811</f>
        <v>0</v>
      </c>
      <c r="Q811" s="237">
        <v>0.00029999999999999997</v>
      </c>
      <c r="R811" s="237">
        <f>Q811*H811</f>
        <v>0.018388199999999997</v>
      </c>
      <c r="S811" s="237">
        <v>0</v>
      </c>
      <c r="T811" s="238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39" t="s">
        <v>250</v>
      </c>
      <c r="AT811" s="239" t="s">
        <v>372</v>
      </c>
      <c r="AU811" s="239" t="s">
        <v>88</v>
      </c>
      <c r="AY811" s="18" t="s">
        <v>216</v>
      </c>
      <c r="BE811" s="240">
        <f>IF(N811="základní",J811,0)</f>
        <v>0</v>
      </c>
      <c r="BF811" s="240">
        <f>IF(N811="snížená",J811,0)</f>
        <v>0</v>
      </c>
      <c r="BG811" s="240">
        <f>IF(N811="zákl. přenesená",J811,0)</f>
        <v>0</v>
      </c>
      <c r="BH811" s="240">
        <f>IF(N811="sníž. přenesená",J811,0)</f>
        <v>0</v>
      </c>
      <c r="BI811" s="240">
        <f>IF(N811="nulová",J811,0)</f>
        <v>0</v>
      </c>
      <c r="BJ811" s="18" t="s">
        <v>86</v>
      </c>
      <c r="BK811" s="240">
        <f>ROUND(I811*H811,2)</f>
        <v>0</v>
      </c>
      <c r="BL811" s="18" t="s">
        <v>121</v>
      </c>
      <c r="BM811" s="239" t="s">
        <v>1414</v>
      </c>
    </row>
    <row r="812" s="13" customFormat="1">
      <c r="A812" s="13"/>
      <c r="B812" s="241"/>
      <c r="C812" s="242"/>
      <c r="D812" s="243" t="s">
        <v>230</v>
      </c>
      <c r="E812" s="244" t="s">
        <v>1</v>
      </c>
      <c r="F812" s="245" t="s">
        <v>1386</v>
      </c>
      <c r="G812" s="242"/>
      <c r="H812" s="246">
        <v>58.375</v>
      </c>
      <c r="I812" s="247"/>
      <c r="J812" s="242"/>
      <c r="K812" s="242"/>
      <c r="L812" s="248"/>
      <c r="M812" s="249"/>
      <c r="N812" s="250"/>
      <c r="O812" s="250"/>
      <c r="P812" s="250"/>
      <c r="Q812" s="250"/>
      <c r="R812" s="250"/>
      <c r="S812" s="250"/>
      <c r="T812" s="251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52" t="s">
        <v>230</v>
      </c>
      <c r="AU812" s="252" t="s">
        <v>88</v>
      </c>
      <c r="AV812" s="13" t="s">
        <v>88</v>
      </c>
      <c r="AW812" s="13" t="s">
        <v>34</v>
      </c>
      <c r="AX812" s="13" t="s">
        <v>79</v>
      </c>
      <c r="AY812" s="252" t="s">
        <v>216</v>
      </c>
    </row>
    <row r="813" s="15" customFormat="1">
      <c r="A813" s="15"/>
      <c r="B813" s="280"/>
      <c r="C813" s="281"/>
      <c r="D813" s="243" t="s">
        <v>230</v>
      </c>
      <c r="E813" s="282" t="s">
        <v>1</v>
      </c>
      <c r="F813" s="283" t="s">
        <v>1415</v>
      </c>
      <c r="G813" s="281"/>
      <c r="H813" s="284">
        <v>58.375</v>
      </c>
      <c r="I813" s="285"/>
      <c r="J813" s="281"/>
      <c r="K813" s="281"/>
      <c r="L813" s="286"/>
      <c r="M813" s="287"/>
      <c r="N813" s="288"/>
      <c r="O813" s="288"/>
      <c r="P813" s="288"/>
      <c r="Q813" s="288"/>
      <c r="R813" s="288"/>
      <c r="S813" s="288"/>
      <c r="T813" s="289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90" t="s">
        <v>230</v>
      </c>
      <c r="AU813" s="290" t="s">
        <v>88</v>
      </c>
      <c r="AV813" s="15" t="s">
        <v>99</v>
      </c>
      <c r="AW813" s="15" t="s">
        <v>34</v>
      </c>
      <c r="AX813" s="15" t="s">
        <v>86</v>
      </c>
      <c r="AY813" s="290" t="s">
        <v>216</v>
      </c>
    </row>
    <row r="814" s="13" customFormat="1">
      <c r="A814" s="13"/>
      <c r="B814" s="241"/>
      <c r="C814" s="242"/>
      <c r="D814" s="243" t="s">
        <v>230</v>
      </c>
      <c r="E814" s="242"/>
      <c r="F814" s="245" t="s">
        <v>1416</v>
      </c>
      <c r="G814" s="242"/>
      <c r="H814" s="246">
        <v>61.293999999999997</v>
      </c>
      <c r="I814" s="247"/>
      <c r="J814" s="242"/>
      <c r="K814" s="242"/>
      <c r="L814" s="248"/>
      <c r="M814" s="249"/>
      <c r="N814" s="250"/>
      <c r="O814" s="250"/>
      <c r="P814" s="250"/>
      <c r="Q814" s="250"/>
      <c r="R814" s="250"/>
      <c r="S814" s="250"/>
      <c r="T814" s="251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2" t="s">
        <v>230</v>
      </c>
      <c r="AU814" s="252" t="s">
        <v>88</v>
      </c>
      <c r="AV814" s="13" t="s">
        <v>88</v>
      </c>
      <c r="AW814" s="13" t="s">
        <v>4</v>
      </c>
      <c r="AX814" s="13" t="s">
        <v>86</v>
      </c>
      <c r="AY814" s="252" t="s">
        <v>216</v>
      </c>
    </row>
    <row r="815" s="2" customFormat="1" ht="16.5" customHeight="1">
      <c r="A815" s="39"/>
      <c r="B815" s="40"/>
      <c r="C815" s="264" t="s">
        <v>1417</v>
      </c>
      <c r="D815" s="264" t="s">
        <v>372</v>
      </c>
      <c r="E815" s="265" t="s">
        <v>1418</v>
      </c>
      <c r="F815" s="266" t="s">
        <v>1419</v>
      </c>
      <c r="G815" s="267" t="s">
        <v>293</v>
      </c>
      <c r="H815" s="268">
        <v>171.43899999999999</v>
      </c>
      <c r="I815" s="269"/>
      <c r="J815" s="270">
        <f>ROUND(I815*H815,2)</f>
        <v>0</v>
      </c>
      <c r="K815" s="266" t="s">
        <v>222</v>
      </c>
      <c r="L815" s="271"/>
      <c r="M815" s="272" t="s">
        <v>1</v>
      </c>
      <c r="N815" s="273" t="s">
        <v>44</v>
      </c>
      <c r="O815" s="92"/>
      <c r="P815" s="237">
        <f>O815*H815</f>
        <v>0</v>
      </c>
      <c r="Q815" s="237">
        <v>0.00020000000000000001</v>
      </c>
      <c r="R815" s="237">
        <f>Q815*H815</f>
        <v>0.0342878</v>
      </c>
      <c r="S815" s="237">
        <v>0</v>
      </c>
      <c r="T815" s="238">
        <f>S815*H815</f>
        <v>0</v>
      </c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R815" s="239" t="s">
        <v>250</v>
      </c>
      <c r="AT815" s="239" t="s">
        <v>372</v>
      </c>
      <c r="AU815" s="239" t="s">
        <v>88</v>
      </c>
      <c r="AY815" s="18" t="s">
        <v>216</v>
      </c>
      <c r="BE815" s="240">
        <f>IF(N815="základní",J815,0)</f>
        <v>0</v>
      </c>
      <c r="BF815" s="240">
        <f>IF(N815="snížená",J815,0)</f>
        <v>0</v>
      </c>
      <c r="BG815" s="240">
        <f>IF(N815="zákl. přenesená",J815,0)</f>
        <v>0</v>
      </c>
      <c r="BH815" s="240">
        <f>IF(N815="sníž. přenesená",J815,0)</f>
        <v>0</v>
      </c>
      <c r="BI815" s="240">
        <f>IF(N815="nulová",J815,0)</f>
        <v>0</v>
      </c>
      <c r="BJ815" s="18" t="s">
        <v>86</v>
      </c>
      <c r="BK815" s="240">
        <f>ROUND(I815*H815,2)</f>
        <v>0</v>
      </c>
      <c r="BL815" s="18" t="s">
        <v>121</v>
      </c>
      <c r="BM815" s="239" t="s">
        <v>1420</v>
      </c>
    </row>
    <row r="816" s="13" customFormat="1">
      <c r="A816" s="13"/>
      <c r="B816" s="241"/>
      <c r="C816" s="242"/>
      <c r="D816" s="243" t="s">
        <v>230</v>
      </c>
      <c r="E816" s="244" t="s">
        <v>1</v>
      </c>
      <c r="F816" s="245" t="s">
        <v>1386</v>
      </c>
      <c r="G816" s="242"/>
      <c r="H816" s="246">
        <v>58.375</v>
      </c>
      <c r="I816" s="247"/>
      <c r="J816" s="242"/>
      <c r="K816" s="242"/>
      <c r="L816" s="248"/>
      <c r="M816" s="249"/>
      <c r="N816" s="250"/>
      <c r="O816" s="250"/>
      <c r="P816" s="250"/>
      <c r="Q816" s="250"/>
      <c r="R816" s="250"/>
      <c r="S816" s="250"/>
      <c r="T816" s="251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2" t="s">
        <v>230</v>
      </c>
      <c r="AU816" s="252" t="s">
        <v>88</v>
      </c>
      <c r="AV816" s="13" t="s">
        <v>88</v>
      </c>
      <c r="AW816" s="13" t="s">
        <v>34</v>
      </c>
      <c r="AX816" s="13" t="s">
        <v>79</v>
      </c>
      <c r="AY816" s="252" t="s">
        <v>216</v>
      </c>
    </row>
    <row r="817" s="13" customFormat="1">
      <c r="A817" s="13"/>
      <c r="B817" s="241"/>
      <c r="C817" s="242"/>
      <c r="D817" s="243" t="s">
        <v>230</v>
      </c>
      <c r="E817" s="244" t="s">
        <v>1</v>
      </c>
      <c r="F817" s="245" t="s">
        <v>1421</v>
      </c>
      <c r="G817" s="242"/>
      <c r="H817" s="246">
        <v>104.90000000000001</v>
      </c>
      <c r="I817" s="247"/>
      <c r="J817" s="242"/>
      <c r="K817" s="242"/>
      <c r="L817" s="248"/>
      <c r="M817" s="249"/>
      <c r="N817" s="250"/>
      <c r="O817" s="250"/>
      <c r="P817" s="250"/>
      <c r="Q817" s="250"/>
      <c r="R817" s="250"/>
      <c r="S817" s="250"/>
      <c r="T817" s="251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52" t="s">
        <v>230</v>
      </c>
      <c r="AU817" s="252" t="s">
        <v>88</v>
      </c>
      <c r="AV817" s="13" t="s">
        <v>88</v>
      </c>
      <c r="AW817" s="13" t="s">
        <v>34</v>
      </c>
      <c r="AX817" s="13" t="s">
        <v>79</v>
      </c>
      <c r="AY817" s="252" t="s">
        <v>216</v>
      </c>
    </row>
    <row r="818" s="15" customFormat="1">
      <c r="A818" s="15"/>
      <c r="B818" s="280"/>
      <c r="C818" s="281"/>
      <c r="D818" s="243" t="s">
        <v>230</v>
      </c>
      <c r="E818" s="282" t="s">
        <v>1</v>
      </c>
      <c r="F818" s="283" t="s">
        <v>1422</v>
      </c>
      <c r="G818" s="281"/>
      <c r="H818" s="284">
        <v>163.27500000000001</v>
      </c>
      <c r="I818" s="285"/>
      <c r="J818" s="281"/>
      <c r="K818" s="281"/>
      <c r="L818" s="286"/>
      <c r="M818" s="287"/>
      <c r="N818" s="288"/>
      <c r="O818" s="288"/>
      <c r="P818" s="288"/>
      <c r="Q818" s="288"/>
      <c r="R818" s="288"/>
      <c r="S818" s="288"/>
      <c r="T818" s="289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90" t="s">
        <v>230</v>
      </c>
      <c r="AU818" s="290" t="s">
        <v>88</v>
      </c>
      <c r="AV818" s="15" t="s">
        <v>99</v>
      </c>
      <c r="AW818" s="15" t="s">
        <v>34</v>
      </c>
      <c r="AX818" s="15" t="s">
        <v>86</v>
      </c>
      <c r="AY818" s="290" t="s">
        <v>216</v>
      </c>
    </row>
    <row r="819" s="13" customFormat="1">
      <c r="A819" s="13"/>
      <c r="B819" s="241"/>
      <c r="C819" s="242"/>
      <c r="D819" s="243" t="s">
        <v>230</v>
      </c>
      <c r="E819" s="242"/>
      <c r="F819" s="245" t="s">
        <v>1423</v>
      </c>
      <c r="G819" s="242"/>
      <c r="H819" s="246">
        <v>171.43899999999999</v>
      </c>
      <c r="I819" s="247"/>
      <c r="J819" s="242"/>
      <c r="K819" s="242"/>
      <c r="L819" s="248"/>
      <c r="M819" s="249"/>
      <c r="N819" s="250"/>
      <c r="O819" s="250"/>
      <c r="P819" s="250"/>
      <c r="Q819" s="250"/>
      <c r="R819" s="250"/>
      <c r="S819" s="250"/>
      <c r="T819" s="251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2" t="s">
        <v>230</v>
      </c>
      <c r="AU819" s="252" t="s">
        <v>88</v>
      </c>
      <c r="AV819" s="13" t="s">
        <v>88</v>
      </c>
      <c r="AW819" s="13" t="s">
        <v>4</v>
      </c>
      <c r="AX819" s="13" t="s">
        <v>86</v>
      </c>
      <c r="AY819" s="252" t="s">
        <v>216</v>
      </c>
    </row>
    <row r="820" s="2" customFormat="1" ht="16.5" customHeight="1">
      <c r="A820" s="39"/>
      <c r="B820" s="40"/>
      <c r="C820" s="264" t="s">
        <v>1424</v>
      </c>
      <c r="D820" s="264" t="s">
        <v>372</v>
      </c>
      <c r="E820" s="265" t="s">
        <v>1425</v>
      </c>
      <c r="F820" s="266" t="s">
        <v>1426</v>
      </c>
      <c r="G820" s="267" t="s">
        <v>293</v>
      </c>
      <c r="H820" s="268">
        <v>87.564999999999998</v>
      </c>
      <c r="I820" s="269"/>
      <c r="J820" s="270">
        <f>ROUND(I820*H820,2)</f>
        <v>0</v>
      </c>
      <c r="K820" s="266" t="s">
        <v>222</v>
      </c>
      <c r="L820" s="271"/>
      <c r="M820" s="272" t="s">
        <v>1</v>
      </c>
      <c r="N820" s="273" t="s">
        <v>44</v>
      </c>
      <c r="O820" s="92"/>
      <c r="P820" s="237">
        <f>O820*H820</f>
        <v>0</v>
      </c>
      <c r="Q820" s="237">
        <v>0.00029999999999999997</v>
      </c>
      <c r="R820" s="237">
        <f>Q820*H820</f>
        <v>0.026269499999999998</v>
      </c>
      <c r="S820" s="237">
        <v>0</v>
      </c>
      <c r="T820" s="238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39" t="s">
        <v>250</v>
      </c>
      <c r="AT820" s="239" t="s">
        <v>372</v>
      </c>
      <c r="AU820" s="239" t="s">
        <v>88</v>
      </c>
      <c r="AY820" s="18" t="s">
        <v>216</v>
      </c>
      <c r="BE820" s="240">
        <f>IF(N820="základní",J820,0)</f>
        <v>0</v>
      </c>
      <c r="BF820" s="240">
        <f>IF(N820="snížená",J820,0)</f>
        <v>0</v>
      </c>
      <c r="BG820" s="240">
        <f>IF(N820="zákl. přenesená",J820,0)</f>
        <v>0</v>
      </c>
      <c r="BH820" s="240">
        <f>IF(N820="sníž. přenesená",J820,0)</f>
        <v>0</v>
      </c>
      <c r="BI820" s="240">
        <f>IF(N820="nulová",J820,0)</f>
        <v>0</v>
      </c>
      <c r="BJ820" s="18" t="s">
        <v>86</v>
      </c>
      <c r="BK820" s="240">
        <f>ROUND(I820*H820,2)</f>
        <v>0</v>
      </c>
      <c r="BL820" s="18" t="s">
        <v>121</v>
      </c>
      <c r="BM820" s="239" t="s">
        <v>1427</v>
      </c>
    </row>
    <row r="821" s="13" customFormat="1">
      <c r="A821" s="13"/>
      <c r="B821" s="241"/>
      <c r="C821" s="242"/>
      <c r="D821" s="243" t="s">
        <v>230</v>
      </c>
      <c r="E821" s="244" t="s">
        <v>1</v>
      </c>
      <c r="F821" s="245" t="s">
        <v>1428</v>
      </c>
      <c r="G821" s="242"/>
      <c r="H821" s="246">
        <v>83.394999999999996</v>
      </c>
      <c r="I821" s="247"/>
      <c r="J821" s="242"/>
      <c r="K821" s="242"/>
      <c r="L821" s="248"/>
      <c r="M821" s="249"/>
      <c r="N821" s="250"/>
      <c r="O821" s="250"/>
      <c r="P821" s="250"/>
      <c r="Q821" s="250"/>
      <c r="R821" s="250"/>
      <c r="S821" s="250"/>
      <c r="T821" s="251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2" t="s">
        <v>230</v>
      </c>
      <c r="AU821" s="252" t="s">
        <v>88</v>
      </c>
      <c r="AV821" s="13" t="s">
        <v>88</v>
      </c>
      <c r="AW821" s="13" t="s">
        <v>34</v>
      </c>
      <c r="AX821" s="13" t="s">
        <v>79</v>
      </c>
      <c r="AY821" s="252" t="s">
        <v>216</v>
      </c>
    </row>
    <row r="822" s="15" customFormat="1">
      <c r="A822" s="15"/>
      <c r="B822" s="280"/>
      <c r="C822" s="281"/>
      <c r="D822" s="243" t="s">
        <v>230</v>
      </c>
      <c r="E822" s="282" t="s">
        <v>1</v>
      </c>
      <c r="F822" s="283" t="s">
        <v>1391</v>
      </c>
      <c r="G822" s="281"/>
      <c r="H822" s="284">
        <v>83.394999999999996</v>
      </c>
      <c r="I822" s="285"/>
      <c r="J822" s="281"/>
      <c r="K822" s="281"/>
      <c r="L822" s="286"/>
      <c r="M822" s="287"/>
      <c r="N822" s="288"/>
      <c r="O822" s="288"/>
      <c r="P822" s="288"/>
      <c r="Q822" s="288"/>
      <c r="R822" s="288"/>
      <c r="S822" s="288"/>
      <c r="T822" s="289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T822" s="290" t="s">
        <v>230</v>
      </c>
      <c r="AU822" s="290" t="s">
        <v>88</v>
      </c>
      <c r="AV822" s="15" t="s">
        <v>99</v>
      </c>
      <c r="AW822" s="15" t="s">
        <v>34</v>
      </c>
      <c r="AX822" s="15" t="s">
        <v>86</v>
      </c>
      <c r="AY822" s="290" t="s">
        <v>216</v>
      </c>
    </row>
    <row r="823" s="13" customFormat="1">
      <c r="A823" s="13"/>
      <c r="B823" s="241"/>
      <c r="C823" s="242"/>
      <c r="D823" s="243" t="s">
        <v>230</v>
      </c>
      <c r="E823" s="242"/>
      <c r="F823" s="245" t="s">
        <v>1429</v>
      </c>
      <c r="G823" s="242"/>
      <c r="H823" s="246">
        <v>87.564999999999998</v>
      </c>
      <c r="I823" s="247"/>
      <c r="J823" s="242"/>
      <c r="K823" s="242"/>
      <c r="L823" s="248"/>
      <c r="M823" s="249"/>
      <c r="N823" s="250"/>
      <c r="O823" s="250"/>
      <c r="P823" s="250"/>
      <c r="Q823" s="250"/>
      <c r="R823" s="250"/>
      <c r="S823" s="250"/>
      <c r="T823" s="251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52" t="s">
        <v>230</v>
      </c>
      <c r="AU823" s="252" t="s">
        <v>88</v>
      </c>
      <c r="AV823" s="13" t="s">
        <v>88</v>
      </c>
      <c r="AW823" s="13" t="s">
        <v>4</v>
      </c>
      <c r="AX823" s="13" t="s">
        <v>86</v>
      </c>
      <c r="AY823" s="252" t="s">
        <v>216</v>
      </c>
    </row>
    <row r="824" s="2" customFormat="1" ht="16.5" customHeight="1">
      <c r="A824" s="39"/>
      <c r="B824" s="40"/>
      <c r="C824" s="228" t="s">
        <v>1430</v>
      </c>
      <c r="D824" s="228" t="s">
        <v>218</v>
      </c>
      <c r="E824" s="229" t="s">
        <v>1431</v>
      </c>
      <c r="F824" s="230" t="s">
        <v>1432</v>
      </c>
      <c r="G824" s="231" t="s">
        <v>293</v>
      </c>
      <c r="H824" s="232">
        <v>40.450000000000003</v>
      </c>
      <c r="I824" s="233"/>
      <c r="J824" s="234">
        <f>ROUND(I824*H824,2)</f>
        <v>0</v>
      </c>
      <c r="K824" s="230" t="s">
        <v>222</v>
      </c>
      <c r="L824" s="45"/>
      <c r="M824" s="235" t="s">
        <v>1</v>
      </c>
      <c r="N824" s="236" t="s">
        <v>44</v>
      </c>
      <c r="O824" s="92"/>
      <c r="P824" s="237">
        <f>O824*H824</f>
        <v>0</v>
      </c>
      <c r="Q824" s="237">
        <v>0.0010499999999999999</v>
      </c>
      <c r="R824" s="237">
        <f>Q824*H824</f>
        <v>0.042472500000000003</v>
      </c>
      <c r="S824" s="237">
        <v>0</v>
      </c>
      <c r="T824" s="238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39" t="s">
        <v>121</v>
      </c>
      <c r="AT824" s="239" t="s">
        <v>218</v>
      </c>
      <c r="AU824" s="239" t="s">
        <v>88</v>
      </c>
      <c r="AY824" s="18" t="s">
        <v>216</v>
      </c>
      <c r="BE824" s="240">
        <f>IF(N824="základní",J824,0)</f>
        <v>0</v>
      </c>
      <c r="BF824" s="240">
        <f>IF(N824="snížená",J824,0)</f>
        <v>0</v>
      </c>
      <c r="BG824" s="240">
        <f>IF(N824="zákl. přenesená",J824,0)</f>
        <v>0</v>
      </c>
      <c r="BH824" s="240">
        <f>IF(N824="sníž. přenesená",J824,0)</f>
        <v>0</v>
      </c>
      <c r="BI824" s="240">
        <f>IF(N824="nulová",J824,0)</f>
        <v>0</v>
      </c>
      <c r="BJ824" s="18" t="s">
        <v>86</v>
      </c>
      <c r="BK824" s="240">
        <f>ROUND(I824*H824,2)</f>
        <v>0</v>
      </c>
      <c r="BL824" s="18" t="s">
        <v>121</v>
      </c>
      <c r="BM824" s="239" t="s">
        <v>1433</v>
      </c>
    </row>
    <row r="825" s="13" customFormat="1">
      <c r="A825" s="13"/>
      <c r="B825" s="241"/>
      <c r="C825" s="242"/>
      <c r="D825" s="243" t="s">
        <v>230</v>
      </c>
      <c r="E825" s="244" t="s">
        <v>1</v>
      </c>
      <c r="F825" s="245" t="s">
        <v>1434</v>
      </c>
      <c r="G825" s="242"/>
      <c r="H825" s="246">
        <v>40.450000000000003</v>
      </c>
      <c r="I825" s="247"/>
      <c r="J825" s="242"/>
      <c r="K825" s="242"/>
      <c r="L825" s="248"/>
      <c r="M825" s="249"/>
      <c r="N825" s="250"/>
      <c r="O825" s="250"/>
      <c r="P825" s="250"/>
      <c r="Q825" s="250"/>
      <c r="R825" s="250"/>
      <c r="S825" s="250"/>
      <c r="T825" s="251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52" t="s">
        <v>230</v>
      </c>
      <c r="AU825" s="252" t="s">
        <v>88</v>
      </c>
      <c r="AV825" s="13" t="s">
        <v>88</v>
      </c>
      <c r="AW825" s="13" t="s">
        <v>34</v>
      </c>
      <c r="AX825" s="13" t="s">
        <v>79</v>
      </c>
      <c r="AY825" s="252" t="s">
        <v>216</v>
      </c>
    </row>
    <row r="826" s="14" customFormat="1">
      <c r="A826" s="14"/>
      <c r="B826" s="253"/>
      <c r="C826" s="254"/>
      <c r="D826" s="243" t="s">
        <v>230</v>
      </c>
      <c r="E826" s="255" t="s">
        <v>1</v>
      </c>
      <c r="F826" s="256" t="s">
        <v>1435</v>
      </c>
      <c r="G826" s="254"/>
      <c r="H826" s="257">
        <v>40.450000000000003</v>
      </c>
      <c r="I826" s="258"/>
      <c r="J826" s="254"/>
      <c r="K826" s="254"/>
      <c r="L826" s="259"/>
      <c r="M826" s="260"/>
      <c r="N826" s="261"/>
      <c r="O826" s="261"/>
      <c r="P826" s="261"/>
      <c r="Q826" s="261"/>
      <c r="R826" s="261"/>
      <c r="S826" s="261"/>
      <c r="T826" s="262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63" t="s">
        <v>230</v>
      </c>
      <c r="AU826" s="263" t="s">
        <v>88</v>
      </c>
      <c r="AV826" s="14" t="s">
        <v>121</v>
      </c>
      <c r="AW826" s="14" t="s">
        <v>34</v>
      </c>
      <c r="AX826" s="14" t="s">
        <v>86</v>
      </c>
      <c r="AY826" s="263" t="s">
        <v>216</v>
      </c>
    </row>
    <row r="827" s="2" customFormat="1" ht="37.8" customHeight="1">
      <c r="A827" s="39"/>
      <c r="B827" s="40"/>
      <c r="C827" s="228" t="s">
        <v>1436</v>
      </c>
      <c r="D827" s="228" t="s">
        <v>218</v>
      </c>
      <c r="E827" s="229" t="s">
        <v>1437</v>
      </c>
      <c r="F827" s="230" t="s">
        <v>1438</v>
      </c>
      <c r="G827" s="231" t="s">
        <v>277</v>
      </c>
      <c r="H827" s="232">
        <v>105.843</v>
      </c>
      <c r="I827" s="233"/>
      <c r="J827" s="234">
        <f>ROUND(I827*H827,2)</f>
        <v>0</v>
      </c>
      <c r="K827" s="230" t="s">
        <v>1</v>
      </c>
      <c r="L827" s="45"/>
      <c r="M827" s="235" t="s">
        <v>1</v>
      </c>
      <c r="N827" s="236" t="s">
        <v>44</v>
      </c>
      <c r="O827" s="92"/>
      <c r="P827" s="237">
        <f>O827*H827</f>
        <v>0</v>
      </c>
      <c r="Q827" s="237">
        <v>0.016424999999999999</v>
      </c>
      <c r="R827" s="237">
        <f>Q827*H827</f>
        <v>1.738471275</v>
      </c>
      <c r="S827" s="237">
        <v>0</v>
      </c>
      <c r="T827" s="238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39" t="s">
        <v>121</v>
      </c>
      <c r="AT827" s="239" t="s">
        <v>218</v>
      </c>
      <c r="AU827" s="239" t="s">
        <v>88</v>
      </c>
      <c r="AY827" s="18" t="s">
        <v>216</v>
      </c>
      <c r="BE827" s="240">
        <f>IF(N827="základní",J827,0)</f>
        <v>0</v>
      </c>
      <c r="BF827" s="240">
        <f>IF(N827="snížená",J827,0)</f>
        <v>0</v>
      </c>
      <c r="BG827" s="240">
        <f>IF(N827="zákl. přenesená",J827,0)</f>
        <v>0</v>
      </c>
      <c r="BH827" s="240">
        <f>IF(N827="sníž. přenesená",J827,0)</f>
        <v>0</v>
      </c>
      <c r="BI827" s="240">
        <f>IF(N827="nulová",J827,0)</f>
        <v>0</v>
      </c>
      <c r="BJ827" s="18" t="s">
        <v>86</v>
      </c>
      <c r="BK827" s="240">
        <f>ROUND(I827*H827,2)</f>
        <v>0</v>
      </c>
      <c r="BL827" s="18" t="s">
        <v>121</v>
      </c>
      <c r="BM827" s="239" t="s">
        <v>1439</v>
      </c>
    </row>
    <row r="828" s="13" customFormat="1">
      <c r="A828" s="13"/>
      <c r="B828" s="241"/>
      <c r="C828" s="242"/>
      <c r="D828" s="243" t="s">
        <v>230</v>
      </c>
      <c r="E828" s="244" t="s">
        <v>1</v>
      </c>
      <c r="F828" s="245" t="s">
        <v>1310</v>
      </c>
      <c r="G828" s="242"/>
      <c r="H828" s="246">
        <v>92.117999999999995</v>
      </c>
      <c r="I828" s="247"/>
      <c r="J828" s="242"/>
      <c r="K828" s="242"/>
      <c r="L828" s="248"/>
      <c r="M828" s="249"/>
      <c r="N828" s="250"/>
      <c r="O828" s="250"/>
      <c r="P828" s="250"/>
      <c r="Q828" s="250"/>
      <c r="R828" s="250"/>
      <c r="S828" s="250"/>
      <c r="T828" s="251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52" t="s">
        <v>230</v>
      </c>
      <c r="AU828" s="252" t="s">
        <v>88</v>
      </c>
      <c r="AV828" s="13" t="s">
        <v>88</v>
      </c>
      <c r="AW828" s="13" t="s">
        <v>34</v>
      </c>
      <c r="AX828" s="13" t="s">
        <v>79</v>
      </c>
      <c r="AY828" s="252" t="s">
        <v>216</v>
      </c>
    </row>
    <row r="829" s="13" customFormat="1">
      <c r="A829" s="13"/>
      <c r="B829" s="241"/>
      <c r="C829" s="242"/>
      <c r="D829" s="243" t="s">
        <v>230</v>
      </c>
      <c r="E829" s="244" t="s">
        <v>1</v>
      </c>
      <c r="F829" s="245" t="s">
        <v>1440</v>
      </c>
      <c r="G829" s="242"/>
      <c r="H829" s="246">
        <v>13.725</v>
      </c>
      <c r="I829" s="247"/>
      <c r="J829" s="242"/>
      <c r="K829" s="242"/>
      <c r="L829" s="248"/>
      <c r="M829" s="249"/>
      <c r="N829" s="250"/>
      <c r="O829" s="250"/>
      <c r="P829" s="250"/>
      <c r="Q829" s="250"/>
      <c r="R829" s="250"/>
      <c r="S829" s="250"/>
      <c r="T829" s="251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2" t="s">
        <v>230</v>
      </c>
      <c r="AU829" s="252" t="s">
        <v>88</v>
      </c>
      <c r="AV829" s="13" t="s">
        <v>88</v>
      </c>
      <c r="AW829" s="13" t="s">
        <v>34</v>
      </c>
      <c r="AX829" s="13" t="s">
        <v>79</v>
      </c>
      <c r="AY829" s="252" t="s">
        <v>216</v>
      </c>
    </row>
    <row r="830" s="14" customFormat="1">
      <c r="A830" s="14"/>
      <c r="B830" s="253"/>
      <c r="C830" s="254"/>
      <c r="D830" s="243" t="s">
        <v>230</v>
      </c>
      <c r="E830" s="255" t="s">
        <v>1</v>
      </c>
      <c r="F830" s="256" t="s">
        <v>1441</v>
      </c>
      <c r="G830" s="254"/>
      <c r="H830" s="257">
        <v>105.843</v>
      </c>
      <c r="I830" s="258"/>
      <c r="J830" s="254"/>
      <c r="K830" s="254"/>
      <c r="L830" s="259"/>
      <c r="M830" s="260"/>
      <c r="N830" s="261"/>
      <c r="O830" s="261"/>
      <c r="P830" s="261"/>
      <c r="Q830" s="261"/>
      <c r="R830" s="261"/>
      <c r="S830" s="261"/>
      <c r="T830" s="262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63" t="s">
        <v>230</v>
      </c>
      <c r="AU830" s="263" t="s">
        <v>88</v>
      </c>
      <c r="AV830" s="14" t="s">
        <v>121</v>
      </c>
      <c r="AW830" s="14" t="s">
        <v>34</v>
      </c>
      <c r="AX830" s="14" t="s">
        <v>86</v>
      </c>
      <c r="AY830" s="263" t="s">
        <v>216</v>
      </c>
    </row>
    <row r="831" s="2" customFormat="1" ht="16.5" customHeight="1">
      <c r="A831" s="39"/>
      <c r="B831" s="40"/>
      <c r="C831" s="264" t="s">
        <v>1442</v>
      </c>
      <c r="D831" s="264" t="s">
        <v>372</v>
      </c>
      <c r="E831" s="265" t="s">
        <v>1443</v>
      </c>
      <c r="F831" s="266" t="s">
        <v>1444</v>
      </c>
      <c r="G831" s="267" t="s">
        <v>277</v>
      </c>
      <c r="H831" s="268">
        <v>110.56999999999999</v>
      </c>
      <c r="I831" s="269"/>
      <c r="J831" s="270">
        <f>ROUND(I831*H831,2)</f>
        <v>0</v>
      </c>
      <c r="K831" s="266" t="s">
        <v>222</v>
      </c>
      <c r="L831" s="271"/>
      <c r="M831" s="272" t="s">
        <v>1</v>
      </c>
      <c r="N831" s="273" t="s">
        <v>44</v>
      </c>
      <c r="O831" s="92"/>
      <c r="P831" s="237">
        <f>O831*H831</f>
        <v>0</v>
      </c>
      <c r="Q831" s="237">
        <v>0.0093100000000000006</v>
      </c>
      <c r="R831" s="237">
        <f>Q831*H831</f>
        <v>1.0294067</v>
      </c>
      <c r="S831" s="237">
        <v>0</v>
      </c>
      <c r="T831" s="238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39" t="s">
        <v>250</v>
      </c>
      <c r="AT831" s="239" t="s">
        <v>372</v>
      </c>
      <c r="AU831" s="239" t="s">
        <v>88</v>
      </c>
      <c r="AY831" s="18" t="s">
        <v>216</v>
      </c>
      <c r="BE831" s="240">
        <f>IF(N831="základní",J831,0)</f>
        <v>0</v>
      </c>
      <c r="BF831" s="240">
        <f>IF(N831="snížená",J831,0)</f>
        <v>0</v>
      </c>
      <c r="BG831" s="240">
        <f>IF(N831="zákl. přenesená",J831,0)</f>
        <v>0</v>
      </c>
      <c r="BH831" s="240">
        <f>IF(N831="sníž. přenesená",J831,0)</f>
        <v>0</v>
      </c>
      <c r="BI831" s="240">
        <f>IF(N831="nulová",J831,0)</f>
        <v>0</v>
      </c>
      <c r="BJ831" s="18" t="s">
        <v>86</v>
      </c>
      <c r="BK831" s="240">
        <f>ROUND(I831*H831,2)</f>
        <v>0</v>
      </c>
      <c r="BL831" s="18" t="s">
        <v>121</v>
      </c>
      <c r="BM831" s="239" t="s">
        <v>1445</v>
      </c>
    </row>
    <row r="832" s="13" customFormat="1">
      <c r="A832" s="13"/>
      <c r="B832" s="241"/>
      <c r="C832" s="242"/>
      <c r="D832" s="243" t="s">
        <v>230</v>
      </c>
      <c r="E832" s="244" t="s">
        <v>1</v>
      </c>
      <c r="F832" s="245" t="s">
        <v>1446</v>
      </c>
      <c r="G832" s="242"/>
      <c r="H832" s="246">
        <v>105.843</v>
      </c>
      <c r="I832" s="247"/>
      <c r="J832" s="242"/>
      <c r="K832" s="242"/>
      <c r="L832" s="248"/>
      <c r="M832" s="249"/>
      <c r="N832" s="250"/>
      <c r="O832" s="250"/>
      <c r="P832" s="250"/>
      <c r="Q832" s="250"/>
      <c r="R832" s="250"/>
      <c r="S832" s="250"/>
      <c r="T832" s="251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2" t="s">
        <v>230</v>
      </c>
      <c r="AU832" s="252" t="s">
        <v>88</v>
      </c>
      <c r="AV832" s="13" t="s">
        <v>88</v>
      </c>
      <c r="AW832" s="13" t="s">
        <v>34</v>
      </c>
      <c r="AX832" s="13" t="s">
        <v>79</v>
      </c>
      <c r="AY832" s="252" t="s">
        <v>216</v>
      </c>
    </row>
    <row r="833" s="13" customFormat="1">
      <c r="A833" s="13"/>
      <c r="B833" s="241"/>
      <c r="C833" s="242"/>
      <c r="D833" s="243" t="s">
        <v>230</v>
      </c>
      <c r="E833" s="244" t="s">
        <v>1</v>
      </c>
      <c r="F833" s="245" t="s">
        <v>1447</v>
      </c>
      <c r="G833" s="242"/>
      <c r="H833" s="246">
        <v>-5.3250000000000002</v>
      </c>
      <c r="I833" s="247"/>
      <c r="J833" s="242"/>
      <c r="K833" s="242"/>
      <c r="L833" s="248"/>
      <c r="M833" s="249"/>
      <c r="N833" s="250"/>
      <c r="O833" s="250"/>
      <c r="P833" s="250"/>
      <c r="Q833" s="250"/>
      <c r="R833" s="250"/>
      <c r="S833" s="250"/>
      <c r="T833" s="251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52" t="s">
        <v>230</v>
      </c>
      <c r="AU833" s="252" t="s">
        <v>88</v>
      </c>
      <c r="AV833" s="13" t="s">
        <v>88</v>
      </c>
      <c r="AW833" s="13" t="s">
        <v>34</v>
      </c>
      <c r="AX833" s="13" t="s">
        <v>79</v>
      </c>
      <c r="AY833" s="252" t="s">
        <v>216</v>
      </c>
    </row>
    <row r="834" s="14" customFormat="1">
      <c r="A834" s="14"/>
      <c r="B834" s="253"/>
      <c r="C834" s="254"/>
      <c r="D834" s="243" t="s">
        <v>230</v>
      </c>
      <c r="E834" s="255" t="s">
        <v>1</v>
      </c>
      <c r="F834" s="256" t="s">
        <v>285</v>
      </c>
      <c r="G834" s="254"/>
      <c r="H834" s="257">
        <v>100.518</v>
      </c>
      <c r="I834" s="258"/>
      <c r="J834" s="254"/>
      <c r="K834" s="254"/>
      <c r="L834" s="259"/>
      <c r="M834" s="260"/>
      <c r="N834" s="261"/>
      <c r="O834" s="261"/>
      <c r="P834" s="261"/>
      <c r="Q834" s="261"/>
      <c r="R834" s="261"/>
      <c r="S834" s="261"/>
      <c r="T834" s="262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63" t="s">
        <v>230</v>
      </c>
      <c r="AU834" s="263" t="s">
        <v>88</v>
      </c>
      <c r="AV834" s="14" t="s">
        <v>121</v>
      </c>
      <c r="AW834" s="14" t="s">
        <v>34</v>
      </c>
      <c r="AX834" s="14" t="s">
        <v>86</v>
      </c>
      <c r="AY834" s="263" t="s">
        <v>216</v>
      </c>
    </row>
    <row r="835" s="13" customFormat="1">
      <c r="A835" s="13"/>
      <c r="B835" s="241"/>
      <c r="C835" s="242"/>
      <c r="D835" s="243" t="s">
        <v>230</v>
      </c>
      <c r="E835" s="242"/>
      <c r="F835" s="245" t="s">
        <v>1448</v>
      </c>
      <c r="G835" s="242"/>
      <c r="H835" s="246">
        <v>110.56999999999999</v>
      </c>
      <c r="I835" s="247"/>
      <c r="J835" s="242"/>
      <c r="K835" s="242"/>
      <c r="L835" s="248"/>
      <c r="M835" s="249"/>
      <c r="N835" s="250"/>
      <c r="O835" s="250"/>
      <c r="P835" s="250"/>
      <c r="Q835" s="250"/>
      <c r="R835" s="250"/>
      <c r="S835" s="250"/>
      <c r="T835" s="251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2" t="s">
        <v>230</v>
      </c>
      <c r="AU835" s="252" t="s">
        <v>88</v>
      </c>
      <c r="AV835" s="13" t="s">
        <v>88</v>
      </c>
      <c r="AW835" s="13" t="s">
        <v>4</v>
      </c>
      <c r="AX835" s="13" t="s">
        <v>86</v>
      </c>
      <c r="AY835" s="252" t="s">
        <v>216</v>
      </c>
    </row>
    <row r="836" s="2" customFormat="1" ht="16.5" customHeight="1">
      <c r="A836" s="39"/>
      <c r="B836" s="40"/>
      <c r="C836" s="264" t="s">
        <v>1449</v>
      </c>
      <c r="D836" s="264" t="s">
        <v>372</v>
      </c>
      <c r="E836" s="265" t="s">
        <v>1450</v>
      </c>
      <c r="F836" s="266" t="s">
        <v>1451</v>
      </c>
      <c r="G836" s="267" t="s">
        <v>277</v>
      </c>
      <c r="H836" s="268">
        <v>5.3250000000000002</v>
      </c>
      <c r="I836" s="269"/>
      <c r="J836" s="270">
        <f>ROUND(I836*H836,2)</f>
        <v>0</v>
      </c>
      <c r="K836" s="266" t="s">
        <v>222</v>
      </c>
      <c r="L836" s="271"/>
      <c r="M836" s="272" t="s">
        <v>1</v>
      </c>
      <c r="N836" s="273" t="s">
        <v>44</v>
      </c>
      <c r="O836" s="92"/>
      <c r="P836" s="237">
        <f>O836*H836</f>
        <v>0</v>
      </c>
      <c r="Q836" s="237">
        <v>0.034099999999999998</v>
      </c>
      <c r="R836" s="237">
        <f>Q836*H836</f>
        <v>0.18158250000000001</v>
      </c>
      <c r="S836" s="237">
        <v>0</v>
      </c>
      <c r="T836" s="238">
        <f>S836*H836</f>
        <v>0</v>
      </c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R836" s="239" t="s">
        <v>250</v>
      </c>
      <c r="AT836" s="239" t="s">
        <v>372</v>
      </c>
      <c r="AU836" s="239" t="s">
        <v>88</v>
      </c>
      <c r="AY836" s="18" t="s">
        <v>216</v>
      </c>
      <c r="BE836" s="240">
        <f>IF(N836="základní",J836,0)</f>
        <v>0</v>
      </c>
      <c r="BF836" s="240">
        <f>IF(N836="snížená",J836,0)</f>
        <v>0</v>
      </c>
      <c r="BG836" s="240">
        <f>IF(N836="zákl. přenesená",J836,0)</f>
        <v>0</v>
      </c>
      <c r="BH836" s="240">
        <f>IF(N836="sníž. přenesená",J836,0)</f>
        <v>0</v>
      </c>
      <c r="BI836" s="240">
        <f>IF(N836="nulová",J836,0)</f>
        <v>0</v>
      </c>
      <c r="BJ836" s="18" t="s">
        <v>86</v>
      </c>
      <c r="BK836" s="240">
        <f>ROUND(I836*H836,2)</f>
        <v>0</v>
      </c>
      <c r="BL836" s="18" t="s">
        <v>121</v>
      </c>
      <c r="BM836" s="239" t="s">
        <v>1452</v>
      </c>
    </row>
    <row r="837" s="13" customFormat="1">
      <c r="A837" s="13"/>
      <c r="B837" s="241"/>
      <c r="C837" s="242"/>
      <c r="D837" s="243" t="s">
        <v>230</v>
      </c>
      <c r="E837" s="244" t="s">
        <v>1</v>
      </c>
      <c r="F837" s="245" t="s">
        <v>1453</v>
      </c>
      <c r="G837" s="242"/>
      <c r="H837" s="246">
        <v>5.3250000000000002</v>
      </c>
      <c r="I837" s="247"/>
      <c r="J837" s="242"/>
      <c r="K837" s="242"/>
      <c r="L837" s="248"/>
      <c r="M837" s="249"/>
      <c r="N837" s="250"/>
      <c r="O837" s="250"/>
      <c r="P837" s="250"/>
      <c r="Q837" s="250"/>
      <c r="R837" s="250"/>
      <c r="S837" s="250"/>
      <c r="T837" s="251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2" t="s">
        <v>230</v>
      </c>
      <c r="AU837" s="252" t="s">
        <v>88</v>
      </c>
      <c r="AV837" s="13" t="s">
        <v>88</v>
      </c>
      <c r="AW837" s="13" t="s">
        <v>34</v>
      </c>
      <c r="AX837" s="13" t="s">
        <v>86</v>
      </c>
      <c r="AY837" s="252" t="s">
        <v>216</v>
      </c>
    </row>
    <row r="838" s="2" customFormat="1" ht="24.15" customHeight="1">
      <c r="A838" s="39"/>
      <c r="B838" s="40"/>
      <c r="C838" s="264" t="s">
        <v>1454</v>
      </c>
      <c r="D838" s="264" t="s">
        <v>372</v>
      </c>
      <c r="E838" s="265" t="s">
        <v>1455</v>
      </c>
      <c r="F838" s="266" t="s">
        <v>1456</v>
      </c>
      <c r="G838" s="267" t="s">
        <v>277</v>
      </c>
      <c r="H838" s="268">
        <v>116.42700000000001</v>
      </c>
      <c r="I838" s="269"/>
      <c r="J838" s="270">
        <f>ROUND(I838*H838,2)</f>
        <v>0</v>
      </c>
      <c r="K838" s="266" t="s">
        <v>222</v>
      </c>
      <c r="L838" s="271"/>
      <c r="M838" s="272" t="s">
        <v>1</v>
      </c>
      <c r="N838" s="273" t="s">
        <v>44</v>
      </c>
      <c r="O838" s="92"/>
      <c r="P838" s="237">
        <f>O838*H838</f>
        <v>0</v>
      </c>
      <c r="Q838" s="237">
        <v>0.00027999999999999998</v>
      </c>
      <c r="R838" s="237">
        <f>Q838*H838</f>
        <v>0.03259956</v>
      </c>
      <c r="S838" s="237">
        <v>0</v>
      </c>
      <c r="T838" s="238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39" t="s">
        <v>250</v>
      </c>
      <c r="AT838" s="239" t="s">
        <v>372</v>
      </c>
      <c r="AU838" s="239" t="s">
        <v>88</v>
      </c>
      <c r="AY838" s="18" t="s">
        <v>216</v>
      </c>
      <c r="BE838" s="240">
        <f>IF(N838="základní",J838,0)</f>
        <v>0</v>
      </c>
      <c r="BF838" s="240">
        <f>IF(N838="snížená",J838,0)</f>
        <v>0</v>
      </c>
      <c r="BG838" s="240">
        <f>IF(N838="zákl. přenesená",J838,0)</f>
        <v>0</v>
      </c>
      <c r="BH838" s="240">
        <f>IF(N838="sníž. přenesená",J838,0)</f>
        <v>0</v>
      </c>
      <c r="BI838" s="240">
        <f>IF(N838="nulová",J838,0)</f>
        <v>0</v>
      </c>
      <c r="BJ838" s="18" t="s">
        <v>86</v>
      </c>
      <c r="BK838" s="240">
        <f>ROUND(I838*H838,2)</f>
        <v>0</v>
      </c>
      <c r="BL838" s="18" t="s">
        <v>121</v>
      </c>
      <c r="BM838" s="239" t="s">
        <v>1457</v>
      </c>
    </row>
    <row r="839" s="13" customFormat="1">
      <c r="A839" s="13"/>
      <c r="B839" s="241"/>
      <c r="C839" s="242"/>
      <c r="D839" s="243" t="s">
        <v>230</v>
      </c>
      <c r="E839" s="244" t="s">
        <v>1</v>
      </c>
      <c r="F839" s="245" t="s">
        <v>1446</v>
      </c>
      <c r="G839" s="242"/>
      <c r="H839" s="246">
        <v>105.843</v>
      </c>
      <c r="I839" s="247"/>
      <c r="J839" s="242"/>
      <c r="K839" s="242"/>
      <c r="L839" s="248"/>
      <c r="M839" s="249"/>
      <c r="N839" s="250"/>
      <c r="O839" s="250"/>
      <c r="P839" s="250"/>
      <c r="Q839" s="250"/>
      <c r="R839" s="250"/>
      <c r="S839" s="250"/>
      <c r="T839" s="251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2" t="s">
        <v>230</v>
      </c>
      <c r="AU839" s="252" t="s">
        <v>88</v>
      </c>
      <c r="AV839" s="13" t="s">
        <v>88</v>
      </c>
      <c r="AW839" s="13" t="s">
        <v>34</v>
      </c>
      <c r="AX839" s="13" t="s">
        <v>86</v>
      </c>
      <c r="AY839" s="252" t="s">
        <v>216</v>
      </c>
    </row>
    <row r="840" s="13" customFormat="1">
      <c r="A840" s="13"/>
      <c r="B840" s="241"/>
      <c r="C840" s="242"/>
      <c r="D840" s="243" t="s">
        <v>230</v>
      </c>
      <c r="E840" s="242"/>
      <c r="F840" s="245" t="s">
        <v>1458</v>
      </c>
      <c r="G840" s="242"/>
      <c r="H840" s="246">
        <v>116.42700000000001</v>
      </c>
      <c r="I840" s="247"/>
      <c r="J840" s="242"/>
      <c r="K840" s="242"/>
      <c r="L840" s="248"/>
      <c r="M840" s="249"/>
      <c r="N840" s="250"/>
      <c r="O840" s="250"/>
      <c r="P840" s="250"/>
      <c r="Q840" s="250"/>
      <c r="R840" s="250"/>
      <c r="S840" s="250"/>
      <c r="T840" s="251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2" t="s">
        <v>230</v>
      </c>
      <c r="AU840" s="252" t="s">
        <v>88</v>
      </c>
      <c r="AV840" s="13" t="s">
        <v>88</v>
      </c>
      <c r="AW840" s="13" t="s">
        <v>4</v>
      </c>
      <c r="AX840" s="13" t="s">
        <v>86</v>
      </c>
      <c r="AY840" s="252" t="s">
        <v>216</v>
      </c>
    </row>
    <row r="841" s="2" customFormat="1" ht="24.15" customHeight="1">
      <c r="A841" s="39"/>
      <c r="B841" s="40"/>
      <c r="C841" s="228" t="s">
        <v>1459</v>
      </c>
      <c r="D841" s="228" t="s">
        <v>218</v>
      </c>
      <c r="E841" s="229" t="s">
        <v>1460</v>
      </c>
      <c r="F841" s="230" t="s">
        <v>1461</v>
      </c>
      <c r="G841" s="231" t="s">
        <v>277</v>
      </c>
      <c r="H841" s="232">
        <v>20.716999999999999</v>
      </c>
      <c r="I841" s="233"/>
      <c r="J841" s="234">
        <f>ROUND(I841*H841,2)</f>
        <v>0</v>
      </c>
      <c r="K841" s="230" t="s">
        <v>222</v>
      </c>
      <c r="L841" s="45"/>
      <c r="M841" s="235" t="s">
        <v>1</v>
      </c>
      <c r="N841" s="236" t="s">
        <v>44</v>
      </c>
      <c r="O841" s="92"/>
      <c r="P841" s="237">
        <f>O841*H841</f>
        <v>0</v>
      </c>
      <c r="Q841" s="237">
        <v>0.010500000000000001</v>
      </c>
      <c r="R841" s="237">
        <f>Q841*H841</f>
        <v>0.21752850000000001</v>
      </c>
      <c r="S841" s="237">
        <v>0</v>
      </c>
      <c r="T841" s="238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39" t="s">
        <v>121</v>
      </c>
      <c r="AT841" s="239" t="s">
        <v>218</v>
      </c>
      <c r="AU841" s="239" t="s">
        <v>88</v>
      </c>
      <c r="AY841" s="18" t="s">
        <v>216</v>
      </c>
      <c r="BE841" s="240">
        <f>IF(N841="základní",J841,0)</f>
        <v>0</v>
      </c>
      <c r="BF841" s="240">
        <f>IF(N841="snížená",J841,0)</f>
        <v>0</v>
      </c>
      <c r="BG841" s="240">
        <f>IF(N841="zákl. přenesená",J841,0)</f>
        <v>0</v>
      </c>
      <c r="BH841" s="240">
        <f>IF(N841="sníž. přenesená",J841,0)</f>
        <v>0</v>
      </c>
      <c r="BI841" s="240">
        <f>IF(N841="nulová",J841,0)</f>
        <v>0</v>
      </c>
      <c r="BJ841" s="18" t="s">
        <v>86</v>
      </c>
      <c r="BK841" s="240">
        <f>ROUND(I841*H841,2)</f>
        <v>0</v>
      </c>
      <c r="BL841" s="18" t="s">
        <v>121</v>
      </c>
      <c r="BM841" s="239" t="s">
        <v>1462</v>
      </c>
    </row>
    <row r="842" s="13" customFormat="1">
      <c r="A842" s="13"/>
      <c r="B842" s="241"/>
      <c r="C842" s="242"/>
      <c r="D842" s="243" t="s">
        <v>230</v>
      </c>
      <c r="E842" s="244" t="s">
        <v>1</v>
      </c>
      <c r="F842" s="245" t="s">
        <v>1316</v>
      </c>
      <c r="G842" s="242"/>
      <c r="H842" s="246">
        <v>20.716999999999999</v>
      </c>
      <c r="I842" s="247"/>
      <c r="J842" s="242"/>
      <c r="K842" s="242"/>
      <c r="L842" s="248"/>
      <c r="M842" s="249"/>
      <c r="N842" s="250"/>
      <c r="O842" s="250"/>
      <c r="P842" s="250"/>
      <c r="Q842" s="250"/>
      <c r="R842" s="250"/>
      <c r="S842" s="250"/>
      <c r="T842" s="251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2" t="s">
        <v>230</v>
      </c>
      <c r="AU842" s="252" t="s">
        <v>88</v>
      </c>
      <c r="AV842" s="13" t="s">
        <v>88</v>
      </c>
      <c r="AW842" s="13" t="s">
        <v>34</v>
      </c>
      <c r="AX842" s="13" t="s">
        <v>86</v>
      </c>
      <c r="AY842" s="252" t="s">
        <v>216</v>
      </c>
    </row>
    <row r="843" s="2" customFormat="1" ht="16.5" customHeight="1">
      <c r="A843" s="39"/>
      <c r="B843" s="40"/>
      <c r="C843" s="228" t="s">
        <v>1463</v>
      </c>
      <c r="D843" s="228" t="s">
        <v>218</v>
      </c>
      <c r="E843" s="229" t="s">
        <v>1464</v>
      </c>
      <c r="F843" s="230" t="s">
        <v>1465</v>
      </c>
      <c r="G843" s="231" t="s">
        <v>221</v>
      </c>
      <c r="H843" s="232">
        <v>2</v>
      </c>
      <c r="I843" s="233"/>
      <c r="J843" s="234">
        <f>ROUND(I843*H843,2)</f>
        <v>0</v>
      </c>
      <c r="K843" s="230" t="s">
        <v>222</v>
      </c>
      <c r="L843" s="45"/>
      <c r="M843" s="235" t="s">
        <v>1</v>
      </c>
      <c r="N843" s="236" t="s">
        <v>44</v>
      </c>
      <c r="O843" s="92"/>
      <c r="P843" s="237">
        <f>O843*H843</f>
        <v>0</v>
      </c>
      <c r="Q843" s="237">
        <v>0.014659999999999999</v>
      </c>
      <c r="R843" s="237">
        <f>Q843*H843</f>
        <v>0.029319999999999999</v>
      </c>
      <c r="S843" s="237">
        <v>0</v>
      </c>
      <c r="T843" s="238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39" t="s">
        <v>121</v>
      </c>
      <c r="AT843" s="239" t="s">
        <v>218</v>
      </c>
      <c r="AU843" s="239" t="s">
        <v>88</v>
      </c>
      <c r="AY843" s="18" t="s">
        <v>216</v>
      </c>
      <c r="BE843" s="240">
        <f>IF(N843="základní",J843,0)</f>
        <v>0</v>
      </c>
      <c r="BF843" s="240">
        <f>IF(N843="snížená",J843,0)</f>
        <v>0</v>
      </c>
      <c r="BG843" s="240">
        <f>IF(N843="zákl. přenesená",J843,0)</f>
        <v>0</v>
      </c>
      <c r="BH843" s="240">
        <f>IF(N843="sníž. přenesená",J843,0)</f>
        <v>0</v>
      </c>
      <c r="BI843" s="240">
        <f>IF(N843="nulová",J843,0)</f>
        <v>0</v>
      </c>
      <c r="BJ843" s="18" t="s">
        <v>86</v>
      </c>
      <c r="BK843" s="240">
        <f>ROUND(I843*H843,2)</f>
        <v>0</v>
      </c>
      <c r="BL843" s="18" t="s">
        <v>121</v>
      </c>
      <c r="BM843" s="239" t="s">
        <v>1466</v>
      </c>
    </row>
    <row r="844" s="13" customFormat="1">
      <c r="A844" s="13"/>
      <c r="B844" s="241"/>
      <c r="C844" s="242"/>
      <c r="D844" s="243" t="s">
        <v>230</v>
      </c>
      <c r="E844" s="244" t="s">
        <v>1</v>
      </c>
      <c r="F844" s="245" t="s">
        <v>1370</v>
      </c>
      <c r="G844" s="242"/>
      <c r="H844" s="246">
        <v>2</v>
      </c>
      <c r="I844" s="247"/>
      <c r="J844" s="242"/>
      <c r="K844" s="242"/>
      <c r="L844" s="248"/>
      <c r="M844" s="249"/>
      <c r="N844" s="250"/>
      <c r="O844" s="250"/>
      <c r="P844" s="250"/>
      <c r="Q844" s="250"/>
      <c r="R844" s="250"/>
      <c r="S844" s="250"/>
      <c r="T844" s="251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2" t="s">
        <v>230</v>
      </c>
      <c r="AU844" s="252" t="s">
        <v>88</v>
      </c>
      <c r="AV844" s="13" t="s">
        <v>88</v>
      </c>
      <c r="AW844" s="13" t="s">
        <v>34</v>
      </c>
      <c r="AX844" s="13" t="s">
        <v>86</v>
      </c>
      <c r="AY844" s="252" t="s">
        <v>216</v>
      </c>
    </row>
    <row r="845" s="2" customFormat="1" ht="37.8" customHeight="1">
      <c r="A845" s="39"/>
      <c r="B845" s="40"/>
      <c r="C845" s="228" t="s">
        <v>1467</v>
      </c>
      <c r="D845" s="228" t="s">
        <v>218</v>
      </c>
      <c r="E845" s="229" t="s">
        <v>1468</v>
      </c>
      <c r="F845" s="230" t="s">
        <v>1469</v>
      </c>
      <c r="G845" s="231" t="s">
        <v>277</v>
      </c>
      <c r="H845" s="232">
        <v>517.798</v>
      </c>
      <c r="I845" s="233"/>
      <c r="J845" s="234">
        <f>ROUND(I845*H845,2)</f>
        <v>0</v>
      </c>
      <c r="K845" s="230" t="s">
        <v>222</v>
      </c>
      <c r="L845" s="45"/>
      <c r="M845" s="235" t="s">
        <v>1</v>
      </c>
      <c r="N845" s="236" t="s">
        <v>44</v>
      </c>
      <c r="O845" s="92"/>
      <c r="P845" s="237">
        <f>O845*H845</f>
        <v>0</v>
      </c>
      <c r="Q845" s="237">
        <v>0.00182</v>
      </c>
      <c r="R845" s="237">
        <f>Q845*H845</f>
        <v>0.94239236000000004</v>
      </c>
      <c r="S845" s="237">
        <v>0</v>
      </c>
      <c r="T845" s="238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39" t="s">
        <v>121</v>
      </c>
      <c r="AT845" s="239" t="s">
        <v>218</v>
      </c>
      <c r="AU845" s="239" t="s">
        <v>88</v>
      </c>
      <c r="AY845" s="18" t="s">
        <v>216</v>
      </c>
      <c r="BE845" s="240">
        <f>IF(N845="základní",J845,0)</f>
        <v>0</v>
      </c>
      <c r="BF845" s="240">
        <f>IF(N845="snížená",J845,0)</f>
        <v>0</v>
      </c>
      <c r="BG845" s="240">
        <f>IF(N845="zákl. přenesená",J845,0)</f>
        <v>0</v>
      </c>
      <c r="BH845" s="240">
        <f>IF(N845="sníž. přenesená",J845,0)</f>
        <v>0</v>
      </c>
      <c r="BI845" s="240">
        <f>IF(N845="nulová",J845,0)</f>
        <v>0</v>
      </c>
      <c r="BJ845" s="18" t="s">
        <v>86</v>
      </c>
      <c r="BK845" s="240">
        <f>ROUND(I845*H845,2)</f>
        <v>0</v>
      </c>
      <c r="BL845" s="18" t="s">
        <v>121</v>
      </c>
      <c r="BM845" s="239" t="s">
        <v>1470</v>
      </c>
    </row>
    <row r="846" s="13" customFormat="1">
      <c r="A846" s="13"/>
      <c r="B846" s="241"/>
      <c r="C846" s="242"/>
      <c r="D846" s="243" t="s">
        <v>230</v>
      </c>
      <c r="E846" s="244" t="s">
        <v>1</v>
      </c>
      <c r="F846" s="245" t="s">
        <v>1471</v>
      </c>
      <c r="G846" s="242"/>
      <c r="H846" s="246">
        <v>517.798</v>
      </c>
      <c r="I846" s="247"/>
      <c r="J846" s="242"/>
      <c r="K846" s="242"/>
      <c r="L846" s="248"/>
      <c r="M846" s="249"/>
      <c r="N846" s="250"/>
      <c r="O846" s="250"/>
      <c r="P846" s="250"/>
      <c r="Q846" s="250"/>
      <c r="R846" s="250"/>
      <c r="S846" s="250"/>
      <c r="T846" s="251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2" t="s">
        <v>230</v>
      </c>
      <c r="AU846" s="252" t="s">
        <v>88</v>
      </c>
      <c r="AV846" s="13" t="s">
        <v>88</v>
      </c>
      <c r="AW846" s="13" t="s">
        <v>34</v>
      </c>
      <c r="AX846" s="13" t="s">
        <v>86</v>
      </c>
      <c r="AY846" s="252" t="s">
        <v>216</v>
      </c>
    </row>
    <row r="847" s="2" customFormat="1" ht="33" customHeight="1">
      <c r="A847" s="39"/>
      <c r="B847" s="40"/>
      <c r="C847" s="228" t="s">
        <v>1472</v>
      </c>
      <c r="D847" s="228" t="s">
        <v>218</v>
      </c>
      <c r="E847" s="229" t="s">
        <v>1473</v>
      </c>
      <c r="F847" s="230" t="s">
        <v>1474</v>
      </c>
      <c r="G847" s="231" t="s">
        <v>277</v>
      </c>
      <c r="H847" s="232">
        <v>517.798</v>
      </c>
      <c r="I847" s="233"/>
      <c r="J847" s="234">
        <f>ROUND(I847*H847,2)</f>
        <v>0</v>
      </c>
      <c r="K847" s="230" t="s">
        <v>222</v>
      </c>
      <c r="L847" s="45"/>
      <c r="M847" s="235" t="s">
        <v>1</v>
      </c>
      <c r="N847" s="236" t="s">
        <v>44</v>
      </c>
      <c r="O847" s="92"/>
      <c r="P847" s="237">
        <f>O847*H847</f>
        <v>0</v>
      </c>
      <c r="Q847" s="237">
        <v>0.0027000000000000001</v>
      </c>
      <c r="R847" s="237">
        <f>Q847*H847</f>
        <v>1.3980546</v>
      </c>
      <c r="S847" s="237">
        <v>0</v>
      </c>
      <c r="T847" s="238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39" t="s">
        <v>121</v>
      </c>
      <c r="AT847" s="239" t="s">
        <v>218</v>
      </c>
      <c r="AU847" s="239" t="s">
        <v>88</v>
      </c>
      <c r="AY847" s="18" t="s">
        <v>216</v>
      </c>
      <c r="BE847" s="240">
        <f>IF(N847="základní",J847,0)</f>
        <v>0</v>
      </c>
      <c r="BF847" s="240">
        <f>IF(N847="snížená",J847,0)</f>
        <v>0</v>
      </c>
      <c r="BG847" s="240">
        <f>IF(N847="zákl. přenesená",J847,0)</f>
        <v>0</v>
      </c>
      <c r="BH847" s="240">
        <f>IF(N847="sníž. přenesená",J847,0)</f>
        <v>0</v>
      </c>
      <c r="BI847" s="240">
        <f>IF(N847="nulová",J847,0)</f>
        <v>0</v>
      </c>
      <c r="BJ847" s="18" t="s">
        <v>86</v>
      </c>
      <c r="BK847" s="240">
        <f>ROUND(I847*H847,2)</f>
        <v>0</v>
      </c>
      <c r="BL847" s="18" t="s">
        <v>121</v>
      </c>
      <c r="BM847" s="239" t="s">
        <v>1475</v>
      </c>
    </row>
    <row r="848" s="13" customFormat="1">
      <c r="A848" s="13"/>
      <c r="B848" s="241"/>
      <c r="C848" s="242"/>
      <c r="D848" s="243" t="s">
        <v>230</v>
      </c>
      <c r="E848" s="244" t="s">
        <v>1</v>
      </c>
      <c r="F848" s="245" t="s">
        <v>1298</v>
      </c>
      <c r="G848" s="242"/>
      <c r="H848" s="246">
        <v>238.08199999999999</v>
      </c>
      <c r="I848" s="247"/>
      <c r="J848" s="242"/>
      <c r="K848" s="242"/>
      <c r="L848" s="248"/>
      <c r="M848" s="249"/>
      <c r="N848" s="250"/>
      <c r="O848" s="250"/>
      <c r="P848" s="250"/>
      <c r="Q848" s="250"/>
      <c r="R848" s="250"/>
      <c r="S848" s="250"/>
      <c r="T848" s="251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52" t="s">
        <v>230</v>
      </c>
      <c r="AU848" s="252" t="s">
        <v>88</v>
      </c>
      <c r="AV848" s="13" t="s">
        <v>88</v>
      </c>
      <c r="AW848" s="13" t="s">
        <v>34</v>
      </c>
      <c r="AX848" s="13" t="s">
        <v>79</v>
      </c>
      <c r="AY848" s="252" t="s">
        <v>216</v>
      </c>
    </row>
    <row r="849" s="13" customFormat="1">
      <c r="A849" s="13"/>
      <c r="B849" s="241"/>
      <c r="C849" s="242"/>
      <c r="D849" s="243" t="s">
        <v>230</v>
      </c>
      <c r="E849" s="244" t="s">
        <v>1</v>
      </c>
      <c r="F849" s="245" t="s">
        <v>1299</v>
      </c>
      <c r="G849" s="242"/>
      <c r="H849" s="246">
        <v>-50.203000000000003</v>
      </c>
      <c r="I849" s="247"/>
      <c r="J849" s="242"/>
      <c r="K849" s="242"/>
      <c r="L849" s="248"/>
      <c r="M849" s="249"/>
      <c r="N849" s="250"/>
      <c r="O849" s="250"/>
      <c r="P849" s="250"/>
      <c r="Q849" s="250"/>
      <c r="R849" s="250"/>
      <c r="S849" s="250"/>
      <c r="T849" s="251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2" t="s">
        <v>230</v>
      </c>
      <c r="AU849" s="252" t="s">
        <v>88</v>
      </c>
      <c r="AV849" s="13" t="s">
        <v>88</v>
      </c>
      <c r="AW849" s="13" t="s">
        <v>34</v>
      </c>
      <c r="AX849" s="13" t="s">
        <v>79</v>
      </c>
      <c r="AY849" s="252" t="s">
        <v>216</v>
      </c>
    </row>
    <row r="850" s="13" customFormat="1">
      <c r="A850" s="13"/>
      <c r="B850" s="241"/>
      <c r="C850" s="242"/>
      <c r="D850" s="243" t="s">
        <v>230</v>
      </c>
      <c r="E850" s="244" t="s">
        <v>1</v>
      </c>
      <c r="F850" s="245" t="s">
        <v>1476</v>
      </c>
      <c r="G850" s="242"/>
      <c r="H850" s="246">
        <v>19.922999999999998</v>
      </c>
      <c r="I850" s="247"/>
      <c r="J850" s="242"/>
      <c r="K850" s="242"/>
      <c r="L850" s="248"/>
      <c r="M850" s="249"/>
      <c r="N850" s="250"/>
      <c r="O850" s="250"/>
      <c r="P850" s="250"/>
      <c r="Q850" s="250"/>
      <c r="R850" s="250"/>
      <c r="S850" s="250"/>
      <c r="T850" s="251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2" t="s">
        <v>230</v>
      </c>
      <c r="AU850" s="252" t="s">
        <v>88</v>
      </c>
      <c r="AV850" s="13" t="s">
        <v>88</v>
      </c>
      <c r="AW850" s="13" t="s">
        <v>34</v>
      </c>
      <c r="AX850" s="13" t="s">
        <v>79</v>
      </c>
      <c r="AY850" s="252" t="s">
        <v>216</v>
      </c>
    </row>
    <row r="851" s="15" customFormat="1">
      <c r="A851" s="15"/>
      <c r="B851" s="280"/>
      <c r="C851" s="281"/>
      <c r="D851" s="243" t="s">
        <v>230</v>
      </c>
      <c r="E851" s="282" t="s">
        <v>1</v>
      </c>
      <c r="F851" s="283" t="s">
        <v>1300</v>
      </c>
      <c r="G851" s="281"/>
      <c r="H851" s="284">
        <v>207.80199999999999</v>
      </c>
      <c r="I851" s="285"/>
      <c r="J851" s="281"/>
      <c r="K851" s="281"/>
      <c r="L851" s="286"/>
      <c r="M851" s="287"/>
      <c r="N851" s="288"/>
      <c r="O851" s="288"/>
      <c r="P851" s="288"/>
      <c r="Q851" s="288"/>
      <c r="R851" s="288"/>
      <c r="S851" s="288"/>
      <c r="T851" s="289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90" t="s">
        <v>230</v>
      </c>
      <c r="AU851" s="290" t="s">
        <v>88</v>
      </c>
      <c r="AV851" s="15" t="s">
        <v>99</v>
      </c>
      <c r="AW851" s="15" t="s">
        <v>34</v>
      </c>
      <c r="AX851" s="15" t="s">
        <v>79</v>
      </c>
      <c r="AY851" s="290" t="s">
        <v>216</v>
      </c>
    </row>
    <row r="852" s="13" customFormat="1">
      <c r="A852" s="13"/>
      <c r="B852" s="241"/>
      <c r="C852" s="242"/>
      <c r="D852" s="243" t="s">
        <v>230</v>
      </c>
      <c r="E852" s="244" t="s">
        <v>1</v>
      </c>
      <c r="F852" s="245" t="s">
        <v>1301</v>
      </c>
      <c r="G852" s="242"/>
      <c r="H852" s="246">
        <v>73.147000000000006</v>
      </c>
      <c r="I852" s="247"/>
      <c r="J852" s="242"/>
      <c r="K852" s="242"/>
      <c r="L852" s="248"/>
      <c r="M852" s="249"/>
      <c r="N852" s="250"/>
      <c r="O852" s="250"/>
      <c r="P852" s="250"/>
      <c r="Q852" s="250"/>
      <c r="R852" s="250"/>
      <c r="S852" s="250"/>
      <c r="T852" s="251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2" t="s">
        <v>230</v>
      </c>
      <c r="AU852" s="252" t="s">
        <v>88</v>
      </c>
      <c r="AV852" s="13" t="s">
        <v>88</v>
      </c>
      <c r="AW852" s="13" t="s">
        <v>34</v>
      </c>
      <c r="AX852" s="13" t="s">
        <v>79</v>
      </c>
      <c r="AY852" s="252" t="s">
        <v>216</v>
      </c>
    </row>
    <row r="853" s="13" customFormat="1">
      <c r="A853" s="13"/>
      <c r="B853" s="241"/>
      <c r="C853" s="242"/>
      <c r="D853" s="243" t="s">
        <v>230</v>
      </c>
      <c r="E853" s="244" t="s">
        <v>1</v>
      </c>
      <c r="F853" s="245" t="s">
        <v>1302</v>
      </c>
      <c r="G853" s="242"/>
      <c r="H853" s="246">
        <v>-9.4380000000000006</v>
      </c>
      <c r="I853" s="247"/>
      <c r="J853" s="242"/>
      <c r="K853" s="242"/>
      <c r="L853" s="248"/>
      <c r="M853" s="249"/>
      <c r="N853" s="250"/>
      <c r="O853" s="250"/>
      <c r="P853" s="250"/>
      <c r="Q853" s="250"/>
      <c r="R853" s="250"/>
      <c r="S853" s="250"/>
      <c r="T853" s="251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2" t="s">
        <v>230</v>
      </c>
      <c r="AU853" s="252" t="s">
        <v>88</v>
      </c>
      <c r="AV853" s="13" t="s">
        <v>88</v>
      </c>
      <c r="AW853" s="13" t="s">
        <v>34</v>
      </c>
      <c r="AX853" s="13" t="s">
        <v>79</v>
      </c>
      <c r="AY853" s="252" t="s">
        <v>216</v>
      </c>
    </row>
    <row r="854" s="13" customFormat="1">
      <c r="A854" s="13"/>
      <c r="B854" s="241"/>
      <c r="C854" s="242"/>
      <c r="D854" s="243" t="s">
        <v>230</v>
      </c>
      <c r="E854" s="244" t="s">
        <v>1</v>
      </c>
      <c r="F854" s="245" t="s">
        <v>1477</v>
      </c>
      <c r="G854" s="242"/>
      <c r="H854" s="246">
        <v>3.0550000000000002</v>
      </c>
      <c r="I854" s="247"/>
      <c r="J854" s="242"/>
      <c r="K854" s="242"/>
      <c r="L854" s="248"/>
      <c r="M854" s="249"/>
      <c r="N854" s="250"/>
      <c r="O854" s="250"/>
      <c r="P854" s="250"/>
      <c r="Q854" s="250"/>
      <c r="R854" s="250"/>
      <c r="S854" s="250"/>
      <c r="T854" s="251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2" t="s">
        <v>230</v>
      </c>
      <c r="AU854" s="252" t="s">
        <v>88</v>
      </c>
      <c r="AV854" s="13" t="s">
        <v>88</v>
      </c>
      <c r="AW854" s="13" t="s">
        <v>34</v>
      </c>
      <c r="AX854" s="13" t="s">
        <v>79</v>
      </c>
      <c r="AY854" s="252" t="s">
        <v>216</v>
      </c>
    </row>
    <row r="855" s="15" customFormat="1">
      <c r="A855" s="15"/>
      <c r="B855" s="280"/>
      <c r="C855" s="281"/>
      <c r="D855" s="243" t="s">
        <v>230</v>
      </c>
      <c r="E855" s="282" t="s">
        <v>1</v>
      </c>
      <c r="F855" s="283" t="s">
        <v>1303</v>
      </c>
      <c r="G855" s="281"/>
      <c r="H855" s="284">
        <v>66.76400000000001</v>
      </c>
      <c r="I855" s="285"/>
      <c r="J855" s="281"/>
      <c r="K855" s="281"/>
      <c r="L855" s="286"/>
      <c r="M855" s="287"/>
      <c r="N855" s="288"/>
      <c r="O855" s="288"/>
      <c r="P855" s="288"/>
      <c r="Q855" s="288"/>
      <c r="R855" s="288"/>
      <c r="S855" s="288"/>
      <c r="T855" s="289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T855" s="290" t="s">
        <v>230</v>
      </c>
      <c r="AU855" s="290" t="s">
        <v>88</v>
      </c>
      <c r="AV855" s="15" t="s">
        <v>99</v>
      </c>
      <c r="AW855" s="15" t="s">
        <v>34</v>
      </c>
      <c r="AX855" s="15" t="s">
        <v>79</v>
      </c>
      <c r="AY855" s="290" t="s">
        <v>216</v>
      </c>
    </row>
    <row r="856" s="13" customFormat="1">
      <c r="A856" s="13"/>
      <c r="B856" s="241"/>
      <c r="C856" s="242"/>
      <c r="D856" s="243" t="s">
        <v>230</v>
      </c>
      <c r="E856" s="244" t="s">
        <v>1</v>
      </c>
      <c r="F856" s="245" t="s">
        <v>1304</v>
      </c>
      <c r="G856" s="242"/>
      <c r="H856" s="246">
        <v>76.572999999999993</v>
      </c>
      <c r="I856" s="247"/>
      <c r="J856" s="242"/>
      <c r="K856" s="242"/>
      <c r="L856" s="248"/>
      <c r="M856" s="249"/>
      <c r="N856" s="250"/>
      <c r="O856" s="250"/>
      <c r="P856" s="250"/>
      <c r="Q856" s="250"/>
      <c r="R856" s="250"/>
      <c r="S856" s="250"/>
      <c r="T856" s="251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2" t="s">
        <v>230</v>
      </c>
      <c r="AU856" s="252" t="s">
        <v>88</v>
      </c>
      <c r="AV856" s="13" t="s">
        <v>88</v>
      </c>
      <c r="AW856" s="13" t="s">
        <v>34</v>
      </c>
      <c r="AX856" s="13" t="s">
        <v>79</v>
      </c>
      <c r="AY856" s="252" t="s">
        <v>216</v>
      </c>
    </row>
    <row r="857" s="13" customFormat="1">
      <c r="A857" s="13"/>
      <c r="B857" s="241"/>
      <c r="C857" s="242"/>
      <c r="D857" s="243" t="s">
        <v>230</v>
      </c>
      <c r="E857" s="244" t="s">
        <v>1</v>
      </c>
      <c r="F857" s="245" t="s">
        <v>1305</v>
      </c>
      <c r="G857" s="242"/>
      <c r="H857" s="246">
        <v>-16.969000000000001</v>
      </c>
      <c r="I857" s="247"/>
      <c r="J857" s="242"/>
      <c r="K857" s="242"/>
      <c r="L857" s="248"/>
      <c r="M857" s="249"/>
      <c r="N857" s="250"/>
      <c r="O857" s="250"/>
      <c r="P857" s="250"/>
      <c r="Q857" s="250"/>
      <c r="R857" s="250"/>
      <c r="S857" s="250"/>
      <c r="T857" s="251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2" t="s">
        <v>230</v>
      </c>
      <c r="AU857" s="252" t="s">
        <v>88</v>
      </c>
      <c r="AV857" s="13" t="s">
        <v>88</v>
      </c>
      <c r="AW857" s="13" t="s">
        <v>34</v>
      </c>
      <c r="AX857" s="13" t="s">
        <v>79</v>
      </c>
      <c r="AY857" s="252" t="s">
        <v>216</v>
      </c>
    </row>
    <row r="858" s="13" customFormat="1">
      <c r="A858" s="13"/>
      <c r="B858" s="241"/>
      <c r="C858" s="242"/>
      <c r="D858" s="243" t="s">
        <v>230</v>
      </c>
      <c r="E858" s="244" t="s">
        <v>1</v>
      </c>
      <c r="F858" s="245" t="s">
        <v>1478</v>
      </c>
      <c r="G858" s="242"/>
      <c r="H858" s="246">
        <v>11.310000000000001</v>
      </c>
      <c r="I858" s="247"/>
      <c r="J858" s="242"/>
      <c r="K858" s="242"/>
      <c r="L858" s="248"/>
      <c r="M858" s="249"/>
      <c r="N858" s="250"/>
      <c r="O858" s="250"/>
      <c r="P858" s="250"/>
      <c r="Q858" s="250"/>
      <c r="R858" s="250"/>
      <c r="S858" s="250"/>
      <c r="T858" s="251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2" t="s">
        <v>230</v>
      </c>
      <c r="AU858" s="252" t="s">
        <v>88</v>
      </c>
      <c r="AV858" s="13" t="s">
        <v>88</v>
      </c>
      <c r="AW858" s="13" t="s">
        <v>34</v>
      </c>
      <c r="AX858" s="13" t="s">
        <v>79</v>
      </c>
      <c r="AY858" s="252" t="s">
        <v>216</v>
      </c>
    </row>
    <row r="859" s="15" customFormat="1">
      <c r="A859" s="15"/>
      <c r="B859" s="280"/>
      <c r="C859" s="281"/>
      <c r="D859" s="243" t="s">
        <v>230</v>
      </c>
      <c r="E859" s="282" t="s">
        <v>1</v>
      </c>
      <c r="F859" s="283" t="s">
        <v>1306</v>
      </c>
      <c r="G859" s="281"/>
      <c r="H859" s="284">
        <v>70.913999999999987</v>
      </c>
      <c r="I859" s="285"/>
      <c r="J859" s="281"/>
      <c r="K859" s="281"/>
      <c r="L859" s="286"/>
      <c r="M859" s="287"/>
      <c r="N859" s="288"/>
      <c r="O859" s="288"/>
      <c r="P859" s="288"/>
      <c r="Q859" s="288"/>
      <c r="R859" s="288"/>
      <c r="S859" s="288"/>
      <c r="T859" s="289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T859" s="290" t="s">
        <v>230</v>
      </c>
      <c r="AU859" s="290" t="s">
        <v>88</v>
      </c>
      <c r="AV859" s="15" t="s">
        <v>99</v>
      </c>
      <c r="AW859" s="15" t="s">
        <v>34</v>
      </c>
      <c r="AX859" s="15" t="s">
        <v>79</v>
      </c>
      <c r="AY859" s="290" t="s">
        <v>216</v>
      </c>
    </row>
    <row r="860" s="13" customFormat="1">
      <c r="A860" s="13"/>
      <c r="B860" s="241"/>
      <c r="C860" s="242"/>
      <c r="D860" s="243" t="s">
        <v>230</v>
      </c>
      <c r="E860" s="244" t="s">
        <v>1</v>
      </c>
      <c r="F860" s="245" t="s">
        <v>1307</v>
      </c>
      <c r="G860" s="242"/>
      <c r="H860" s="246">
        <v>181.173</v>
      </c>
      <c r="I860" s="247"/>
      <c r="J860" s="242"/>
      <c r="K860" s="242"/>
      <c r="L860" s="248"/>
      <c r="M860" s="249"/>
      <c r="N860" s="250"/>
      <c r="O860" s="250"/>
      <c r="P860" s="250"/>
      <c r="Q860" s="250"/>
      <c r="R860" s="250"/>
      <c r="S860" s="250"/>
      <c r="T860" s="251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2" t="s">
        <v>230</v>
      </c>
      <c r="AU860" s="252" t="s">
        <v>88</v>
      </c>
      <c r="AV860" s="13" t="s">
        <v>88</v>
      </c>
      <c r="AW860" s="13" t="s">
        <v>34</v>
      </c>
      <c r="AX860" s="13" t="s">
        <v>79</v>
      </c>
      <c r="AY860" s="252" t="s">
        <v>216</v>
      </c>
    </row>
    <row r="861" s="13" customFormat="1">
      <c r="A861" s="13"/>
      <c r="B861" s="241"/>
      <c r="C861" s="242"/>
      <c r="D861" s="243" t="s">
        <v>230</v>
      </c>
      <c r="E861" s="244" t="s">
        <v>1</v>
      </c>
      <c r="F861" s="245" t="s">
        <v>1308</v>
      </c>
      <c r="G861" s="242"/>
      <c r="H861" s="246">
        <v>-28.875</v>
      </c>
      <c r="I861" s="247"/>
      <c r="J861" s="242"/>
      <c r="K861" s="242"/>
      <c r="L861" s="248"/>
      <c r="M861" s="249"/>
      <c r="N861" s="250"/>
      <c r="O861" s="250"/>
      <c r="P861" s="250"/>
      <c r="Q861" s="250"/>
      <c r="R861" s="250"/>
      <c r="S861" s="250"/>
      <c r="T861" s="251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2" t="s">
        <v>230</v>
      </c>
      <c r="AU861" s="252" t="s">
        <v>88</v>
      </c>
      <c r="AV861" s="13" t="s">
        <v>88</v>
      </c>
      <c r="AW861" s="13" t="s">
        <v>34</v>
      </c>
      <c r="AX861" s="13" t="s">
        <v>79</v>
      </c>
      <c r="AY861" s="252" t="s">
        <v>216</v>
      </c>
    </row>
    <row r="862" s="13" customFormat="1">
      <c r="A862" s="13"/>
      <c r="B862" s="241"/>
      <c r="C862" s="242"/>
      <c r="D862" s="243" t="s">
        <v>230</v>
      </c>
      <c r="E862" s="244" t="s">
        <v>1</v>
      </c>
      <c r="F862" s="245" t="s">
        <v>1479</v>
      </c>
      <c r="G862" s="242"/>
      <c r="H862" s="246">
        <v>12.285</v>
      </c>
      <c r="I862" s="247"/>
      <c r="J862" s="242"/>
      <c r="K862" s="242"/>
      <c r="L862" s="248"/>
      <c r="M862" s="249"/>
      <c r="N862" s="250"/>
      <c r="O862" s="250"/>
      <c r="P862" s="250"/>
      <c r="Q862" s="250"/>
      <c r="R862" s="250"/>
      <c r="S862" s="250"/>
      <c r="T862" s="251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2" t="s">
        <v>230</v>
      </c>
      <c r="AU862" s="252" t="s">
        <v>88</v>
      </c>
      <c r="AV862" s="13" t="s">
        <v>88</v>
      </c>
      <c r="AW862" s="13" t="s">
        <v>34</v>
      </c>
      <c r="AX862" s="13" t="s">
        <v>79</v>
      </c>
      <c r="AY862" s="252" t="s">
        <v>216</v>
      </c>
    </row>
    <row r="863" s="15" customFormat="1">
      <c r="A863" s="15"/>
      <c r="B863" s="280"/>
      <c r="C863" s="281"/>
      <c r="D863" s="243" t="s">
        <v>230</v>
      </c>
      <c r="E863" s="282" t="s">
        <v>1</v>
      </c>
      <c r="F863" s="283" t="s">
        <v>1309</v>
      </c>
      <c r="G863" s="281"/>
      <c r="H863" s="284">
        <v>164.583</v>
      </c>
      <c r="I863" s="285"/>
      <c r="J863" s="281"/>
      <c r="K863" s="281"/>
      <c r="L863" s="286"/>
      <c r="M863" s="287"/>
      <c r="N863" s="288"/>
      <c r="O863" s="288"/>
      <c r="P863" s="288"/>
      <c r="Q863" s="288"/>
      <c r="R863" s="288"/>
      <c r="S863" s="288"/>
      <c r="T863" s="289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90" t="s">
        <v>230</v>
      </c>
      <c r="AU863" s="290" t="s">
        <v>88</v>
      </c>
      <c r="AV863" s="15" t="s">
        <v>99</v>
      </c>
      <c r="AW863" s="15" t="s">
        <v>34</v>
      </c>
      <c r="AX863" s="15" t="s">
        <v>79</v>
      </c>
      <c r="AY863" s="290" t="s">
        <v>216</v>
      </c>
    </row>
    <row r="864" s="13" customFormat="1">
      <c r="A864" s="13"/>
      <c r="B864" s="241"/>
      <c r="C864" s="242"/>
      <c r="D864" s="243" t="s">
        <v>230</v>
      </c>
      <c r="E864" s="244" t="s">
        <v>1</v>
      </c>
      <c r="F864" s="245" t="s">
        <v>1480</v>
      </c>
      <c r="G864" s="242"/>
      <c r="H864" s="246">
        <v>7.7350000000000003</v>
      </c>
      <c r="I864" s="247"/>
      <c r="J864" s="242"/>
      <c r="K864" s="242"/>
      <c r="L864" s="248"/>
      <c r="M864" s="249"/>
      <c r="N864" s="250"/>
      <c r="O864" s="250"/>
      <c r="P864" s="250"/>
      <c r="Q864" s="250"/>
      <c r="R864" s="250"/>
      <c r="S864" s="250"/>
      <c r="T864" s="251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2" t="s">
        <v>230</v>
      </c>
      <c r="AU864" s="252" t="s">
        <v>88</v>
      </c>
      <c r="AV864" s="13" t="s">
        <v>88</v>
      </c>
      <c r="AW864" s="13" t="s">
        <v>34</v>
      </c>
      <c r="AX864" s="13" t="s">
        <v>79</v>
      </c>
      <c r="AY864" s="252" t="s">
        <v>216</v>
      </c>
    </row>
    <row r="865" s="14" customFormat="1">
      <c r="A865" s="14"/>
      <c r="B865" s="253"/>
      <c r="C865" s="254"/>
      <c r="D865" s="243" t="s">
        <v>230</v>
      </c>
      <c r="E865" s="255" t="s">
        <v>1</v>
      </c>
      <c r="F865" s="256" t="s">
        <v>285</v>
      </c>
      <c r="G865" s="254"/>
      <c r="H865" s="257">
        <v>517.798</v>
      </c>
      <c r="I865" s="258"/>
      <c r="J865" s="254"/>
      <c r="K865" s="254"/>
      <c r="L865" s="259"/>
      <c r="M865" s="260"/>
      <c r="N865" s="261"/>
      <c r="O865" s="261"/>
      <c r="P865" s="261"/>
      <c r="Q865" s="261"/>
      <c r="R865" s="261"/>
      <c r="S865" s="261"/>
      <c r="T865" s="262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63" t="s">
        <v>230</v>
      </c>
      <c r="AU865" s="263" t="s">
        <v>88</v>
      </c>
      <c r="AV865" s="14" t="s">
        <v>121</v>
      </c>
      <c r="AW865" s="14" t="s">
        <v>34</v>
      </c>
      <c r="AX865" s="14" t="s">
        <v>86</v>
      </c>
      <c r="AY865" s="263" t="s">
        <v>216</v>
      </c>
    </row>
    <row r="866" s="2" customFormat="1" ht="16.5" customHeight="1">
      <c r="A866" s="39"/>
      <c r="B866" s="40"/>
      <c r="C866" s="228" t="s">
        <v>1481</v>
      </c>
      <c r="D866" s="228" t="s">
        <v>218</v>
      </c>
      <c r="E866" s="229" t="s">
        <v>1482</v>
      </c>
      <c r="F866" s="230" t="s">
        <v>1483</v>
      </c>
      <c r="G866" s="231" t="s">
        <v>277</v>
      </c>
      <c r="H866" s="232">
        <v>28.545000000000002</v>
      </c>
      <c r="I866" s="233"/>
      <c r="J866" s="234">
        <f>ROUND(I866*H866,2)</f>
        <v>0</v>
      </c>
      <c r="K866" s="230" t="s">
        <v>222</v>
      </c>
      <c r="L866" s="45"/>
      <c r="M866" s="235" t="s">
        <v>1</v>
      </c>
      <c r="N866" s="236" t="s">
        <v>44</v>
      </c>
      <c r="O866" s="92"/>
      <c r="P866" s="237">
        <f>O866*H866</f>
        <v>0</v>
      </c>
      <c r="Q866" s="237">
        <v>0.0054599999999999996</v>
      </c>
      <c r="R866" s="237">
        <f>Q866*H866</f>
        <v>0.15585569999999999</v>
      </c>
      <c r="S866" s="237">
        <v>0</v>
      </c>
      <c r="T866" s="238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39" t="s">
        <v>121</v>
      </c>
      <c r="AT866" s="239" t="s">
        <v>218</v>
      </c>
      <c r="AU866" s="239" t="s">
        <v>88</v>
      </c>
      <c r="AY866" s="18" t="s">
        <v>216</v>
      </c>
      <c r="BE866" s="240">
        <f>IF(N866="základní",J866,0)</f>
        <v>0</v>
      </c>
      <c r="BF866" s="240">
        <f>IF(N866="snížená",J866,0)</f>
        <v>0</v>
      </c>
      <c r="BG866" s="240">
        <f>IF(N866="zákl. přenesená",J866,0)</f>
        <v>0</v>
      </c>
      <c r="BH866" s="240">
        <f>IF(N866="sníž. přenesená",J866,0)</f>
        <v>0</v>
      </c>
      <c r="BI866" s="240">
        <f>IF(N866="nulová",J866,0)</f>
        <v>0</v>
      </c>
      <c r="BJ866" s="18" t="s">
        <v>86</v>
      </c>
      <c r="BK866" s="240">
        <f>ROUND(I866*H866,2)</f>
        <v>0</v>
      </c>
      <c r="BL866" s="18" t="s">
        <v>121</v>
      </c>
      <c r="BM866" s="239" t="s">
        <v>1484</v>
      </c>
    </row>
    <row r="867" s="13" customFormat="1">
      <c r="A867" s="13"/>
      <c r="B867" s="241"/>
      <c r="C867" s="242"/>
      <c r="D867" s="243" t="s">
        <v>230</v>
      </c>
      <c r="E867" s="244" t="s">
        <v>1</v>
      </c>
      <c r="F867" s="245" t="s">
        <v>1485</v>
      </c>
      <c r="G867" s="242"/>
      <c r="H867" s="246">
        <v>28.545000000000002</v>
      </c>
      <c r="I867" s="247"/>
      <c r="J867" s="242"/>
      <c r="K867" s="242"/>
      <c r="L867" s="248"/>
      <c r="M867" s="249"/>
      <c r="N867" s="250"/>
      <c r="O867" s="250"/>
      <c r="P867" s="250"/>
      <c r="Q867" s="250"/>
      <c r="R867" s="250"/>
      <c r="S867" s="250"/>
      <c r="T867" s="251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2" t="s">
        <v>230</v>
      </c>
      <c r="AU867" s="252" t="s">
        <v>88</v>
      </c>
      <c r="AV867" s="13" t="s">
        <v>88</v>
      </c>
      <c r="AW867" s="13" t="s">
        <v>34</v>
      </c>
      <c r="AX867" s="13" t="s">
        <v>86</v>
      </c>
      <c r="AY867" s="252" t="s">
        <v>216</v>
      </c>
    </row>
    <row r="868" s="2" customFormat="1" ht="24.15" customHeight="1">
      <c r="A868" s="39"/>
      <c r="B868" s="40"/>
      <c r="C868" s="228" t="s">
        <v>1486</v>
      </c>
      <c r="D868" s="228" t="s">
        <v>218</v>
      </c>
      <c r="E868" s="229" t="s">
        <v>1487</v>
      </c>
      <c r="F868" s="230" t="s">
        <v>1488</v>
      </c>
      <c r="G868" s="231" t="s">
        <v>277</v>
      </c>
      <c r="H868" s="232">
        <v>36.857999999999997</v>
      </c>
      <c r="I868" s="233"/>
      <c r="J868" s="234">
        <f>ROUND(I868*H868,2)</f>
        <v>0</v>
      </c>
      <c r="K868" s="230" t="s">
        <v>222</v>
      </c>
      <c r="L868" s="45"/>
      <c r="M868" s="235" t="s">
        <v>1</v>
      </c>
      <c r="N868" s="236" t="s">
        <v>44</v>
      </c>
      <c r="O868" s="92"/>
      <c r="P868" s="237">
        <f>O868*H868</f>
        <v>0</v>
      </c>
      <c r="Q868" s="237">
        <v>0.0044099999999999999</v>
      </c>
      <c r="R868" s="237">
        <f>Q868*H868</f>
        <v>0.16254377999999997</v>
      </c>
      <c r="S868" s="237">
        <v>0</v>
      </c>
      <c r="T868" s="238">
        <f>S868*H868</f>
        <v>0</v>
      </c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R868" s="239" t="s">
        <v>121</v>
      </c>
      <c r="AT868" s="239" t="s">
        <v>218</v>
      </c>
      <c r="AU868" s="239" t="s">
        <v>88</v>
      </c>
      <c r="AY868" s="18" t="s">
        <v>216</v>
      </c>
      <c r="BE868" s="240">
        <f>IF(N868="základní",J868,0)</f>
        <v>0</v>
      </c>
      <c r="BF868" s="240">
        <f>IF(N868="snížená",J868,0)</f>
        <v>0</v>
      </c>
      <c r="BG868" s="240">
        <f>IF(N868="zákl. přenesená",J868,0)</f>
        <v>0</v>
      </c>
      <c r="BH868" s="240">
        <f>IF(N868="sníž. přenesená",J868,0)</f>
        <v>0</v>
      </c>
      <c r="BI868" s="240">
        <f>IF(N868="nulová",J868,0)</f>
        <v>0</v>
      </c>
      <c r="BJ868" s="18" t="s">
        <v>86</v>
      </c>
      <c r="BK868" s="240">
        <f>ROUND(I868*H868,2)</f>
        <v>0</v>
      </c>
      <c r="BL868" s="18" t="s">
        <v>121</v>
      </c>
      <c r="BM868" s="239" t="s">
        <v>1489</v>
      </c>
    </row>
    <row r="869" s="13" customFormat="1">
      <c r="A869" s="13"/>
      <c r="B869" s="241"/>
      <c r="C869" s="242"/>
      <c r="D869" s="243" t="s">
        <v>230</v>
      </c>
      <c r="E869" s="244" t="s">
        <v>1</v>
      </c>
      <c r="F869" s="245" t="s">
        <v>1490</v>
      </c>
      <c r="G869" s="242"/>
      <c r="H869" s="246">
        <v>3.5</v>
      </c>
      <c r="I869" s="247"/>
      <c r="J869" s="242"/>
      <c r="K869" s="242"/>
      <c r="L869" s="248"/>
      <c r="M869" s="249"/>
      <c r="N869" s="250"/>
      <c r="O869" s="250"/>
      <c r="P869" s="250"/>
      <c r="Q869" s="250"/>
      <c r="R869" s="250"/>
      <c r="S869" s="250"/>
      <c r="T869" s="251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2" t="s">
        <v>230</v>
      </c>
      <c r="AU869" s="252" t="s">
        <v>88</v>
      </c>
      <c r="AV869" s="13" t="s">
        <v>88</v>
      </c>
      <c r="AW869" s="13" t="s">
        <v>34</v>
      </c>
      <c r="AX869" s="13" t="s">
        <v>79</v>
      </c>
      <c r="AY869" s="252" t="s">
        <v>216</v>
      </c>
    </row>
    <row r="870" s="13" customFormat="1">
      <c r="A870" s="13"/>
      <c r="B870" s="241"/>
      <c r="C870" s="242"/>
      <c r="D870" s="243" t="s">
        <v>230</v>
      </c>
      <c r="E870" s="244" t="s">
        <v>1</v>
      </c>
      <c r="F870" s="245" t="s">
        <v>1491</v>
      </c>
      <c r="G870" s="242"/>
      <c r="H870" s="246">
        <v>33.357999999999997</v>
      </c>
      <c r="I870" s="247"/>
      <c r="J870" s="242"/>
      <c r="K870" s="242"/>
      <c r="L870" s="248"/>
      <c r="M870" s="249"/>
      <c r="N870" s="250"/>
      <c r="O870" s="250"/>
      <c r="P870" s="250"/>
      <c r="Q870" s="250"/>
      <c r="R870" s="250"/>
      <c r="S870" s="250"/>
      <c r="T870" s="251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2" t="s">
        <v>230</v>
      </c>
      <c r="AU870" s="252" t="s">
        <v>88</v>
      </c>
      <c r="AV870" s="13" t="s">
        <v>88</v>
      </c>
      <c r="AW870" s="13" t="s">
        <v>34</v>
      </c>
      <c r="AX870" s="13" t="s">
        <v>79</v>
      </c>
      <c r="AY870" s="252" t="s">
        <v>216</v>
      </c>
    </row>
    <row r="871" s="15" customFormat="1">
      <c r="A871" s="15"/>
      <c r="B871" s="280"/>
      <c r="C871" s="281"/>
      <c r="D871" s="243" t="s">
        <v>230</v>
      </c>
      <c r="E871" s="282" t="s">
        <v>1</v>
      </c>
      <c r="F871" s="283" t="s">
        <v>1391</v>
      </c>
      <c r="G871" s="281"/>
      <c r="H871" s="284">
        <v>36.857999999999997</v>
      </c>
      <c r="I871" s="285"/>
      <c r="J871" s="281"/>
      <c r="K871" s="281"/>
      <c r="L871" s="286"/>
      <c r="M871" s="287"/>
      <c r="N871" s="288"/>
      <c r="O871" s="288"/>
      <c r="P871" s="288"/>
      <c r="Q871" s="288"/>
      <c r="R871" s="288"/>
      <c r="S871" s="288"/>
      <c r="T871" s="289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90" t="s">
        <v>230</v>
      </c>
      <c r="AU871" s="290" t="s">
        <v>88</v>
      </c>
      <c r="AV871" s="15" t="s">
        <v>99</v>
      </c>
      <c r="AW871" s="15" t="s">
        <v>34</v>
      </c>
      <c r="AX871" s="15" t="s">
        <v>86</v>
      </c>
      <c r="AY871" s="290" t="s">
        <v>216</v>
      </c>
    </row>
    <row r="872" s="2" customFormat="1" ht="16.5" customHeight="1">
      <c r="A872" s="39"/>
      <c r="B872" s="40"/>
      <c r="C872" s="228" t="s">
        <v>1492</v>
      </c>
      <c r="D872" s="228" t="s">
        <v>218</v>
      </c>
      <c r="E872" s="229" t="s">
        <v>1493</v>
      </c>
      <c r="F872" s="230" t="s">
        <v>1494</v>
      </c>
      <c r="G872" s="231" t="s">
        <v>277</v>
      </c>
      <c r="H872" s="232">
        <v>105.485</v>
      </c>
      <c r="I872" s="233"/>
      <c r="J872" s="234">
        <f>ROUND(I872*H872,2)</f>
        <v>0</v>
      </c>
      <c r="K872" s="230" t="s">
        <v>222</v>
      </c>
      <c r="L872" s="45"/>
      <c r="M872" s="235" t="s">
        <v>1</v>
      </c>
      <c r="N872" s="236" t="s">
        <v>44</v>
      </c>
      <c r="O872" s="92"/>
      <c r="P872" s="237">
        <f>O872*H872</f>
        <v>0</v>
      </c>
      <c r="Q872" s="237">
        <v>0</v>
      </c>
      <c r="R872" s="237">
        <f>Q872*H872</f>
        <v>0</v>
      </c>
      <c r="S872" s="237">
        <v>0</v>
      </c>
      <c r="T872" s="238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39" t="s">
        <v>121</v>
      </c>
      <c r="AT872" s="239" t="s">
        <v>218</v>
      </c>
      <c r="AU872" s="239" t="s">
        <v>88</v>
      </c>
      <c r="AY872" s="18" t="s">
        <v>216</v>
      </c>
      <c r="BE872" s="240">
        <f>IF(N872="základní",J872,0)</f>
        <v>0</v>
      </c>
      <c r="BF872" s="240">
        <f>IF(N872="snížená",J872,0)</f>
        <v>0</v>
      </c>
      <c r="BG872" s="240">
        <f>IF(N872="zákl. přenesená",J872,0)</f>
        <v>0</v>
      </c>
      <c r="BH872" s="240">
        <f>IF(N872="sníž. přenesená",J872,0)</f>
        <v>0</v>
      </c>
      <c r="BI872" s="240">
        <f>IF(N872="nulová",J872,0)</f>
        <v>0</v>
      </c>
      <c r="BJ872" s="18" t="s">
        <v>86</v>
      </c>
      <c r="BK872" s="240">
        <f>ROUND(I872*H872,2)</f>
        <v>0</v>
      </c>
      <c r="BL872" s="18" t="s">
        <v>121</v>
      </c>
      <c r="BM872" s="239" t="s">
        <v>1495</v>
      </c>
    </row>
    <row r="873" s="13" customFormat="1">
      <c r="A873" s="13"/>
      <c r="B873" s="241"/>
      <c r="C873" s="242"/>
      <c r="D873" s="243" t="s">
        <v>230</v>
      </c>
      <c r="E873" s="244" t="s">
        <v>1</v>
      </c>
      <c r="F873" s="245" t="s">
        <v>1299</v>
      </c>
      <c r="G873" s="242"/>
      <c r="H873" s="246">
        <v>-50.203000000000003</v>
      </c>
      <c r="I873" s="247"/>
      <c r="J873" s="242"/>
      <c r="K873" s="242"/>
      <c r="L873" s="248"/>
      <c r="M873" s="249"/>
      <c r="N873" s="250"/>
      <c r="O873" s="250"/>
      <c r="P873" s="250"/>
      <c r="Q873" s="250"/>
      <c r="R873" s="250"/>
      <c r="S873" s="250"/>
      <c r="T873" s="251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2" t="s">
        <v>230</v>
      </c>
      <c r="AU873" s="252" t="s">
        <v>88</v>
      </c>
      <c r="AV873" s="13" t="s">
        <v>88</v>
      </c>
      <c r="AW873" s="13" t="s">
        <v>34</v>
      </c>
      <c r="AX873" s="13" t="s">
        <v>79</v>
      </c>
      <c r="AY873" s="252" t="s">
        <v>216</v>
      </c>
    </row>
    <row r="874" s="15" customFormat="1">
      <c r="A874" s="15"/>
      <c r="B874" s="280"/>
      <c r="C874" s="281"/>
      <c r="D874" s="243" t="s">
        <v>230</v>
      </c>
      <c r="E874" s="282" t="s">
        <v>1</v>
      </c>
      <c r="F874" s="283" t="s">
        <v>1300</v>
      </c>
      <c r="G874" s="281"/>
      <c r="H874" s="284">
        <v>-50.203000000000003</v>
      </c>
      <c r="I874" s="285"/>
      <c r="J874" s="281"/>
      <c r="K874" s="281"/>
      <c r="L874" s="286"/>
      <c r="M874" s="287"/>
      <c r="N874" s="288"/>
      <c r="O874" s="288"/>
      <c r="P874" s="288"/>
      <c r="Q874" s="288"/>
      <c r="R874" s="288"/>
      <c r="S874" s="288"/>
      <c r="T874" s="289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90" t="s">
        <v>230</v>
      </c>
      <c r="AU874" s="290" t="s">
        <v>88</v>
      </c>
      <c r="AV874" s="15" t="s">
        <v>99</v>
      </c>
      <c r="AW874" s="15" t="s">
        <v>34</v>
      </c>
      <c r="AX874" s="15" t="s">
        <v>79</v>
      </c>
      <c r="AY874" s="290" t="s">
        <v>216</v>
      </c>
    </row>
    <row r="875" s="13" customFormat="1">
      <c r="A875" s="13"/>
      <c r="B875" s="241"/>
      <c r="C875" s="242"/>
      <c r="D875" s="243" t="s">
        <v>230</v>
      </c>
      <c r="E875" s="244" t="s">
        <v>1</v>
      </c>
      <c r="F875" s="245" t="s">
        <v>1302</v>
      </c>
      <c r="G875" s="242"/>
      <c r="H875" s="246">
        <v>-9.4380000000000006</v>
      </c>
      <c r="I875" s="247"/>
      <c r="J875" s="242"/>
      <c r="K875" s="242"/>
      <c r="L875" s="248"/>
      <c r="M875" s="249"/>
      <c r="N875" s="250"/>
      <c r="O875" s="250"/>
      <c r="P875" s="250"/>
      <c r="Q875" s="250"/>
      <c r="R875" s="250"/>
      <c r="S875" s="250"/>
      <c r="T875" s="251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2" t="s">
        <v>230</v>
      </c>
      <c r="AU875" s="252" t="s">
        <v>88</v>
      </c>
      <c r="AV875" s="13" t="s">
        <v>88</v>
      </c>
      <c r="AW875" s="13" t="s">
        <v>34</v>
      </c>
      <c r="AX875" s="13" t="s">
        <v>79</v>
      </c>
      <c r="AY875" s="252" t="s">
        <v>216</v>
      </c>
    </row>
    <row r="876" s="15" customFormat="1">
      <c r="A876" s="15"/>
      <c r="B876" s="280"/>
      <c r="C876" s="281"/>
      <c r="D876" s="243" t="s">
        <v>230</v>
      </c>
      <c r="E876" s="282" t="s">
        <v>1</v>
      </c>
      <c r="F876" s="283" t="s">
        <v>1303</v>
      </c>
      <c r="G876" s="281"/>
      <c r="H876" s="284">
        <v>-9.4380000000000006</v>
      </c>
      <c r="I876" s="285"/>
      <c r="J876" s="281"/>
      <c r="K876" s="281"/>
      <c r="L876" s="286"/>
      <c r="M876" s="287"/>
      <c r="N876" s="288"/>
      <c r="O876" s="288"/>
      <c r="P876" s="288"/>
      <c r="Q876" s="288"/>
      <c r="R876" s="288"/>
      <c r="S876" s="288"/>
      <c r="T876" s="289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90" t="s">
        <v>230</v>
      </c>
      <c r="AU876" s="290" t="s">
        <v>88</v>
      </c>
      <c r="AV876" s="15" t="s">
        <v>99</v>
      </c>
      <c r="AW876" s="15" t="s">
        <v>34</v>
      </c>
      <c r="AX876" s="15" t="s">
        <v>79</v>
      </c>
      <c r="AY876" s="290" t="s">
        <v>216</v>
      </c>
    </row>
    <row r="877" s="13" customFormat="1">
      <c r="A877" s="13"/>
      <c r="B877" s="241"/>
      <c r="C877" s="242"/>
      <c r="D877" s="243" t="s">
        <v>230</v>
      </c>
      <c r="E877" s="244" t="s">
        <v>1</v>
      </c>
      <c r="F877" s="245" t="s">
        <v>1305</v>
      </c>
      <c r="G877" s="242"/>
      <c r="H877" s="246">
        <v>-16.969000000000001</v>
      </c>
      <c r="I877" s="247"/>
      <c r="J877" s="242"/>
      <c r="K877" s="242"/>
      <c r="L877" s="248"/>
      <c r="M877" s="249"/>
      <c r="N877" s="250"/>
      <c r="O877" s="250"/>
      <c r="P877" s="250"/>
      <c r="Q877" s="250"/>
      <c r="R877" s="250"/>
      <c r="S877" s="250"/>
      <c r="T877" s="251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2" t="s">
        <v>230</v>
      </c>
      <c r="AU877" s="252" t="s">
        <v>88</v>
      </c>
      <c r="AV877" s="13" t="s">
        <v>88</v>
      </c>
      <c r="AW877" s="13" t="s">
        <v>34</v>
      </c>
      <c r="AX877" s="13" t="s">
        <v>79</v>
      </c>
      <c r="AY877" s="252" t="s">
        <v>216</v>
      </c>
    </row>
    <row r="878" s="15" customFormat="1">
      <c r="A878" s="15"/>
      <c r="B878" s="280"/>
      <c r="C878" s="281"/>
      <c r="D878" s="243" t="s">
        <v>230</v>
      </c>
      <c r="E878" s="282" t="s">
        <v>1</v>
      </c>
      <c r="F878" s="283" t="s">
        <v>1306</v>
      </c>
      <c r="G878" s="281"/>
      <c r="H878" s="284">
        <v>-16.969000000000001</v>
      </c>
      <c r="I878" s="285"/>
      <c r="J878" s="281"/>
      <c r="K878" s="281"/>
      <c r="L878" s="286"/>
      <c r="M878" s="287"/>
      <c r="N878" s="288"/>
      <c r="O878" s="288"/>
      <c r="P878" s="288"/>
      <c r="Q878" s="288"/>
      <c r="R878" s="288"/>
      <c r="S878" s="288"/>
      <c r="T878" s="289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90" t="s">
        <v>230</v>
      </c>
      <c r="AU878" s="290" t="s">
        <v>88</v>
      </c>
      <c r="AV878" s="15" t="s">
        <v>99</v>
      </c>
      <c r="AW878" s="15" t="s">
        <v>34</v>
      </c>
      <c r="AX878" s="15" t="s">
        <v>79</v>
      </c>
      <c r="AY878" s="290" t="s">
        <v>216</v>
      </c>
    </row>
    <row r="879" s="13" customFormat="1">
      <c r="A879" s="13"/>
      <c r="B879" s="241"/>
      <c r="C879" s="242"/>
      <c r="D879" s="243" t="s">
        <v>230</v>
      </c>
      <c r="E879" s="244" t="s">
        <v>1</v>
      </c>
      <c r="F879" s="245" t="s">
        <v>1308</v>
      </c>
      <c r="G879" s="242"/>
      <c r="H879" s="246">
        <v>-28.875</v>
      </c>
      <c r="I879" s="247"/>
      <c r="J879" s="242"/>
      <c r="K879" s="242"/>
      <c r="L879" s="248"/>
      <c r="M879" s="249"/>
      <c r="N879" s="250"/>
      <c r="O879" s="250"/>
      <c r="P879" s="250"/>
      <c r="Q879" s="250"/>
      <c r="R879" s="250"/>
      <c r="S879" s="250"/>
      <c r="T879" s="251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2" t="s">
        <v>230</v>
      </c>
      <c r="AU879" s="252" t="s">
        <v>88</v>
      </c>
      <c r="AV879" s="13" t="s">
        <v>88</v>
      </c>
      <c r="AW879" s="13" t="s">
        <v>34</v>
      </c>
      <c r="AX879" s="13" t="s">
        <v>79</v>
      </c>
      <c r="AY879" s="252" t="s">
        <v>216</v>
      </c>
    </row>
    <row r="880" s="15" customFormat="1">
      <c r="A880" s="15"/>
      <c r="B880" s="280"/>
      <c r="C880" s="281"/>
      <c r="D880" s="243" t="s">
        <v>230</v>
      </c>
      <c r="E880" s="282" t="s">
        <v>1</v>
      </c>
      <c r="F880" s="283" t="s">
        <v>1309</v>
      </c>
      <c r="G880" s="281"/>
      <c r="H880" s="284">
        <v>-28.875</v>
      </c>
      <c r="I880" s="285"/>
      <c r="J880" s="281"/>
      <c r="K880" s="281"/>
      <c r="L880" s="286"/>
      <c r="M880" s="287"/>
      <c r="N880" s="288"/>
      <c r="O880" s="288"/>
      <c r="P880" s="288"/>
      <c r="Q880" s="288"/>
      <c r="R880" s="288"/>
      <c r="S880" s="288"/>
      <c r="T880" s="289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90" t="s">
        <v>230</v>
      </c>
      <c r="AU880" s="290" t="s">
        <v>88</v>
      </c>
      <c r="AV880" s="15" t="s">
        <v>99</v>
      </c>
      <c r="AW880" s="15" t="s">
        <v>34</v>
      </c>
      <c r="AX880" s="15" t="s">
        <v>79</v>
      </c>
      <c r="AY880" s="290" t="s">
        <v>216</v>
      </c>
    </row>
    <row r="881" s="14" customFormat="1">
      <c r="A881" s="14"/>
      <c r="B881" s="253"/>
      <c r="C881" s="254"/>
      <c r="D881" s="243" t="s">
        <v>230</v>
      </c>
      <c r="E881" s="255" t="s">
        <v>1</v>
      </c>
      <c r="F881" s="256" t="s">
        <v>285</v>
      </c>
      <c r="G881" s="254"/>
      <c r="H881" s="257">
        <v>-105.485</v>
      </c>
      <c r="I881" s="258"/>
      <c r="J881" s="254"/>
      <c r="K881" s="254"/>
      <c r="L881" s="259"/>
      <c r="M881" s="260"/>
      <c r="N881" s="261"/>
      <c r="O881" s="261"/>
      <c r="P881" s="261"/>
      <c r="Q881" s="261"/>
      <c r="R881" s="261"/>
      <c r="S881" s="261"/>
      <c r="T881" s="262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63" t="s">
        <v>230</v>
      </c>
      <c r="AU881" s="263" t="s">
        <v>88</v>
      </c>
      <c r="AV881" s="14" t="s">
        <v>121</v>
      </c>
      <c r="AW881" s="14" t="s">
        <v>34</v>
      </c>
      <c r="AX881" s="14" t="s">
        <v>86</v>
      </c>
      <c r="AY881" s="263" t="s">
        <v>216</v>
      </c>
    </row>
    <row r="882" s="13" customFormat="1">
      <c r="A882" s="13"/>
      <c r="B882" s="241"/>
      <c r="C882" s="242"/>
      <c r="D882" s="243" t="s">
        <v>230</v>
      </c>
      <c r="E882" s="242"/>
      <c r="F882" s="245" t="s">
        <v>1496</v>
      </c>
      <c r="G882" s="242"/>
      <c r="H882" s="246">
        <v>105.485</v>
      </c>
      <c r="I882" s="247"/>
      <c r="J882" s="242"/>
      <c r="K882" s="242"/>
      <c r="L882" s="248"/>
      <c r="M882" s="249"/>
      <c r="N882" s="250"/>
      <c r="O882" s="250"/>
      <c r="P882" s="250"/>
      <c r="Q882" s="250"/>
      <c r="R882" s="250"/>
      <c r="S882" s="250"/>
      <c r="T882" s="251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2" t="s">
        <v>230</v>
      </c>
      <c r="AU882" s="252" t="s">
        <v>88</v>
      </c>
      <c r="AV882" s="13" t="s">
        <v>88</v>
      </c>
      <c r="AW882" s="13" t="s">
        <v>4</v>
      </c>
      <c r="AX882" s="13" t="s">
        <v>86</v>
      </c>
      <c r="AY882" s="252" t="s">
        <v>216</v>
      </c>
    </row>
    <row r="883" s="2" customFormat="1" ht="16.5" customHeight="1">
      <c r="A883" s="39"/>
      <c r="B883" s="40"/>
      <c r="C883" s="228" t="s">
        <v>1497</v>
      </c>
      <c r="D883" s="228" t="s">
        <v>218</v>
      </c>
      <c r="E883" s="229" t="s">
        <v>1498</v>
      </c>
      <c r="F883" s="230" t="s">
        <v>1499</v>
      </c>
      <c r="G883" s="231" t="s">
        <v>277</v>
      </c>
      <c r="H883" s="232">
        <v>1984.769</v>
      </c>
      <c r="I883" s="233"/>
      <c r="J883" s="234">
        <f>ROUND(I883*H883,2)</f>
        <v>0</v>
      </c>
      <c r="K883" s="230" t="s">
        <v>222</v>
      </c>
      <c r="L883" s="45"/>
      <c r="M883" s="235" t="s">
        <v>1</v>
      </c>
      <c r="N883" s="236" t="s">
        <v>44</v>
      </c>
      <c r="O883" s="92"/>
      <c r="P883" s="237">
        <f>O883*H883</f>
        <v>0</v>
      </c>
      <c r="Q883" s="237">
        <v>0</v>
      </c>
      <c r="R883" s="237">
        <f>Q883*H883</f>
        <v>0</v>
      </c>
      <c r="S883" s="237">
        <v>0</v>
      </c>
      <c r="T883" s="238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39" t="s">
        <v>121</v>
      </c>
      <c r="AT883" s="239" t="s">
        <v>218</v>
      </c>
      <c r="AU883" s="239" t="s">
        <v>88</v>
      </c>
      <c r="AY883" s="18" t="s">
        <v>216</v>
      </c>
      <c r="BE883" s="240">
        <f>IF(N883="základní",J883,0)</f>
        <v>0</v>
      </c>
      <c r="BF883" s="240">
        <f>IF(N883="snížená",J883,0)</f>
        <v>0</v>
      </c>
      <c r="BG883" s="240">
        <f>IF(N883="zákl. přenesená",J883,0)</f>
        <v>0</v>
      </c>
      <c r="BH883" s="240">
        <f>IF(N883="sníž. přenesená",J883,0)</f>
        <v>0</v>
      </c>
      <c r="BI883" s="240">
        <f>IF(N883="nulová",J883,0)</f>
        <v>0</v>
      </c>
      <c r="BJ883" s="18" t="s">
        <v>86</v>
      </c>
      <c r="BK883" s="240">
        <f>ROUND(I883*H883,2)</f>
        <v>0</v>
      </c>
      <c r="BL883" s="18" t="s">
        <v>121</v>
      </c>
      <c r="BM883" s="239" t="s">
        <v>1500</v>
      </c>
    </row>
    <row r="884" s="13" customFormat="1">
      <c r="A884" s="13"/>
      <c r="B884" s="241"/>
      <c r="C884" s="242"/>
      <c r="D884" s="243" t="s">
        <v>230</v>
      </c>
      <c r="E884" s="244" t="s">
        <v>1</v>
      </c>
      <c r="F884" s="245" t="s">
        <v>1127</v>
      </c>
      <c r="G884" s="242"/>
      <c r="H884" s="246">
        <v>298.06299999999999</v>
      </c>
      <c r="I884" s="247"/>
      <c r="J884" s="242"/>
      <c r="K884" s="242"/>
      <c r="L884" s="248"/>
      <c r="M884" s="249"/>
      <c r="N884" s="250"/>
      <c r="O884" s="250"/>
      <c r="P884" s="250"/>
      <c r="Q884" s="250"/>
      <c r="R884" s="250"/>
      <c r="S884" s="250"/>
      <c r="T884" s="251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2" t="s">
        <v>230</v>
      </c>
      <c r="AU884" s="252" t="s">
        <v>88</v>
      </c>
      <c r="AV884" s="13" t="s">
        <v>88</v>
      </c>
      <c r="AW884" s="13" t="s">
        <v>34</v>
      </c>
      <c r="AX884" s="13" t="s">
        <v>79</v>
      </c>
      <c r="AY884" s="252" t="s">
        <v>216</v>
      </c>
    </row>
    <row r="885" s="13" customFormat="1">
      <c r="A885" s="13"/>
      <c r="B885" s="241"/>
      <c r="C885" s="242"/>
      <c r="D885" s="243" t="s">
        <v>230</v>
      </c>
      <c r="E885" s="244" t="s">
        <v>1</v>
      </c>
      <c r="F885" s="245" t="s">
        <v>1501</v>
      </c>
      <c r="G885" s="242"/>
      <c r="H885" s="246">
        <v>1131.098</v>
      </c>
      <c r="I885" s="247"/>
      <c r="J885" s="242"/>
      <c r="K885" s="242"/>
      <c r="L885" s="248"/>
      <c r="M885" s="249"/>
      <c r="N885" s="250"/>
      <c r="O885" s="250"/>
      <c r="P885" s="250"/>
      <c r="Q885" s="250"/>
      <c r="R885" s="250"/>
      <c r="S885" s="250"/>
      <c r="T885" s="251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2" t="s">
        <v>230</v>
      </c>
      <c r="AU885" s="252" t="s">
        <v>88</v>
      </c>
      <c r="AV885" s="13" t="s">
        <v>88</v>
      </c>
      <c r="AW885" s="13" t="s">
        <v>34</v>
      </c>
      <c r="AX885" s="13" t="s">
        <v>79</v>
      </c>
      <c r="AY885" s="252" t="s">
        <v>216</v>
      </c>
    </row>
    <row r="886" s="15" customFormat="1">
      <c r="A886" s="15"/>
      <c r="B886" s="280"/>
      <c r="C886" s="281"/>
      <c r="D886" s="243" t="s">
        <v>230</v>
      </c>
      <c r="E886" s="282" t="s">
        <v>1</v>
      </c>
      <c r="F886" s="283" t="s">
        <v>1502</v>
      </c>
      <c r="G886" s="281"/>
      <c r="H886" s="284">
        <v>1429.1610000000001</v>
      </c>
      <c r="I886" s="285"/>
      <c r="J886" s="281"/>
      <c r="K886" s="281"/>
      <c r="L886" s="286"/>
      <c r="M886" s="287"/>
      <c r="N886" s="288"/>
      <c r="O886" s="288"/>
      <c r="P886" s="288"/>
      <c r="Q886" s="288"/>
      <c r="R886" s="288"/>
      <c r="S886" s="288"/>
      <c r="T886" s="289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90" t="s">
        <v>230</v>
      </c>
      <c r="AU886" s="290" t="s">
        <v>88</v>
      </c>
      <c r="AV886" s="15" t="s">
        <v>99</v>
      </c>
      <c r="AW886" s="15" t="s">
        <v>34</v>
      </c>
      <c r="AX886" s="15" t="s">
        <v>79</v>
      </c>
      <c r="AY886" s="290" t="s">
        <v>216</v>
      </c>
    </row>
    <row r="887" s="13" customFormat="1">
      <c r="A887" s="13"/>
      <c r="B887" s="241"/>
      <c r="C887" s="242"/>
      <c r="D887" s="243" t="s">
        <v>230</v>
      </c>
      <c r="E887" s="244" t="s">
        <v>1</v>
      </c>
      <c r="F887" s="245" t="s">
        <v>1298</v>
      </c>
      <c r="G887" s="242"/>
      <c r="H887" s="246">
        <v>238.08199999999999</v>
      </c>
      <c r="I887" s="247"/>
      <c r="J887" s="242"/>
      <c r="K887" s="242"/>
      <c r="L887" s="248"/>
      <c r="M887" s="249"/>
      <c r="N887" s="250"/>
      <c r="O887" s="250"/>
      <c r="P887" s="250"/>
      <c r="Q887" s="250"/>
      <c r="R887" s="250"/>
      <c r="S887" s="250"/>
      <c r="T887" s="251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2" t="s">
        <v>230</v>
      </c>
      <c r="AU887" s="252" t="s">
        <v>88</v>
      </c>
      <c r="AV887" s="13" t="s">
        <v>88</v>
      </c>
      <c r="AW887" s="13" t="s">
        <v>34</v>
      </c>
      <c r="AX887" s="13" t="s">
        <v>79</v>
      </c>
      <c r="AY887" s="252" t="s">
        <v>216</v>
      </c>
    </row>
    <row r="888" s="13" customFormat="1">
      <c r="A888" s="13"/>
      <c r="B888" s="241"/>
      <c r="C888" s="242"/>
      <c r="D888" s="243" t="s">
        <v>230</v>
      </c>
      <c r="E888" s="244" t="s">
        <v>1</v>
      </c>
      <c r="F888" s="245" t="s">
        <v>1299</v>
      </c>
      <c r="G888" s="242"/>
      <c r="H888" s="246">
        <v>-50.203000000000003</v>
      </c>
      <c r="I888" s="247"/>
      <c r="J888" s="242"/>
      <c r="K888" s="242"/>
      <c r="L888" s="248"/>
      <c r="M888" s="249"/>
      <c r="N888" s="250"/>
      <c r="O888" s="250"/>
      <c r="P888" s="250"/>
      <c r="Q888" s="250"/>
      <c r="R888" s="250"/>
      <c r="S888" s="250"/>
      <c r="T888" s="251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2" t="s">
        <v>230</v>
      </c>
      <c r="AU888" s="252" t="s">
        <v>88</v>
      </c>
      <c r="AV888" s="13" t="s">
        <v>88</v>
      </c>
      <c r="AW888" s="13" t="s">
        <v>34</v>
      </c>
      <c r="AX888" s="13" t="s">
        <v>79</v>
      </c>
      <c r="AY888" s="252" t="s">
        <v>216</v>
      </c>
    </row>
    <row r="889" s="15" customFormat="1">
      <c r="A889" s="15"/>
      <c r="B889" s="280"/>
      <c r="C889" s="281"/>
      <c r="D889" s="243" t="s">
        <v>230</v>
      </c>
      <c r="E889" s="282" t="s">
        <v>1</v>
      </c>
      <c r="F889" s="283" t="s">
        <v>1300</v>
      </c>
      <c r="G889" s="281"/>
      <c r="H889" s="284">
        <v>187.87899999999999</v>
      </c>
      <c r="I889" s="285"/>
      <c r="J889" s="281"/>
      <c r="K889" s="281"/>
      <c r="L889" s="286"/>
      <c r="M889" s="287"/>
      <c r="N889" s="288"/>
      <c r="O889" s="288"/>
      <c r="P889" s="288"/>
      <c r="Q889" s="288"/>
      <c r="R889" s="288"/>
      <c r="S889" s="288"/>
      <c r="T889" s="289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T889" s="290" t="s">
        <v>230</v>
      </c>
      <c r="AU889" s="290" t="s">
        <v>88</v>
      </c>
      <c r="AV889" s="15" t="s">
        <v>99</v>
      </c>
      <c r="AW889" s="15" t="s">
        <v>34</v>
      </c>
      <c r="AX889" s="15" t="s">
        <v>79</v>
      </c>
      <c r="AY889" s="290" t="s">
        <v>216</v>
      </c>
    </row>
    <row r="890" s="13" customFormat="1">
      <c r="A890" s="13"/>
      <c r="B890" s="241"/>
      <c r="C890" s="242"/>
      <c r="D890" s="243" t="s">
        <v>230</v>
      </c>
      <c r="E890" s="244" t="s">
        <v>1</v>
      </c>
      <c r="F890" s="245" t="s">
        <v>1301</v>
      </c>
      <c r="G890" s="242"/>
      <c r="H890" s="246">
        <v>73.147000000000006</v>
      </c>
      <c r="I890" s="247"/>
      <c r="J890" s="242"/>
      <c r="K890" s="242"/>
      <c r="L890" s="248"/>
      <c r="M890" s="249"/>
      <c r="N890" s="250"/>
      <c r="O890" s="250"/>
      <c r="P890" s="250"/>
      <c r="Q890" s="250"/>
      <c r="R890" s="250"/>
      <c r="S890" s="250"/>
      <c r="T890" s="251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2" t="s">
        <v>230</v>
      </c>
      <c r="AU890" s="252" t="s">
        <v>88</v>
      </c>
      <c r="AV890" s="13" t="s">
        <v>88</v>
      </c>
      <c r="AW890" s="13" t="s">
        <v>34</v>
      </c>
      <c r="AX890" s="13" t="s">
        <v>79</v>
      </c>
      <c r="AY890" s="252" t="s">
        <v>216</v>
      </c>
    </row>
    <row r="891" s="13" customFormat="1">
      <c r="A891" s="13"/>
      <c r="B891" s="241"/>
      <c r="C891" s="242"/>
      <c r="D891" s="243" t="s">
        <v>230</v>
      </c>
      <c r="E891" s="244" t="s">
        <v>1</v>
      </c>
      <c r="F891" s="245" t="s">
        <v>1302</v>
      </c>
      <c r="G891" s="242"/>
      <c r="H891" s="246">
        <v>-9.4380000000000006</v>
      </c>
      <c r="I891" s="247"/>
      <c r="J891" s="242"/>
      <c r="K891" s="242"/>
      <c r="L891" s="248"/>
      <c r="M891" s="249"/>
      <c r="N891" s="250"/>
      <c r="O891" s="250"/>
      <c r="P891" s="250"/>
      <c r="Q891" s="250"/>
      <c r="R891" s="250"/>
      <c r="S891" s="250"/>
      <c r="T891" s="251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2" t="s">
        <v>230</v>
      </c>
      <c r="AU891" s="252" t="s">
        <v>88</v>
      </c>
      <c r="AV891" s="13" t="s">
        <v>88</v>
      </c>
      <c r="AW891" s="13" t="s">
        <v>34</v>
      </c>
      <c r="AX891" s="13" t="s">
        <v>79</v>
      </c>
      <c r="AY891" s="252" t="s">
        <v>216</v>
      </c>
    </row>
    <row r="892" s="15" customFormat="1">
      <c r="A892" s="15"/>
      <c r="B892" s="280"/>
      <c r="C892" s="281"/>
      <c r="D892" s="243" t="s">
        <v>230</v>
      </c>
      <c r="E892" s="282" t="s">
        <v>1</v>
      </c>
      <c r="F892" s="283" t="s">
        <v>1303</v>
      </c>
      <c r="G892" s="281"/>
      <c r="H892" s="284">
        <v>63.709000000000003</v>
      </c>
      <c r="I892" s="285"/>
      <c r="J892" s="281"/>
      <c r="K892" s="281"/>
      <c r="L892" s="286"/>
      <c r="M892" s="287"/>
      <c r="N892" s="288"/>
      <c r="O892" s="288"/>
      <c r="P892" s="288"/>
      <c r="Q892" s="288"/>
      <c r="R892" s="288"/>
      <c r="S892" s="288"/>
      <c r="T892" s="289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T892" s="290" t="s">
        <v>230</v>
      </c>
      <c r="AU892" s="290" t="s">
        <v>88</v>
      </c>
      <c r="AV892" s="15" t="s">
        <v>99</v>
      </c>
      <c r="AW892" s="15" t="s">
        <v>34</v>
      </c>
      <c r="AX892" s="15" t="s">
        <v>79</v>
      </c>
      <c r="AY892" s="290" t="s">
        <v>216</v>
      </c>
    </row>
    <row r="893" s="13" customFormat="1">
      <c r="A893" s="13"/>
      <c r="B893" s="241"/>
      <c r="C893" s="242"/>
      <c r="D893" s="243" t="s">
        <v>230</v>
      </c>
      <c r="E893" s="244" t="s">
        <v>1</v>
      </c>
      <c r="F893" s="245" t="s">
        <v>1304</v>
      </c>
      <c r="G893" s="242"/>
      <c r="H893" s="246">
        <v>76.572999999999993</v>
      </c>
      <c r="I893" s="247"/>
      <c r="J893" s="242"/>
      <c r="K893" s="242"/>
      <c r="L893" s="248"/>
      <c r="M893" s="249"/>
      <c r="N893" s="250"/>
      <c r="O893" s="250"/>
      <c r="P893" s="250"/>
      <c r="Q893" s="250"/>
      <c r="R893" s="250"/>
      <c r="S893" s="250"/>
      <c r="T893" s="251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2" t="s">
        <v>230</v>
      </c>
      <c r="AU893" s="252" t="s">
        <v>88</v>
      </c>
      <c r="AV893" s="13" t="s">
        <v>88</v>
      </c>
      <c r="AW893" s="13" t="s">
        <v>34</v>
      </c>
      <c r="AX893" s="13" t="s">
        <v>79</v>
      </c>
      <c r="AY893" s="252" t="s">
        <v>216</v>
      </c>
    </row>
    <row r="894" s="13" customFormat="1">
      <c r="A894" s="13"/>
      <c r="B894" s="241"/>
      <c r="C894" s="242"/>
      <c r="D894" s="243" t="s">
        <v>230</v>
      </c>
      <c r="E894" s="244" t="s">
        <v>1</v>
      </c>
      <c r="F894" s="245" t="s">
        <v>1305</v>
      </c>
      <c r="G894" s="242"/>
      <c r="H894" s="246">
        <v>-16.969000000000001</v>
      </c>
      <c r="I894" s="247"/>
      <c r="J894" s="242"/>
      <c r="K894" s="242"/>
      <c r="L894" s="248"/>
      <c r="M894" s="249"/>
      <c r="N894" s="250"/>
      <c r="O894" s="250"/>
      <c r="P894" s="250"/>
      <c r="Q894" s="250"/>
      <c r="R894" s="250"/>
      <c r="S894" s="250"/>
      <c r="T894" s="251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2" t="s">
        <v>230</v>
      </c>
      <c r="AU894" s="252" t="s">
        <v>88</v>
      </c>
      <c r="AV894" s="13" t="s">
        <v>88</v>
      </c>
      <c r="AW894" s="13" t="s">
        <v>34</v>
      </c>
      <c r="AX894" s="13" t="s">
        <v>79</v>
      </c>
      <c r="AY894" s="252" t="s">
        <v>216</v>
      </c>
    </row>
    <row r="895" s="15" customFormat="1">
      <c r="A895" s="15"/>
      <c r="B895" s="280"/>
      <c r="C895" s="281"/>
      <c r="D895" s="243" t="s">
        <v>230</v>
      </c>
      <c r="E895" s="282" t="s">
        <v>1</v>
      </c>
      <c r="F895" s="283" t="s">
        <v>1306</v>
      </c>
      <c r="G895" s="281"/>
      <c r="H895" s="284">
        <v>59.603999999999999</v>
      </c>
      <c r="I895" s="285"/>
      <c r="J895" s="281"/>
      <c r="K895" s="281"/>
      <c r="L895" s="286"/>
      <c r="M895" s="287"/>
      <c r="N895" s="288"/>
      <c r="O895" s="288"/>
      <c r="P895" s="288"/>
      <c r="Q895" s="288"/>
      <c r="R895" s="288"/>
      <c r="S895" s="288"/>
      <c r="T895" s="289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90" t="s">
        <v>230</v>
      </c>
      <c r="AU895" s="290" t="s">
        <v>88</v>
      </c>
      <c r="AV895" s="15" t="s">
        <v>99</v>
      </c>
      <c r="AW895" s="15" t="s">
        <v>34</v>
      </c>
      <c r="AX895" s="15" t="s">
        <v>79</v>
      </c>
      <c r="AY895" s="290" t="s">
        <v>216</v>
      </c>
    </row>
    <row r="896" s="13" customFormat="1">
      <c r="A896" s="13"/>
      <c r="B896" s="241"/>
      <c r="C896" s="242"/>
      <c r="D896" s="243" t="s">
        <v>230</v>
      </c>
      <c r="E896" s="244" t="s">
        <v>1</v>
      </c>
      <c r="F896" s="245" t="s">
        <v>1307</v>
      </c>
      <c r="G896" s="242"/>
      <c r="H896" s="246">
        <v>181.173</v>
      </c>
      <c r="I896" s="247"/>
      <c r="J896" s="242"/>
      <c r="K896" s="242"/>
      <c r="L896" s="248"/>
      <c r="M896" s="249"/>
      <c r="N896" s="250"/>
      <c r="O896" s="250"/>
      <c r="P896" s="250"/>
      <c r="Q896" s="250"/>
      <c r="R896" s="250"/>
      <c r="S896" s="250"/>
      <c r="T896" s="251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2" t="s">
        <v>230</v>
      </c>
      <c r="AU896" s="252" t="s">
        <v>88</v>
      </c>
      <c r="AV896" s="13" t="s">
        <v>88</v>
      </c>
      <c r="AW896" s="13" t="s">
        <v>34</v>
      </c>
      <c r="AX896" s="13" t="s">
        <v>79</v>
      </c>
      <c r="AY896" s="252" t="s">
        <v>216</v>
      </c>
    </row>
    <row r="897" s="13" customFormat="1">
      <c r="A897" s="13"/>
      <c r="B897" s="241"/>
      <c r="C897" s="242"/>
      <c r="D897" s="243" t="s">
        <v>230</v>
      </c>
      <c r="E897" s="244" t="s">
        <v>1</v>
      </c>
      <c r="F897" s="245" t="s">
        <v>1308</v>
      </c>
      <c r="G897" s="242"/>
      <c r="H897" s="246">
        <v>-28.875</v>
      </c>
      <c r="I897" s="247"/>
      <c r="J897" s="242"/>
      <c r="K897" s="242"/>
      <c r="L897" s="248"/>
      <c r="M897" s="249"/>
      <c r="N897" s="250"/>
      <c r="O897" s="250"/>
      <c r="P897" s="250"/>
      <c r="Q897" s="250"/>
      <c r="R897" s="250"/>
      <c r="S897" s="250"/>
      <c r="T897" s="251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2" t="s">
        <v>230</v>
      </c>
      <c r="AU897" s="252" t="s">
        <v>88</v>
      </c>
      <c r="AV897" s="13" t="s">
        <v>88</v>
      </c>
      <c r="AW897" s="13" t="s">
        <v>34</v>
      </c>
      <c r="AX897" s="13" t="s">
        <v>79</v>
      </c>
      <c r="AY897" s="252" t="s">
        <v>216</v>
      </c>
    </row>
    <row r="898" s="15" customFormat="1">
      <c r="A898" s="15"/>
      <c r="B898" s="280"/>
      <c r="C898" s="281"/>
      <c r="D898" s="243" t="s">
        <v>230</v>
      </c>
      <c r="E898" s="282" t="s">
        <v>1</v>
      </c>
      <c r="F898" s="283" t="s">
        <v>1309</v>
      </c>
      <c r="G898" s="281"/>
      <c r="H898" s="284">
        <v>152.298</v>
      </c>
      <c r="I898" s="285"/>
      <c r="J898" s="281"/>
      <c r="K898" s="281"/>
      <c r="L898" s="286"/>
      <c r="M898" s="287"/>
      <c r="N898" s="288"/>
      <c r="O898" s="288"/>
      <c r="P898" s="288"/>
      <c r="Q898" s="288"/>
      <c r="R898" s="288"/>
      <c r="S898" s="288"/>
      <c r="T898" s="289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T898" s="290" t="s">
        <v>230</v>
      </c>
      <c r="AU898" s="290" t="s">
        <v>88</v>
      </c>
      <c r="AV898" s="15" t="s">
        <v>99</v>
      </c>
      <c r="AW898" s="15" t="s">
        <v>34</v>
      </c>
      <c r="AX898" s="15" t="s">
        <v>79</v>
      </c>
      <c r="AY898" s="290" t="s">
        <v>216</v>
      </c>
    </row>
    <row r="899" s="13" customFormat="1">
      <c r="A899" s="13"/>
      <c r="B899" s="241"/>
      <c r="C899" s="242"/>
      <c r="D899" s="243" t="s">
        <v>230</v>
      </c>
      <c r="E899" s="244" t="s">
        <v>1</v>
      </c>
      <c r="F899" s="245" t="s">
        <v>1310</v>
      </c>
      <c r="G899" s="242"/>
      <c r="H899" s="246">
        <v>92.117999999999995</v>
      </c>
      <c r="I899" s="247"/>
      <c r="J899" s="242"/>
      <c r="K899" s="242"/>
      <c r="L899" s="248"/>
      <c r="M899" s="249"/>
      <c r="N899" s="250"/>
      <c r="O899" s="250"/>
      <c r="P899" s="250"/>
      <c r="Q899" s="250"/>
      <c r="R899" s="250"/>
      <c r="S899" s="250"/>
      <c r="T899" s="251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2" t="s">
        <v>230</v>
      </c>
      <c r="AU899" s="252" t="s">
        <v>88</v>
      </c>
      <c r="AV899" s="13" t="s">
        <v>88</v>
      </c>
      <c r="AW899" s="13" t="s">
        <v>34</v>
      </c>
      <c r="AX899" s="13" t="s">
        <v>79</v>
      </c>
      <c r="AY899" s="252" t="s">
        <v>216</v>
      </c>
    </row>
    <row r="900" s="15" customFormat="1">
      <c r="A900" s="15"/>
      <c r="B900" s="280"/>
      <c r="C900" s="281"/>
      <c r="D900" s="243" t="s">
        <v>230</v>
      </c>
      <c r="E900" s="282" t="s">
        <v>1</v>
      </c>
      <c r="F900" s="283" t="s">
        <v>1311</v>
      </c>
      <c r="G900" s="281"/>
      <c r="H900" s="284">
        <v>92.117999999999995</v>
      </c>
      <c r="I900" s="285"/>
      <c r="J900" s="281"/>
      <c r="K900" s="281"/>
      <c r="L900" s="286"/>
      <c r="M900" s="287"/>
      <c r="N900" s="288"/>
      <c r="O900" s="288"/>
      <c r="P900" s="288"/>
      <c r="Q900" s="288"/>
      <c r="R900" s="288"/>
      <c r="S900" s="288"/>
      <c r="T900" s="289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T900" s="290" t="s">
        <v>230</v>
      </c>
      <c r="AU900" s="290" t="s">
        <v>88</v>
      </c>
      <c r="AV900" s="15" t="s">
        <v>99</v>
      </c>
      <c r="AW900" s="15" t="s">
        <v>34</v>
      </c>
      <c r="AX900" s="15" t="s">
        <v>79</v>
      </c>
      <c r="AY900" s="290" t="s">
        <v>216</v>
      </c>
    </row>
    <row r="901" s="14" customFormat="1">
      <c r="A901" s="14"/>
      <c r="B901" s="253"/>
      <c r="C901" s="254"/>
      <c r="D901" s="243" t="s">
        <v>230</v>
      </c>
      <c r="E901" s="255" t="s">
        <v>1</v>
      </c>
      <c r="F901" s="256" t="s">
        <v>285</v>
      </c>
      <c r="G901" s="254"/>
      <c r="H901" s="257">
        <v>1984.769</v>
      </c>
      <c r="I901" s="258"/>
      <c r="J901" s="254"/>
      <c r="K901" s="254"/>
      <c r="L901" s="259"/>
      <c r="M901" s="260"/>
      <c r="N901" s="261"/>
      <c r="O901" s="261"/>
      <c r="P901" s="261"/>
      <c r="Q901" s="261"/>
      <c r="R901" s="261"/>
      <c r="S901" s="261"/>
      <c r="T901" s="262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63" t="s">
        <v>230</v>
      </c>
      <c r="AU901" s="263" t="s">
        <v>88</v>
      </c>
      <c r="AV901" s="14" t="s">
        <v>121</v>
      </c>
      <c r="AW901" s="14" t="s">
        <v>34</v>
      </c>
      <c r="AX901" s="14" t="s">
        <v>86</v>
      </c>
      <c r="AY901" s="263" t="s">
        <v>216</v>
      </c>
    </row>
    <row r="902" s="2" customFormat="1" ht="16.5" customHeight="1">
      <c r="A902" s="39"/>
      <c r="B902" s="40"/>
      <c r="C902" s="228" t="s">
        <v>1503</v>
      </c>
      <c r="D902" s="228" t="s">
        <v>218</v>
      </c>
      <c r="E902" s="229" t="s">
        <v>1504</v>
      </c>
      <c r="F902" s="230" t="s">
        <v>1505</v>
      </c>
      <c r="G902" s="231" t="s">
        <v>293</v>
      </c>
      <c r="H902" s="232">
        <v>221</v>
      </c>
      <c r="I902" s="233"/>
      <c r="J902" s="234">
        <f>ROUND(I902*H902,2)</f>
        <v>0</v>
      </c>
      <c r="K902" s="230" t="s">
        <v>222</v>
      </c>
      <c r="L902" s="45"/>
      <c r="M902" s="235" t="s">
        <v>1</v>
      </c>
      <c r="N902" s="236" t="s">
        <v>44</v>
      </c>
      <c r="O902" s="92"/>
      <c r="P902" s="237">
        <f>O902*H902</f>
        <v>0</v>
      </c>
      <c r="Q902" s="237">
        <v>0</v>
      </c>
      <c r="R902" s="237">
        <f>Q902*H902</f>
        <v>0</v>
      </c>
      <c r="S902" s="237">
        <v>0</v>
      </c>
      <c r="T902" s="238">
        <f>S902*H902</f>
        <v>0</v>
      </c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R902" s="239" t="s">
        <v>121</v>
      </c>
      <c r="AT902" s="239" t="s">
        <v>218</v>
      </c>
      <c r="AU902" s="239" t="s">
        <v>88</v>
      </c>
      <c r="AY902" s="18" t="s">
        <v>216</v>
      </c>
      <c r="BE902" s="240">
        <f>IF(N902="základní",J902,0)</f>
        <v>0</v>
      </c>
      <c r="BF902" s="240">
        <f>IF(N902="snížená",J902,0)</f>
        <v>0</v>
      </c>
      <c r="BG902" s="240">
        <f>IF(N902="zákl. přenesená",J902,0)</f>
        <v>0</v>
      </c>
      <c r="BH902" s="240">
        <f>IF(N902="sníž. přenesená",J902,0)</f>
        <v>0</v>
      </c>
      <c r="BI902" s="240">
        <f>IF(N902="nulová",J902,0)</f>
        <v>0</v>
      </c>
      <c r="BJ902" s="18" t="s">
        <v>86</v>
      </c>
      <c r="BK902" s="240">
        <f>ROUND(I902*H902,2)</f>
        <v>0</v>
      </c>
      <c r="BL902" s="18" t="s">
        <v>121</v>
      </c>
      <c r="BM902" s="239" t="s">
        <v>1506</v>
      </c>
    </row>
    <row r="903" s="13" customFormat="1">
      <c r="A903" s="13"/>
      <c r="B903" s="241"/>
      <c r="C903" s="242"/>
      <c r="D903" s="243" t="s">
        <v>230</v>
      </c>
      <c r="E903" s="244" t="s">
        <v>1</v>
      </c>
      <c r="F903" s="245" t="s">
        <v>1349</v>
      </c>
      <c r="G903" s="242"/>
      <c r="H903" s="246">
        <v>105.5</v>
      </c>
      <c r="I903" s="247"/>
      <c r="J903" s="242"/>
      <c r="K903" s="242"/>
      <c r="L903" s="248"/>
      <c r="M903" s="249"/>
      <c r="N903" s="250"/>
      <c r="O903" s="250"/>
      <c r="P903" s="250"/>
      <c r="Q903" s="250"/>
      <c r="R903" s="250"/>
      <c r="S903" s="250"/>
      <c r="T903" s="251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2" t="s">
        <v>230</v>
      </c>
      <c r="AU903" s="252" t="s">
        <v>88</v>
      </c>
      <c r="AV903" s="13" t="s">
        <v>88</v>
      </c>
      <c r="AW903" s="13" t="s">
        <v>34</v>
      </c>
      <c r="AX903" s="13" t="s">
        <v>79</v>
      </c>
      <c r="AY903" s="252" t="s">
        <v>216</v>
      </c>
    </row>
    <row r="904" s="15" customFormat="1">
      <c r="A904" s="15"/>
      <c r="B904" s="280"/>
      <c r="C904" s="281"/>
      <c r="D904" s="243" t="s">
        <v>230</v>
      </c>
      <c r="E904" s="282" t="s">
        <v>1</v>
      </c>
      <c r="F904" s="283" t="s">
        <v>1300</v>
      </c>
      <c r="G904" s="281"/>
      <c r="H904" s="284">
        <v>105.5</v>
      </c>
      <c r="I904" s="285"/>
      <c r="J904" s="281"/>
      <c r="K904" s="281"/>
      <c r="L904" s="286"/>
      <c r="M904" s="287"/>
      <c r="N904" s="288"/>
      <c r="O904" s="288"/>
      <c r="P904" s="288"/>
      <c r="Q904" s="288"/>
      <c r="R904" s="288"/>
      <c r="S904" s="288"/>
      <c r="T904" s="289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T904" s="290" t="s">
        <v>230</v>
      </c>
      <c r="AU904" s="290" t="s">
        <v>88</v>
      </c>
      <c r="AV904" s="15" t="s">
        <v>99</v>
      </c>
      <c r="AW904" s="15" t="s">
        <v>34</v>
      </c>
      <c r="AX904" s="15" t="s">
        <v>79</v>
      </c>
      <c r="AY904" s="290" t="s">
        <v>216</v>
      </c>
    </row>
    <row r="905" s="13" customFormat="1">
      <c r="A905" s="13"/>
      <c r="B905" s="241"/>
      <c r="C905" s="242"/>
      <c r="D905" s="243" t="s">
        <v>230</v>
      </c>
      <c r="E905" s="244" t="s">
        <v>1</v>
      </c>
      <c r="F905" s="245" t="s">
        <v>1351</v>
      </c>
      <c r="G905" s="242"/>
      <c r="H905" s="246">
        <v>16.5</v>
      </c>
      <c r="I905" s="247"/>
      <c r="J905" s="242"/>
      <c r="K905" s="242"/>
      <c r="L905" s="248"/>
      <c r="M905" s="249"/>
      <c r="N905" s="250"/>
      <c r="O905" s="250"/>
      <c r="P905" s="250"/>
      <c r="Q905" s="250"/>
      <c r="R905" s="250"/>
      <c r="S905" s="250"/>
      <c r="T905" s="251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2" t="s">
        <v>230</v>
      </c>
      <c r="AU905" s="252" t="s">
        <v>88</v>
      </c>
      <c r="AV905" s="13" t="s">
        <v>88</v>
      </c>
      <c r="AW905" s="13" t="s">
        <v>34</v>
      </c>
      <c r="AX905" s="13" t="s">
        <v>79</v>
      </c>
      <c r="AY905" s="252" t="s">
        <v>216</v>
      </c>
    </row>
    <row r="906" s="15" customFormat="1">
      <c r="A906" s="15"/>
      <c r="B906" s="280"/>
      <c r="C906" s="281"/>
      <c r="D906" s="243" t="s">
        <v>230</v>
      </c>
      <c r="E906" s="282" t="s">
        <v>1</v>
      </c>
      <c r="F906" s="283" t="s">
        <v>1303</v>
      </c>
      <c r="G906" s="281"/>
      <c r="H906" s="284">
        <v>16.5</v>
      </c>
      <c r="I906" s="285"/>
      <c r="J906" s="281"/>
      <c r="K906" s="281"/>
      <c r="L906" s="286"/>
      <c r="M906" s="287"/>
      <c r="N906" s="288"/>
      <c r="O906" s="288"/>
      <c r="P906" s="288"/>
      <c r="Q906" s="288"/>
      <c r="R906" s="288"/>
      <c r="S906" s="288"/>
      <c r="T906" s="289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T906" s="290" t="s">
        <v>230</v>
      </c>
      <c r="AU906" s="290" t="s">
        <v>88</v>
      </c>
      <c r="AV906" s="15" t="s">
        <v>99</v>
      </c>
      <c r="AW906" s="15" t="s">
        <v>34</v>
      </c>
      <c r="AX906" s="15" t="s">
        <v>79</v>
      </c>
      <c r="AY906" s="290" t="s">
        <v>216</v>
      </c>
    </row>
    <row r="907" s="13" customFormat="1">
      <c r="A907" s="13"/>
      <c r="B907" s="241"/>
      <c r="C907" s="242"/>
      <c r="D907" s="243" t="s">
        <v>230</v>
      </c>
      <c r="E907" s="244" t="s">
        <v>1</v>
      </c>
      <c r="F907" s="245" t="s">
        <v>1353</v>
      </c>
      <c r="G907" s="242"/>
      <c r="H907" s="246">
        <v>36</v>
      </c>
      <c r="I907" s="247"/>
      <c r="J907" s="242"/>
      <c r="K907" s="242"/>
      <c r="L907" s="248"/>
      <c r="M907" s="249"/>
      <c r="N907" s="250"/>
      <c r="O907" s="250"/>
      <c r="P907" s="250"/>
      <c r="Q907" s="250"/>
      <c r="R907" s="250"/>
      <c r="S907" s="250"/>
      <c r="T907" s="251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2" t="s">
        <v>230</v>
      </c>
      <c r="AU907" s="252" t="s">
        <v>88</v>
      </c>
      <c r="AV907" s="13" t="s">
        <v>88</v>
      </c>
      <c r="AW907" s="13" t="s">
        <v>34</v>
      </c>
      <c r="AX907" s="13" t="s">
        <v>79</v>
      </c>
      <c r="AY907" s="252" t="s">
        <v>216</v>
      </c>
    </row>
    <row r="908" s="15" customFormat="1">
      <c r="A908" s="15"/>
      <c r="B908" s="280"/>
      <c r="C908" s="281"/>
      <c r="D908" s="243" t="s">
        <v>230</v>
      </c>
      <c r="E908" s="282" t="s">
        <v>1</v>
      </c>
      <c r="F908" s="283" t="s">
        <v>1306</v>
      </c>
      <c r="G908" s="281"/>
      <c r="H908" s="284">
        <v>36</v>
      </c>
      <c r="I908" s="285"/>
      <c r="J908" s="281"/>
      <c r="K908" s="281"/>
      <c r="L908" s="286"/>
      <c r="M908" s="287"/>
      <c r="N908" s="288"/>
      <c r="O908" s="288"/>
      <c r="P908" s="288"/>
      <c r="Q908" s="288"/>
      <c r="R908" s="288"/>
      <c r="S908" s="288"/>
      <c r="T908" s="289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90" t="s">
        <v>230</v>
      </c>
      <c r="AU908" s="290" t="s">
        <v>88</v>
      </c>
      <c r="AV908" s="15" t="s">
        <v>99</v>
      </c>
      <c r="AW908" s="15" t="s">
        <v>34</v>
      </c>
      <c r="AX908" s="15" t="s">
        <v>79</v>
      </c>
      <c r="AY908" s="290" t="s">
        <v>216</v>
      </c>
    </row>
    <row r="909" s="13" customFormat="1">
      <c r="A909" s="13"/>
      <c r="B909" s="241"/>
      <c r="C909" s="242"/>
      <c r="D909" s="243" t="s">
        <v>230</v>
      </c>
      <c r="E909" s="244" t="s">
        <v>1</v>
      </c>
      <c r="F909" s="245" t="s">
        <v>1355</v>
      </c>
      <c r="G909" s="242"/>
      <c r="H909" s="246">
        <v>63</v>
      </c>
      <c r="I909" s="247"/>
      <c r="J909" s="242"/>
      <c r="K909" s="242"/>
      <c r="L909" s="248"/>
      <c r="M909" s="249"/>
      <c r="N909" s="250"/>
      <c r="O909" s="250"/>
      <c r="P909" s="250"/>
      <c r="Q909" s="250"/>
      <c r="R909" s="250"/>
      <c r="S909" s="250"/>
      <c r="T909" s="251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2" t="s">
        <v>230</v>
      </c>
      <c r="AU909" s="252" t="s">
        <v>88</v>
      </c>
      <c r="AV909" s="13" t="s">
        <v>88</v>
      </c>
      <c r="AW909" s="13" t="s">
        <v>34</v>
      </c>
      <c r="AX909" s="13" t="s">
        <v>79</v>
      </c>
      <c r="AY909" s="252" t="s">
        <v>216</v>
      </c>
    </row>
    <row r="910" s="15" customFormat="1">
      <c r="A910" s="15"/>
      <c r="B910" s="280"/>
      <c r="C910" s="281"/>
      <c r="D910" s="243" t="s">
        <v>230</v>
      </c>
      <c r="E910" s="282" t="s">
        <v>1</v>
      </c>
      <c r="F910" s="283" t="s">
        <v>1309</v>
      </c>
      <c r="G910" s="281"/>
      <c r="H910" s="284">
        <v>63</v>
      </c>
      <c r="I910" s="285"/>
      <c r="J910" s="281"/>
      <c r="K910" s="281"/>
      <c r="L910" s="286"/>
      <c r="M910" s="287"/>
      <c r="N910" s="288"/>
      <c r="O910" s="288"/>
      <c r="P910" s="288"/>
      <c r="Q910" s="288"/>
      <c r="R910" s="288"/>
      <c r="S910" s="288"/>
      <c r="T910" s="289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T910" s="290" t="s">
        <v>230</v>
      </c>
      <c r="AU910" s="290" t="s">
        <v>88</v>
      </c>
      <c r="AV910" s="15" t="s">
        <v>99</v>
      </c>
      <c r="AW910" s="15" t="s">
        <v>34</v>
      </c>
      <c r="AX910" s="15" t="s">
        <v>79</v>
      </c>
      <c r="AY910" s="290" t="s">
        <v>216</v>
      </c>
    </row>
    <row r="911" s="14" customFormat="1">
      <c r="A911" s="14"/>
      <c r="B911" s="253"/>
      <c r="C911" s="254"/>
      <c r="D911" s="243" t="s">
        <v>230</v>
      </c>
      <c r="E911" s="255" t="s">
        <v>1</v>
      </c>
      <c r="F911" s="256" t="s">
        <v>1507</v>
      </c>
      <c r="G911" s="254"/>
      <c r="H911" s="257">
        <v>221</v>
      </c>
      <c r="I911" s="258"/>
      <c r="J911" s="254"/>
      <c r="K911" s="254"/>
      <c r="L911" s="259"/>
      <c r="M911" s="260"/>
      <c r="N911" s="261"/>
      <c r="O911" s="261"/>
      <c r="P911" s="261"/>
      <c r="Q911" s="261"/>
      <c r="R911" s="261"/>
      <c r="S911" s="261"/>
      <c r="T911" s="262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3" t="s">
        <v>230</v>
      </c>
      <c r="AU911" s="263" t="s">
        <v>88</v>
      </c>
      <c r="AV911" s="14" t="s">
        <v>121</v>
      </c>
      <c r="AW911" s="14" t="s">
        <v>34</v>
      </c>
      <c r="AX911" s="14" t="s">
        <v>86</v>
      </c>
      <c r="AY911" s="263" t="s">
        <v>216</v>
      </c>
    </row>
    <row r="912" s="2" customFormat="1" ht="16.5" customHeight="1">
      <c r="A912" s="39"/>
      <c r="B912" s="40"/>
      <c r="C912" s="228" t="s">
        <v>1508</v>
      </c>
      <c r="D912" s="228" t="s">
        <v>218</v>
      </c>
      <c r="E912" s="229" t="s">
        <v>1509</v>
      </c>
      <c r="F912" s="230" t="s">
        <v>1510</v>
      </c>
      <c r="G912" s="231" t="s">
        <v>277</v>
      </c>
      <c r="H912" s="232">
        <v>33.149999999999999</v>
      </c>
      <c r="I912" s="233"/>
      <c r="J912" s="234">
        <f>ROUND(I912*H912,2)</f>
        <v>0</v>
      </c>
      <c r="K912" s="230" t="s">
        <v>222</v>
      </c>
      <c r="L912" s="45"/>
      <c r="M912" s="235" t="s">
        <v>1</v>
      </c>
      <c r="N912" s="236" t="s">
        <v>44</v>
      </c>
      <c r="O912" s="92"/>
      <c r="P912" s="237">
        <f>O912*H912</f>
        <v>0</v>
      </c>
      <c r="Q912" s="237">
        <v>0</v>
      </c>
      <c r="R912" s="237">
        <f>Q912*H912</f>
        <v>0</v>
      </c>
      <c r="S912" s="237">
        <v>0</v>
      </c>
      <c r="T912" s="238">
        <f>S912*H912</f>
        <v>0</v>
      </c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R912" s="239" t="s">
        <v>121</v>
      </c>
      <c r="AT912" s="239" t="s">
        <v>218</v>
      </c>
      <c r="AU912" s="239" t="s">
        <v>88</v>
      </c>
      <c r="AY912" s="18" t="s">
        <v>216</v>
      </c>
      <c r="BE912" s="240">
        <f>IF(N912="základní",J912,0)</f>
        <v>0</v>
      </c>
      <c r="BF912" s="240">
        <f>IF(N912="snížená",J912,0)</f>
        <v>0</v>
      </c>
      <c r="BG912" s="240">
        <f>IF(N912="zákl. přenesená",J912,0)</f>
        <v>0</v>
      </c>
      <c r="BH912" s="240">
        <f>IF(N912="sníž. přenesená",J912,0)</f>
        <v>0</v>
      </c>
      <c r="BI912" s="240">
        <f>IF(N912="nulová",J912,0)</f>
        <v>0</v>
      </c>
      <c r="BJ912" s="18" t="s">
        <v>86</v>
      </c>
      <c r="BK912" s="240">
        <f>ROUND(I912*H912,2)</f>
        <v>0</v>
      </c>
      <c r="BL912" s="18" t="s">
        <v>121</v>
      </c>
      <c r="BM912" s="239" t="s">
        <v>1511</v>
      </c>
    </row>
    <row r="913" s="13" customFormat="1">
      <c r="A913" s="13"/>
      <c r="B913" s="241"/>
      <c r="C913" s="242"/>
      <c r="D913" s="243" t="s">
        <v>230</v>
      </c>
      <c r="E913" s="244" t="s">
        <v>1</v>
      </c>
      <c r="F913" s="245" t="s">
        <v>1512</v>
      </c>
      <c r="G913" s="242"/>
      <c r="H913" s="246">
        <v>33.149999999999999</v>
      </c>
      <c r="I913" s="247"/>
      <c r="J913" s="242"/>
      <c r="K913" s="242"/>
      <c r="L913" s="248"/>
      <c r="M913" s="249"/>
      <c r="N913" s="250"/>
      <c r="O913" s="250"/>
      <c r="P913" s="250"/>
      <c r="Q913" s="250"/>
      <c r="R913" s="250"/>
      <c r="S913" s="250"/>
      <c r="T913" s="251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2" t="s">
        <v>230</v>
      </c>
      <c r="AU913" s="252" t="s">
        <v>88</v>
      </c>
      <c r="AV913" s="13" t="s">
        <v>88</v>
      </c>
      <c r="AW913" s="13" t="s">
        <v>34</v>
      </c>
      <c r="AX913" s="13" t="s">
        <v>86</v>
      </c>
      <c r="AY913" s="252" t="s">
        <v>216</v>
      </c>
    </row>
    <row r="914" s="2" customFormat="1" ht="16.5" customHeight="1">
      <c r="A914" s="39"/>
      <c r="B914" s="40"/>
      <c r="C914" s="228" t="s">
        <v>1513</v>
      </c>
      <c r="D914" s="228" t="s">
        <v>218</v>
      </c>
      <c r="E914" s="229" t="s">
        <v>1514</v>
      </c>
      <c r="F914" s="230" t="s">
        <v>1515</v>
      </c>
      <c r="G914" s="231" t="s">
        <v>328</v>
      </c>
      <c r="H914" s="232">
        <v>0.45000000000000001</v>
      </c>
      <c r="I914" s="233"/>
      <c r="J914" s="234">
        <f>ROUND(I914*H914,2)</f>
        <v>0</v>
      </c>
      <c r="K914" s="230" t="s">
        <v>222</v>
      </c>
      <c r="L914" s="45"/>
      <c r="M914" s="235" t="s">
        <v>1</v>
      </c>
      <c r="N914" s="236" t="s">
        <v>44</v>
      </c>
      <c r="O914" s="92"/>
      <c r="P914" s="237">
        <f>O914*H914</f>
        <v>0</v>
      </c>
      <c r="Q914" s="237">
        <v>2.45329</v>
      </c>
      <c r="R914" s="237">
        <f>Q914*H914</f>
        <v>1.1039805</v>
      </c>
      <c r="S914" s="237">
        <v>0</v>
      </c>
      <c r="T914" s="238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39" t="s">
        <v>121</v>
      </c>
      <c r="AT914" s="239" t="s">
        <v>218</v>
      </c>
      <c r="AU914" s="239" t="s">
        <v>88</v>
      </c>
      <c r="AY914" s="18" t="s">
        <v>216</v>
      </c>
      <c r="BE914" s="240">
        <f>IF(N914="základní",J914,0)</f>
        <v>0</v>
      </c>
      <c r="BF914" s="240">
        <f>IF(N914="snížená",J914,0)</f>
        <v>0</v>
      </c>
      <c r="BG914" s="240">
        <f>IF(N914="zákl. přenesená",J914,0)</f>
        <v>0</v>
      </c>
      <c r="BH914" s="240">
        <f>IF(N914="sníž. přenesená",J914,0)</f>
        <v>0</v>
      </c>
      <c r="BI914" s="240">
        <f>IF(N914="nulová",J914,0)</f>
        <v>0</v>
      </c>
      <c r="BJ914" s="18" t="s">
        <v>86</v>
      </c>
      <c r="BK914" s="240">
        <f>ROUND(I914*H914,2)</f>
        <v>0</v>
      </c>
      <c r="BL914" s="18" t="s">
        <v>121</v>
      </c>
      <c r="BM914" s="239" t="s">
        <v>1516</v>
      </c>
    </row>
    <row r="915" s="13" customFormat="1">
      <c r="A915" s="13"/>
      <c r="B915" s="241"/>
      <c r="C915" s="242"/>
      <c r="D915" s="243" t="s">
        <v>230</v>
      </c>
      <c r="E915" s="244" t="s">
        <v>1</v>
      </c>
      <c r="F915" s="245" t="s">
        <v>1517</v>
      </c>
      <c r="G915" s="242"/>
      <c r="H915" s="246">
        <v>0.45000000000000001</v>
      </c>
      <c r="I915" s="247"/>
      <c r="J915" s="242"/>
      <c r="K915" s="242"/>
      <c r="L915" s="248"/>
      <c r="M915" s="249"/>
      <c r="N915" s="250"/>
      <c r="O915" s="250"/>
      <c r="P915" s="250"/>
      <c r="Q915" s="250"/>
      <c r="R915" s="250"/>
      <c r="S915" s="250"/>
      <c r="T915" s="251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2" t="s">
        <v>230</v>
      </c>
      <c r="AU915" s="252" t="s">
        <v>88</v>
      </c>
      <c r="AV915" s="13" t="s">
        <v>88</v>
      </c>
      <c r="AW915" s="13" t="s">
        <v>34</v>
      </c>
      <c r="AX915" s="13" t="s">
        <v>86</v>
      </c>
      <c r="AY915" s="252" t="s">
        <v>216</v>
      </c>
    </row>
    <row r="916" s="2" customFormat="1" ht="16.5" customHeight="1">
      <c r="A916" s="39"/>
      <c r="B916" s="40"/>
      <c r="C916" s="228" t="s">
        <v>1518</v>
      </c>
      <c r="D916" s="228" t="s">
        <v>218</v>
      </c>
      <c r="E916" s="229" t="s">
        <v>1519</v>
      </c>
      <c r="F916" s="230" t="s">
        <v>1520</v>
      </c>
      <c r="G916" s="231" t="s">
        <v>328</v>
      </c>
      <c r="H916" s="232">
        <v>44.798000000000002</v>
      </c>
      <c r="I916" s="233"/>
      <c r="J916" s="234">
        <f>ROUND(I916*H916,2)</f>
        <v>0</v>
      </c>
      <c r="K916" s="230" t="s">
        <v>222</v>
      </c>
      <c r="L916" s="45"/>
      <c r="M916" s="235" t="s">
        <v>1</v>
      </c>
      <c r="N916" s="236" t="s">
        <v>44</v>
      </c>
      <c r="O916" s="92"/>
      <c r="P916" s="237">
        <f>O916*H916</f>
        <v>0</v>
      </c>
      <c r="Q916" s="237">
        <v>2.45329</v>
      </c>
      <c r="R916" s="237">
        <f>Q916*H916</f>
        <v>109.90248542000001</v>
      </c>
      <c r="S916" s="237">
        <v>0</v>
      </c>
      <c r="T916" s="238">
        <f>S916*H916</f>
        <v>0</v>
      </c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R916" s="239" t="s">
        <v>121</v>
      </c>
      <c r="AT916" s="239" t="s">
        <v>218</v>
      </c>
      <c r="AU916" s="239" t="s">
        <v>88</v>
      </c>
      <c r="AY916" s="18" t="s">
        <v>216</v>
      </c>
      <c r="BE916" s="240">
        <f>IF(N916="základní",J916,0)</f>
        <v>0</v>
      </c>
      <c r="BF916" s="240">
        <f>IF(N916="snížená",J916,0)</f>
        <v>0</v>
      </c>
      <c r="BG916" s="240">
        <f>IF(N916="zákl. přenesená",J916,0)</f>
        <v>0</v>
      </c>
      <c r="BH916" s="240">
        <f>IF(N916="sníž. přenesená",J916,0)</f>
        <v>0</v>
      </c>
      <c r="BI916" s="240">
        <f>IF(N916="nulová",J916,0)</f>
        <v>0</v>
      </c>
      <c r="BJ916" s="18" t="s">
        <v>86</v>
      </c>
      <c r="BK916" s="240">
        <f>ROUND(I916*H916,2)</f>
        <v>0</v>
      </c>
      <c r="BL916" s="18" t="s">
        <v>121</v>
      </c>
      <c r="BM916" s="239" t="s">
        <v>1521</v>
      </c>
    </row>
    <row r="917" s="13" customFormat="1">
      <c r="A917" s="13"/>
      <c r="B917" s="241"/>
      <c r="C917" s="242"/>
      <c r="D917" s="243" t="s">
        <v>230</v>
      </c>
      <c r="E917" s="244" t="s">
        <v>1</v>
      </c>
      <c r="F917" s="245" t="s">
        <v>1522</v>
      </c>
      <c r="G917" s="242"/>
      <c r="H917" s="246">
        <v>1.464</v>
      </c>
      <c r="I917" s="247"/>
      <c r="J917" s="242"/>
      <c r="K917" s="242"/>
      <c r="L917" s="248"/>
      <c r="M917" s="249"/>
      <c r="N917" s="250"/>
      <c r="O917" s="250"/>
      <c r="P917" s="250"/>
      <c r="Q917" s="250"/>
      <c r="R917" s="250"/>
      <c r="S917" s="250"/>
      <c r="T917" s="251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2" t="s">
        <v>230</v>
      </c>
      <c r="AU917" s="252" t="s">
        <v>88</v>
      </c>
      <c r="AV917" s="13" t="s">
        <v>88</v>
      </c>
      <c r="AW917" s="13" t="s">
        <v>34</v>
      </c>
      <c r="AX917" s="13" t="s">
        <v>79</v>
      </c>
      <c r="AY917" s="252" t="s">
        <v>216</v>
      </c>
    </row>
    <row r="918" s="13" customFormat="1">
      <c r="A918" s="13"/>
      <c r="B918" s="241"/>
      <c r="C918" s="242"/>
      <c r="D918" s="243" t="s">
        <v>230</v>
      </c>
      <c r="E918" s="244" t="s">
        <v>1</v>
      </c>
      <c r="F918" s="245" t="s">
        <v>1523</v>
      </c>
      <c r="G918" s="242"/>
      <c r="H918" s="246">
        <v>41.668999999999997</v>
      </c>
      <c r="I918" s="247"/>
      <c r="J918" s="242"/>
      <c r="K918" s="242"/>
      <c r="L918" s="248"/>
      <c r="M918" s="249"/>
      <c r="N918" s="250"/>
      <c r="O918" s="250"/>
      <c r="P918" s="250"/>
      <c r="Q918" s="250"/>
      <c r="R918" s="250"/>
      <c r="S918" s="250"/>
      <c r="T918" s="251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2" t="s">
        <v>230</v>
      </c>
      <c r="AU918" s="252" t="s">
        <v>88</v>
      </c>
      <c r="AV918" s="13" t="s">
        <v>88</v>
      </c>
      <c r="AW918" s="13" t="s">
        <v>34</v>
      </c>
      <c r="AX918" s="13" t="s">
        <v>79</v>
      </c>
      <c r="AY918" s="252" t="s">
        <v>216</v>
      </c>
    </row>
    <row r="919" s="13" customFormat="1">
      <c r="A919" s="13"/>
      <c r="B919" s="241"/>
      <c r="C919" s="242"/>
      <c r="D919" s="243" t="s">
        <v>230</v>
      </c>
      <c r="E919" s="244" t="s">
        <v>1</v>
      </c>
      <c r="F919" s="245" t="s">
        <v>1524</v>
      </c>
      <c r="G919" s="242"/>
      <c r="H919" s="246">
        <v>1.665</v>
      </c>
      <c r="I919" s="247"/>
      <c r="J919" s="242"/>
      <c r="K919" s="242"/>
      <c r="L919" s="248"/>
      <c r="M919" s="249"/>
      <c r="N919" s="250"/>
      <c r="O919" s="250"/>
      <c r="P919" s="250"/>
      <c r="Q919" s="250"/>
      <c r="R919" s="250"/>
      <c r="S919" s="250"/>
      <c r="T919" s="251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2" t="s">
        <v>230</v>
      </c>
      <c r="AU919" s="252" t="s">
        <v>88</v>
      </c>
      <c r="AV919" s="13" t="s">
        <v>88</v>
      </c>
      <c r="AW919" s="13" t="s">
        <v>34</v>
      </c>
      <c r="AX919" s="13" t="s">
        <v>79</v>
      </c>
      <c r="AY919" s="252" t="s">
        <v>216</v>
      </c>
    </row>
    <row r="920" s="14" customFormat="1">
      <c r="A920" s="14"/>
      <c r="B920" s="253"/>
      <c r="C920" s="254"/>
      <c r="D920" s="243" t="s">
        <v>230</v>
      </c>
      <c r="E920" s="255" t="s">
        <v>1</v>
      </c>
      <c r="F920" s="256" t="s">
        <v>285</v>
      </c>
      <c r="G920" s="254"/>
      <c r="H920" s="257">
        <v>44.798000000000002</v>
      </c>
      <c r="I920" s="258"/>
      <c r="J920" s="254"/>
      <c r="K920" s="254"/>
      <c r="L920" s="259"/>
      <c r="M920" s="260"/>
      <c r="N920" s="261"/>
      <c r="O920" s="261"/>
      <c r="P920" s="261"/>
      <c r="Q920" s="261"/>
      <c r="R920" s="261"/>
      <c r="S920" s="261"/>
      <c r="T920" s="262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63" t="s">
        <v>230</v>
      </c>
      <c r="AU920" s="263" t="s">
        <v>88</v>
      </c>
      <c r="AV920" s="14" t="s">
        <v>121</v>
      </c>
      <c r="AW920" s="14" t="s">
        <v>34</v>
      </c>
      <c r="AX920" s="14" t="s">
        <v>86</v>
      </c>
      <c r="AY920" s="263" t="s">
        <v>216</v>
      </c>
    </row>
    <row r="921" s="2" customFormat="1" ht="16.5" customHeight="1">
      <c r="A921" s="39"/>
      <c r="B921" s="40"/>
      <c r="C921" s="228" t="s">
        <v>1525</v>
      </c>
      <c r="D921" s="228" t="s">
        <v>218</v>
      </c>
      <c r="E921" s="229" t="s">
        <v>1526</v>
      </c>
      <c r="F921" s="230" t="s">
        <v>1527</v>
      </c>
      <c r="G921" s="231" t="s">
        <v>328</v>
      </c>
      <c r="H921" s="232">
        <v>40.094999999999999</v>
      </c>
      <c r="I921" s="233"/>
      <c r="J921" s="234">
        <f>ROUND(I921*H921,2)</f>
        <v>0</v>
      </c>
      <c r="K921" s="230" t="s">
        <v>222</v>
      </c>
      <c r="L921" s="45"/>
      <c r="M921" s="235" t="s">
        <v>1</v>
      </c>
      <c r="N921" s="236" t="s">
        <v>44</v>
      </c>
      <c r="O921" s="92"/>
      <c r="P921" s="237">
        <f>O921*H921</f>
        <v>0</v>
      </c>
      <c r="Q921" s="237">
        <v>0</v>
      </c>
      <c r="R921" s="237">
        <f>Q921*H921</f>
        <v>0</v>
      </c>
      <c r="S921" s="237">
        <v>0</v>
      </c>
      <c r="T921" s="238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39" t="s">
        <v>121</v>
      </c>
      <c r="AT921" s="239" t="s">
        <v>218</v>
      </c>
      <c r="AU921" s="239" t="s">
        <v>88</v>
      </c>
      <c r="AY921" s="18" t="s">
        <v>216</v>
      </c>
      <c r="BE921" s="240">
        <f>IF(N921="základní",J921,0)</f>
        <v>0</v>
      </c>
      <c r="BF921" s="240">
        <f>IF(N921="snížená",J921,0)</f>
        <v>0</v>
      </c>
      <c r="BG921" s="240">
        <f>IF(N921="zákl. přenesená",J921,0)</f>
        <v>0</v>
      </c>
      <c r="BH921" s="240">
        <f>IF(N921="sníž. přenesená",J921,0)</f>
        <v>0</v>
      </c>
      <c r="BI921" s="240">
        <f>IF(N921="nulová",J921,0)</f>
        <v>0</v>
      </c>
      <c r="BJ921" s="18" t="s">
        <v>86</v>
      </c>
      <c r="BK921" s="240">
        <f>ROUND(I921*H921,2)</f>
        <v>0</v>
      </c>
      <c r="BL921" s="18" t="s">
        <v>121</v>
      </c>
      <c r="BM921" s="239" t="s">
        <v>1528</v>
      </c>
    </row>
    <row r="922" s="13" customFormat="1">
      <c r="A922" s="13"/>
      <c r="B922" s="241"/>
      <c r="C922" s="242"/>
      <c r="D922" s="243" t="s">
        <v>230</v>
      </c>
      <c r="E922" s="244" t="s">
        <v>1</v>
      </c>
      <c r="F922" s="245" t="s">
        <v>1529</v>
      </c>
      <c r="G922" s="242"/>
      <c r="H922" s="246">
        <v>20.039999999999999</v>
      </c>
      <c r="I922" s="247"/>
      <c r="J922" s="242"/>
      <c r="K922" s="242"/>
      <c r="L922" s="248"/>
      <c r="M922" s="249"/>
      <c r="N922" s="250"/>
      <c r="O922" s="250"/>
      <c r="P922" s="250"/>
      <c r="Q922" s="250"/>
      <c r="R922" s="250"/>
      <c r="S922" s="250"/>
      <c r="T922" s="251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2" t="s">
        <v>230</v>
      </c>
      <c r="AU922" s="252" t="s">
        <v>88</v>
      </c>
      <c r="AV922" s="13" t="s">
        <v>88</v>
      </c>
      <c r="AW922" s="13" t="s">
        <v>34</v>
      </c>
      <c r="AX922" s="13" t="s">
        <v>79</v>
      </c>
      <c r="AY922" s="252" t="s">
        <v>216</v>
      </c>
    </row>
    <row r="923" s="13" customFormat="1">
      <c r="A923" s="13"/>
      <c r="B923" s="241"/>
      <c r="C923" s="242"/>
      <c r="D923" s="243" t="s">
        <v>230</v>
      </c>
      <c r="E923" s="244" t="s">
        <v>1</v>
      </c>
      <c r="F923" s="245" t="s">
        <v>1530</v>
      </c>
      <c r="G923" s="242"/>
      <c r="H923" s="246">
        <v>20.055</v>
      </c>
      <c r="I923" s="247"/>
      <c r="J923" s="242"/>
      <c r="K923" s="242"/>
      <c r="L923" s="248"/>
      <c r="M923" s="249"/>
      <c r="N923" s="250"/>
      <c r="O923" s="250"/>
      <c r="P923" s="250"/>
      <c r="Q923" s="250"/>
      <c r="R923" s="250"/>
      <c r="S923" s="250"/>
      <c r="T923" s="251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2" t="s">
        <v>230</v>
      </c>
      <c r="AU923" s="252" t="s">
        <v>88</v>
      </c>
      <c r="AV923" s="13" t="s">
        <v>88</v>
      </c>
      <c r="AW923" s="13" t="s">
        <v>34</v>
      </c>
      <c r="AX923" s="13" t="s">
        <v>79</v>
      </c>
      <c r="AY923" s="252" t="s">
        <v>216</v>
      </c>
    </row>
    <row r="924" s="14" customFormat="1">
      <c r="A924" s="14"/>
      <c r="B924" s="253"/>
      <c r="C924" s="254"/>
      <c r="D924" s="243" t="s">
        <v>230</v>
      </c>
      <c r="E924" s="255" t="s">
        <v>1</v>
      </c>
      <c r="F924" s="256" t="s">
        <v>285</v>
      </c>
      <c r="G924" s="254"/>
      <c r="H924" s="257">
        <v>40.094999999999999</v>
      </c>
      <c r="I924" s="258"/>
      <c r="J924" s="254"/>
      <c r="K924" s="254"/>
      <c r="L924" s="259"/>
      <c r="M924" s="260"/>
      <c r="N924" s="261"/>
      <c r="O924" s="261"/>
      <c r="P924" s="261"/>
      <c r="Q924" s="261"/>
      <c r="R924" s="261"/>
      <c r="S924" s="261"/>
      <c r="T924" s="262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63" t="s">
        <v>230</v>
      </c>
      <c r="AU924" s="263" t="s">
        <v>88</v>
      </c>
      <c r="AV924" s="14" t="s">
        <v>121</v>
      </c>
      <c r="AW924" s="14" t="s">
        <v>34</v>
      </c>
      <c r="AX924" s="14" t="s">
        <v>86</v>
      </c>
      <c r="AY924" s="263" t="s">
        <v>216</v>
      </c>
    </row>
    <row r="925" s="2" customFormat="1" ht="16.5" customHeight="1">
      <c r="A925" s="39"/>
      <c r="B925" s="40"/>
      <c r="C925" s="228" t="s">
        <v>1531</v>
      </c>
      <c r="D925" s="228" t="s">
        <v>218</v>
      </c>
      <c r="E925" s="229" t="s">
        <v>1532</v>
      </c>
      <c r="F925" s="230" t="s">
        <v>1533</v>
      </c>
      <c r="G925" s="231" t="s">
        <v>328</v>
      </c>
      <c r="H925" s="232">
        <v>43.133000000000003</v>
      </c>
      <c r="I925" s="233"/>
      <c r="J925" s="234">
        <f>ROUND(I925*H925,2)</f>
        <v>0</v>
      </c>
      <c r="K925" s="230" t="s">
        <v>222</v>
      </c>
      <c r="L925" s="45"/>
      <c r="M925" s="235" t="s">
        <v>1</v>
      </c>
      <c r="N925" s="236" t="s">
        <v>44</v>
      </c>
      <c r="O925" s="92"/>
      <c r="P925" s="237">
        <f>O925*H925</f>
        <v>0</v>
      </c>
      <c r="Q925" s="237">
        <v>0</v>
      </c>
      <c r="R925" s="237">
        <f>Q925*H925</f>
        <v>0</v>
      </c>
      <c r="S925" s="237">
        <v>0</v>
      </c>
      <c r="T925" s="238">
        <f>S925*H925</f>
        <v>0</v>
      </c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R925" s="239" t="s">
        <v>121</v>
      </c>
      <c r="AT925" s="239" t="s">
        <v>218</v>
      </c>
      <c r="AU925" s="239" t="s">
        <v>88</v>
      </c>
      <c r="AY925" s="18" t="s">
        <v>216</v>
      </c>
      <c r="BE925" s="240">
        <f>IF(N925="základní",J925,0)</f>
        <v>0</v>
      </c>
      <c r="BF925" s="240">
        <f>IF(N925="snížená",J925,0)</f>
        <v>0</v>
      </c>
      <c r="BG925" s="240">
        <f>IF(N925="zákl. přenesená",J925,0)</f>
        <v>0</v>
      </c>
      <c r="BH925" s="240">
        <f>IF(N925="sníž. přenesená",J925,0)</f>
        <v>0</v>
      </c>
      <c r="BI925" s="240">
        <f>IF(N925="nulová",J925,0)</f>
        <v>0</v>
      </c>
      <c r="BJ925" s="18" t="s">
        <v>86</v>
      </c>
      <c r="BK925" s="240">
        <f>ROUND(I925*H925,2)</f>
        <v>0</v>
      </c>
      <c r="BL925" s="18" t="s">
        <v>121</v>
      </c>
      <c r="BM925" s="239" t="s">
        <v>1534</v>
      </c>
    </row>
    <row r="926" s="13" customFormat="1">
      <c r="A926" s="13"/>
      <c r="B926" s="241"/>
      <c r="C926" s="242"/>
      <c r="D926" s="243" t="s">
        <v>230</v>
      </c>
      <c r="E926" s="244" t="s">
        <v>1</v>
      </c>
      <c r="F926" s="245" t="s">
        <v>1523</v>
      </c>
      <c r="G926" s="242"/>
      <c r="H926" s="246">
        <v>41.668999999999997</v>
      </c>
      <c r="I926" s="247"/>
      <c r="J926" s="242"/>
      <c r="K926" s="242"/>
      <c r="L926" s="248"/>
      <c r="M926" s="249"/>
      <c r="N926" s="250"/>
      <c r="O926" s="250"/>
      <c r="P926" s="250"/>
      <c r="Q926" s="250"/>
      <c r="R926" s="250"/>
      <c r="S926" s="250"/>
      <c r="T926" s="251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2" t="s">
        <v>230</v>
      </c>
      <c r="AU926" s="252" t="s">
        <v>88</v>
      </c>
      <c r="AV926" s="13" t="s">
        <v>88</v>
      </c>
      <c r="AW926" s="13" t="s">
        <v>34</v>
      </c>
      <c r="AX926" s="13" t="s">
        <v>79</v>
      </c>
      <c r="AY926" s="252" t="s">
        <v>216</v>
      </c>
    </row>
    <row r="927" s="13" customFormat="1">
      <c r="A927" s="13"/>
      <c r="B927" s="241"/>
      <c r="C927" s="242"/>
      <c r="D927" s="243" t="s">
        <v>230</v>
      </c>
      <c r="E927" s="244" t="s">
        <v>1</v>
      </c>
      <c r="F927" s="245" t="s">
        <v>1522</v>
      </c>
      <c r="G927" s="242"/>
      <c r="H927" s="246">
        <v>1.464</v>
      </c>
      <c r="I927" s="247"/>
      <c r="J927" s="242"/>
      <c r="K927" s="242"/>
      <c r="L927" s="248"/>
      <c r="M927" s="249"/>
      <c r="N927" s="250"/>
      <c r="O927" s="250"/>
      <c r="P927" s="250"/>
      <c r="Q927" s="250"/>
      <c r="R927" s="250"/>
      <c r="S927" s="250"/>
      <c r="T927" s="251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2" t="s">
        <v>230</v>
      </c>
      <c r="AU927" s="252" t="s">
        <v>88</v>
      </c>
      <c r="AV927" s="13" t="s">
        <v>88</v>
      </c>
      <c r="AW927" s="13" t="s">
        <v>34</v>
      </c>
      <c r="AX927" s="13" t="s">
        <v>79</v>
      </c>
      <c r="AY927" s="252" t="s">
        <v>216</v>
      </c>
    </row>
    <row r="928" s="14" customFormat="1">
      <c r="A928" s="14"/>
      <c r="B928" s="253"/>
      <c r="C928" s="254"/>
      <c r="D928" s="243" t="s">
        <v>230</v>
      </c>
      <c r="E928" s="255" t="s">
        <v>1</v>
      </c>
      <c r="F928" s="256" t="s">
        <v>285</v>
      </c>
      <c r="G928" s="254"/>
      <c r="H928" s="257">
        <v>43.133000000000003</v>
      </c>
      <c r="I928" s="258"/>
      <c r="J928" s="254"/>
      <c r="K928" s="254"/>
      <c r="L928" s="259"/>
      <c r="M928" s="260"/>
      <c r="N928" s="261"/>
      <c r="O928" s="261"/>
      <c r="P928" s="261"/>
      <c r="Q928" s="261"/>
      <c r="R928" s="261"/>
      <c r="S928" s="261"/>
      <c r="T928" s="262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63" t="s">
        <v>230</v>
      </c>
      <c r="AU928" s="263" t="s">
        <v>88</v>
      </c>
      <c r="AV928" s="14" t="s">
        <v>121</v>
      </c>
      <c r="AW928" s="14" t="s">
        <v>34</v>
      </c>
      <c r="AX928" s="14" t="s">
        <v>86</v>
      </c>
      <c r="AY928" s="263" t="s">
        <v>216</v>
      </c>
    </row>
    <row r="929" s="2" customFormat="1" ht="16.5" customHeight="1">
      <c r="A929" s="39"/>
      <c r="B929" s="40"/>
      <c r="C929" s="228" t="s">
        <v>1535</v>
      </c>
      <c r="D929" s="228" t="s">
        <v>218</v>
      </c>
      <c r="E929" s="229" t="s">
        <v>1536</v>
      </c>
      <c r="F929" s="230" t="s">
        <v>1537</v>
      </c>
      <c r="G929" s="231" t="s">
        <v>328</v>
      </c>
      <c r="H929" s="232">
        <v>1.728</v>
      </c>
      <c r="I929" s="233"/>
      <c r="J929" s="234">
        <f>ROUND(I929*H929,2)</f>
        <v>0</v>
      </c>
      <c r="K929" s="230" t="s">
        <v>222</v>
      </c>
      <c r="L929" s="45"/>
      <c r="M929" s="235" t="s">
        <v>1</v>
      </c>
      <c r="N929" s="236" t="s">
        <v>44</v>
      </c>
      <c r="O929" s="92"/>
      <c r="P929" s="237">
        <f>O929*H929</f>
        <v>0</v>
      </c>
      <c r="Q929" s="237">
        <v>1.212</v>
      </c>
      <c r="R929" s="237">
        <f>Q929*H929</f>
        <v>2.0943359999999998</v>
      </c>
      <c r="S929" s="237">
        <v>0</v>
      </c>
      <c r="T929" s="238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39" t="s">
        <v>121</v>
      </c>
      <c r="AT929" s="239" t="s">
        <v>218</v>
      </c>
      <c r="AU929" s="239" t="s">
        <v>88</v>
      </c>
      <c r="AY929" s="18" t="s">
        <v>216</v>
      </c>
      <c r="BE929" s="240">
        <f>IF(N929="základní",J929,0)</f>
        <v>0</v>
      </c>
      <c r="BF929" s="240">
        <f>IF(N929="snížená",J929,0)</f>
        <v>0</v>
      </c>
      <c r="BG929" s="240">
        <f>IF(N929="zákl. přenesená",J929,0)</f>
        <v>0</v>
      </c>
      <c r="BH929" s="240">
        <f>IF(N929="sníž. přenesená",J929,0)</f>
        <v>0</v>
      </c>
      <c r="BI929" s="240">
        <f>IF(N929="nulová",J929,0)</f>
        <v>0</v>
      </c>
      <c r="BJ929" s="18" t="s">
        <v>86</v>
      </c>
      <c r="BK929" s="240">
        <f>ROUND(I929*H929,2)</f>
        <v>0</v>
      </c>
      <c r="BL929" s="18" t="s">
        <v>121</v>
      </c>
      <c r="BM929" s="239" t="s">
        <v>1538</v>
      </c>
    </row>
    <row r="930" s="13" customFormat="1">
      <c r="A930" s="13"/>
      <c r="B930" s="241"/>
      <c r="C930" s="242"/>
      <c r="D930" s="243" t="s">
        <v>230</v>
      </c>
      <c r="E930" s="244" t="s">
        <v>1</v>
      </c>
      <c r="F930" s="245" t="s">
        <v>1539</v>
      </c>
      <c r="G930" s="242"/>
      <c r="H930" s="246">
        <v>1.728</v>
      </c>
      <c r="I930" s="247"/>
      <c r="J930" s="242"/>
      <c r="K930" s="242"/>
      <c r="L930" s="248"/>
      <c r="M930" s="249"/>
      <c r="N930" s="250"/>
      <c r="O930" s="250"/>
      <c r="P930" s="250"/>
      <c r="Q930" s="250"/>
      <c r="R930" s="250"/>
      <c r="S930" s="250"/>
      <c r="T930" s="251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2" t="s">
        <v>230</v>
      </c>
      <c r="AU930" s="252" t="s">
        <v>88</v>
      </c>
      <c r="AV930" s="13" t="s">
        <v>88</v>
      </c>
      <c r="AW930" s="13" t="s">
        <v>34</v>
      </c>
      <c r="AX930" s="13" t="s">
        <v>86</v>
      </c>
      <c r="AY930" s="252" t="s">
        <v>216</v>
      </c>
    </row>
    <row r="931" s="2" customFormat="1" ht="16.5" customHeight="1">
      <c r="A931" s="39"/>
      <c r="B931" s="40"/>
      <c r="C931" s="228" t="s">
        <v>1540</v>
      </c>
      <c r="D931" s="228" t="s">
        <v>218</v>
      </c>
      <c r="E931" s="229" t="s">
        <v>1541</v>
      </c>
      <c r="F931" s="230" t="s">
        <v>1542</v>
      </c>
      <c r="G931" s="231" t="s">
        <v>359</v>
      </c>
      <c r="H931" s="232">
        <v>2.2349999999999999</v>
      </c>
      <c r="I931" s="233"/>
      <c r="J931" s="234">
        <f>ROUND(I931*H931,2)</f>
        <v>0</v>
      </c>
      <c r="K931" s="230" t="s">
        <v>222</v>
      </c>
      <c r="L931" s="45"/>
      <c r="M931" s="235" t="s">
        <v>1</v>
      </c>
      <c r="N931" s="236" t="s">
        <v>44</v>
      </c>
      <c r="O931" s="92"/>
      <c r="P931" s="237">
        <f>O931*H931</f>
        <v>0</v>
      </c>
      <c r="Q931" s="237">
        <v>1.06277</v>
      </c>
      <c r="R931" s="237">
        <f>Q931*H931</f>
        <v>2.3752909499999997</v>
      </c>
      <c r="S931" s="237">
        <v>0</v>
      </c>
      <c r="T931" s="238">
        <f>S931*H931</f>
        <v>0</v>
      </c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R931" s="239" t="s">
        <v>121</v>
      </c>
      <c r="AT931" s="239" t="s">
        <v>218</v>
      </c>
      <c r="AU931" s="239" t="s">
        <v>88</v>
      </c>
      <c r="AY931" s="18" t="s">
        <v>216</v>
      </c>
      <c r="BE931" s="240">
        <f>IF(N931="základní",J931,0)</f>
        <v>0</v>
      </c>
      <c r="BF931" s="240">
        <f>IF(N931="snížená",J931,0)</f>
        <v>0</v>
      </c>
      <c r="BG931" s="240">
        <f>IF(N931="zákl. přenesená",J931,0)</f>
        <v>0</v>
      </c>
      <c r="BH931" s="240">
        <f>IF(N931="sníž. přenesená",J931,0)</f>
        <v>0</v>
      </c>
      <c r="BI931" s="240">
        <f>IF(N931="nulová",J931,0)</f>
        <v>0</v>
      </c>
      <c r="BJ931" s="18" t="s">
        <v>86</v>
      </c>
      <c r="BK931" s="240">
        <f>ROUND(I931*H931,2)</f>
        <v>0</v>
      </c>
      <c r="BL931" s="18" t="s">
        <v>121</v>
      </c>
      <c r="BM931" s="239" t="s">
        <v>1543</v>
      </c>
    </row>
    <row r="932" s="13" customFormat="1">
      <c r="A932" s="13"/>
      <c r="B932" s="241"/>
      <c r="C932" s="242"/>
      <c r="D932" s="243" t="s">
        <v>230</v>
      </c>
      <c r="E932" s="244" t="s">
        <v>1</v>
      </c>
      <c r="F932" s="245" t="s">
        <v>1544</v>
      </c>
      <c r="G932" s="242"/>
      <c r="H932" s="246">
        <v>2.1040000000000001</v>
      </c>
      <c r="I932" s="247"/>
      <c r="J932" s="242"/>
      <c r="K932" s="242"/>
      <c r="L932" s="248"/>
      <c r="M932" s="249"/>
      <c r="N932" s="250"/>
      <c r="O932" s="250"/>
      <c r="P932" s="250"/>
      <c r="Q932" s="250"/>
      <c r="R932" s="250"/>
      <c r="S932" s="250"/>
      <c r="T932" s="251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2" t="s">
        <v>230</v>
      </c>
      <c r="AU932" s="252" t="s">
        <v>88</v>
      </c>
      <c r="AV932" s="13" t="s">
        <v>88</v>
      </c>
      <c r="AW932" s="13" t="s">
        <v>34</v>
      </c>
      <c r="AX932" s="13" t="s">
        <v>79</v>
      </c>
      <c r="AY932" s="252" t="s">
        <v>216</v>
      </c>
    </row>
    <row r="933" s="13" customFormat="1">
      <c r="A933" s="13"/>
      <c r="B933" s="241"/>
      <c r="C933" s="242"/>
      <c r="D933" s="243" t="s">
        <v>230</v>
      </c>
      <c r="E933" s="244" t="s">
        <v>1</v>
      </c>
      <c r="F933" s="245" t="s">
        <v>1545</v>
      </c>
      <c r="G933" s="242"/>
      <c r="H933" s="246">
        <v>0.13100000000000001</v>
      </c>
      <c r="I933" s="247"/>
      <c r="J933" s="242"/>
      <c r="K933" s="242"/>
      <c r="L933" s="248"/>
      <c r="M933" s="249"/>
      <c r="N933" s="250"/>
      <c r="O933" s="250"/>
      <c r="P933" s="250"/>
      <c r="Q933" s="250"/>
      <c r="R933" s="250"/>
      <c r="S933" s="250"/>
      <c r="T933" s="251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2" t="s">
        <v>230</v>
      </c>
      <c r="AU933" s="252" t="s">
        <v>88</v>
      </c>
      <c r="AV933" s="13" t="s">
        <v>88</v>
      </c>
      <c r="AW933" s="13" t="s">
        <v>34</v>
      </c>
      <c r="AX933" s="13" t="s">
        <v>79</v>
      </c>
      <c r="AY933" s="252" t="s">
        <v>216</v>
      </c>
    </row>
    <row r="934" s="14" customFormat="1">
      <c r="A934" s="14"/>
      <c r="B934" s="253"/>
      <c r="C934" s="254"/>
      <c r="D934" s="243" t="s">
        <v>230</v>
      </c>
      <c r="E934" s="255" t="s">
        <v>1</v>
      </c>
      <c r="F934" s="256" t="s">
        <v>285</v>
      </c>
      <c r="G934" s="254"/>
      <c r="H934" s="257">
        <v>2.2349999999999999</v>
      </c>
      <c r="I934" s="258"/>
      <c r="J934" s="254"/>
      <c r="K934" s="254"/>
      <c r="L934" s="259"/>
      <c r="M934" s="260"/>
      <c r="N934" s="261"/>
      <c r="O934" s="261"/>
      <c r="P934" s="261"/>
      <c r="Q934" s="261"/>
      <c r="R934" s="261"/>
      <c r="S934" s="261"/>
      <c r="T934" s="262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63" t="s">
        <v>230</v>
      </c>
      <c r="AU934" s="263" t="s">
        <v>88</v>
      </c>
      <c r="AV934" s="14" t="s">
        <v>121</v>
      </c>
      <c r="AW934" s="14" t="s">
        <v>34</v>
      </c>
      <c r="AX934" s="14" t="s">
        <v>86</v>
      </c>
      <c r="AY934" s="263" t="s">
        <v>216</v>
      </c>
    </row>
    <row r="935" s="2" customFormat="1" ht="21.75" customHeight="1">
      <c r="A935" s="39"/>
      <c r="B935" s="40"/>
      <c r="C935" s="228" t="s">
        <v>1546</v>
      </c>
      <c r="D935" s="228" t="s">
        <v>218</v>
      </c>
      <c r="E935" s="229" t="s">
        <v>1547</v>
      </c>
      <c r="F935" s="230" t="s">
        <v>1548</v>
      </c>
      <c r="G935" s="231" t="s">
        <v>277</v>
      </c>
      <c r="H935" s="232">
        <v>534.60000000000002</v>
      </c>
      <c r="I935" s="233"/>
      <c r="J935" s="234">
        <f>ROUND(I935*H935,2)</f>
        <v>0</v>
      </c>
      <c r="K935" s="230" t="s">
        <v>1</v>
      </c>
      <c r="L935" s="45"/>
      <c r="M935" s="235" t="s">
        <v>1</v>
      </c>
      <c r="N935" s="236" t="s">
        <v>44</v>
      </c>
      <c r="O935" s="92"/>
      <c r="P935" s="237">
        <f>O935*H935</f>
        <v>0</v>
      </c>
      <c r="Q935" s="237">
        <v>1.06277</v>
      </c>
      <c r="R935" s="237">
        <f>Q935*H935</f>
        <v>568.15684199999998</v>
      </c>
      <c r="S935" s="237">
        <v>0</v>
      </c>
      <c r="T935" s="238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39" t="s">
        <v>121</v>
      </c>
      <c r="AT935" s="239" t="s">
        <v>218</v>
      </c>
      <c r="AU935" s="239" t="s">
        <v>88</v>
      </c>
      <c r="AY935" s="18" t="s">
        <v>216</v>
      </c>
      <c r="BE935" s="240">
        <f>IF(N935="základní",J935,0)</f>
        <v>0</v>
      </c>
      <c r="BF935" s="240">
        <f>IF(N935="snížená",J935,0)</f>
        <v>0</v>
      </c>
      <c r="BG935" s="240">
        <f>IF(N935="zákl. přenesená",J935,0)</f>
        <v>0</v>
      </c>
      <c r="BH935" s="240">
        <f>IF(N935="sníž. přenesená",J935,0)</f>
        <v>0</v>
      </c>
      <c r="BI935" s="240">
        <f>IF(N935="nulová",J935,0)</f>
        <v>0</v>
      </c>
      <c r="BJ935" s="18" t="s">
        <v>86</v>
      </c>
      <c r="BK935" s="240">
        <f>ROUND(I935*H935,2)</f>
        <v>0</v>
      </c>
      <c r="BL935" s="18" t="s">
        <v>121</v>
      </c>
      <c r="BM935" s="239" t="s">
        <v>1549</v>
      </c>
    </row>
    <row r="936" s="13" customFormat="1">
      <c r="A936" s="13"/>
      <c r="B936" s="241"/>
      <c r="C936" s="242"/>
      <c r="D936" s="243" t="s">
        <v>230</v>
      </c>
      <c r="E936" s="244" t="s">
        <v>1</v>
      </c>
      <c r="F936" s="245" t="s">
        <v>1550</v>
      </c>
      <c r="G936" s="242"/>
      <c r="H936" s="246">
        <v>267.19999999999999</v>
      </c>
      <c r="I936" s="247"/>
      <c r="J936" s="242"/>
      <c r="K936" s="242"/>
      <c r="L936" s="248"/>
      <c r="M936" s="249"/>
      <c r="N936" s="250"/>
      <c r="O936" s="250"/>
      <c r="P936" s="250"/>
      <c r="Q936" s="250"/>
      <c r="R936" s="250"/>
      <c r="S936" s="250"/>
      <c r="T936" s="251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2" t="s">
        <v>230</v>
      </c>
      <c r="AU936" s="252" t="s">
        <v>88</v>
      </c>
      <c r="AV936" s="13" t="s">
        <v>88</v>
      </c>
      <c r="AW936" s="13" t="s">
        <v>34</v>
      </c>
      <c r="AX936" s="13" t="s">
        <v>79</v>
      </c>
      <c r="AY936" s="252" t="s">
        <v>216</v>
      </c>
    </row>
    <row r="937" s="13" customFormat="1">
      <c r="A937" s="13"/>
      <c r="B937" s="241"/>
      <c r="C937" s="242"/>
      <c r="D937" s="243" t="s">
        <v>230</v>
      </c>
      <c r="E937" s="244" t="s">
        <v>1</v>
      </c>
      <c r="F937" s="245" t="s">
        <v>1551</v>
      </c>
      <c r="G937" s="242"/>
      <c r="H937" s="246">
        <v>267.39999999999998</v>
      </c>
      <c r="I937" s="247"/>
      <c r="J937" s="242"/>
      <c r="K937" s="242"/>
      <c r="L937" s="248"/>
      <c r="M937" s="249"/>
      <c r="N937" s="250"/>
      <c r="O937" s="250"/>
      <c r="P937" s="250"/>
      <c r="Q937" s="250"/>
      <c r="R937" s="250"/>
      <c r="S937" s="250"/>
      <c r="T937" s="251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2" t="s">
        <v>230</v>
      </c>
      <c r="AU937" s="252" t="s">
        <v>88</v>
      </c>
      <c r="AV937" s="13" t="s">
        <v>88</v>
      </c>
      <c r="AW937" s="13" t="s">
        <v>34</v>
      </c>
      <c r="AX937" s="13" t="s">
        <v>79</v>
      </c>
      <c r="AY937" s="252" t="s">
        <v>216</v>
      </c>
    </row>
    <row r="938" s="14" customFormat="1">
      <c r="A938" s="14"/>
      <c r="B938" s="253"/>
      <c r="C938" s="254"/>
      <c r="D938" s="243" t="s">
        <v>230</v>
      </c>
      <c r="E938" s="255" t="s">
        <v>1</v>
      </c>
      <c r="F938" s="256" t="s">
        <v>285</v>
      </c>
      <c r="G938" s="254"/>
      <c r="H938" s="257">
        <v>534.60000000000002</v>
      </c>
      <c r="I938" s="258"/>
      <c r="J938" s="254"/>
      <c r="K938" s="254"/>
      <c r="L938" s="259"/>
      <c r="M938" s="260"/>
      <c r="N938" s="261"/>
      <c r="O938" s="261"/>
      <c r="P938" s="261"/>
      <c r="Q938" s="261"/>
      <c r="R938" s="261"/>
      <c r="S938" s="261"/>
      <c r="T938" s="262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63" t="s">
        <v>230</v>
      </c>
      <c r="AU938" s="263" t="s">
        <v>88</v>
      </c>
      <c r="AV938" s="14" t="s">
        <v>121</v>
      </c>
      <c r="AW938" s="14" t="s">
        <v>34</v>
      </c>
      <c r="AX938" s="14" t="s">
        <v>86</v>
      </c>
      <c r="AY938" s="263" t="s">
        <v>216</v>
      </c>
    </row>
    <row r="939" s="2" customFormat="1" ht="16.5" customHeight="1">
      <c r="A939" s="39"/>
      <c r="B939" s="40"/>
      <c r="C939" s="228" t="s">
        <v>1552</v>
      </c>
      <c r="D939" s="228" t="s">
        <v>218</v>
      </c>
      <c r="E939" s="229" t="s">
        <v>1553</v>
      </c>
      <c r="F939" s="230" t="s">
        <v>1554</v>
      </c>
      <c r="G939" s="231" t="s">
        <v>277</v>
      </c>
      <c r="H939" s="232">
        <v>267.19999999999999</v>
      </c>
      <c r="I939" s="233"/>
      <c r="J939" s="234">
        <f>ROUND(I939*H939,2)</f>
        <v>0</v>
      </c>
      <c r="K939" s="230" t="s">
        <v>222</v>
      </c>
      <c r="L939" s="45"/>
      <c r="M939" s="235" t="s">
        <v>1</v>
      </c>
      <c r="N939" s="236" t="s">
        <v>44</v>
      </c>
      <c r="O939" s="92"/>
      <c r="P939" s="237">
        <f>O939*H939</f>
        <v>0</v>
      </c>
      <c r="Q939" s="237">
        <v>0.042000000000000003</v>
      </c>
      <c r="R939" s="237">
        <f>Q939*H939</f>
        <v>11.2224</v>
      </c>
      <c r="S939" s="237">
        <v>0</v>
      </c>
      <c r="T939" s="238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39" t="s">
        <v>121</v>
      </c>
      <c r="AT939" s="239" t="s">
        <v>218</v>
      </c>
      <c r="AU939" s="239" t="s">
        <v>88</v>
      </c>
      <c r="AY939" s="18" t="s">
        <v>216</v>
      </c>
      <c r="BE939" s="240">
        <f>IF(N939="základní",J939,0)</f>
        <v>0</v>
      </c>
      <c r="BF939" s="240">
        <f>IF(N939="snížená",J939,0)</f>
        <v>0</v>
      </c>
      <c r="BG939" s="240">
        <f>IF(N939="zákl. přenesená",J939,0)</f>
        <v>0</v>
      </c>
      <c r="BH939" s="240">
        <f>IF(N939="sníž. přenesená",J939,0)</f>
        <v>0</v>
      </c>
      <c r="BI939" s="240">
        <f>IF(N939="nulová",J939,0)</f>
        <v>0</v>
      </c>
      <c r="BJ939" s="18" t="s">
        <v>86</v>
      </c>
      <c r="BK939" s="240">
        <f>ROUND(I939*H939,2)</f>
        <v>0</v>
      </c>
      <c r="BL939" s="18" t="s">
        <v>121</v>
      </c>
      <c r="BM939" s="239" t="s">
        <v>1555</v>
      </c>
    </row>
    <row r="940" s="13" customFormat="1">
      <c r="A940" s="13"/>
      <c r="B940" s="241"/>
      <c r="C940" s="242"/>
      <c r="D940" s="243" t="s">
        <v>230</v>
      </c>
      <c r="E940" s="244" t="s">
        <v>1</v>
      </c>
      <c r="F940" s="245" t="s">
        <v>1556</v>
      </c>
      <c r="G940" s="242"/>
      <c r="H940" s="246">
        <v>267.19999999999999</v>
      </c>
      <c r="I940" s="247"/>
      <c r="J940" s="242"/>
      <c r="K940" s="242"/>
      <c r="L940" s="248"/>
      <c r="M940" s="249"/>
      <c r="N940" s="250"/>
      <c r="O940" s="250"/>
      <c r="P940" s="250"/>
      <c r="Q940" s="250"/>
      <c r="R940" s="250"/>
      <c r="S940" s="250"/>
      <c r="T940" s="251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2" t="s">
        <v>230</v>
      </c>
      <c r="AU940" s="252" t="s">
        <v>88</v>
      </c>
      <c r="AV940" s="13" t="s">
        <v>88</v>
      </c>
      <c r="AW940" s="13" t="s">
        <v>34</v>
      </c>
      <c r="AX940" s="13" t="s">
        <v>86</v>
      </c>
      <c r="AY940" s="252" t="s">
        <v>216</v>
      </c>
    </row>
    <row r="941" s="2" customFormat="1" ht="21.75" customHeight="1">
      <c r="A941" s="39"/>
      <c r="B941" s="40"/>
      <c r="C941" s="228" t="s">
        <v>1557</v>
      </c>
      <c r="D941" s="228" t="s">
        <v>218</v>
      </c>
      <c r="E941" s="229" t="s">
        <v>1558</v>
      </c>
      <c r="F941" s="230" t="s">
        <v>1559</v>
      </c>
      <c r="G941" s="231" t="s">
        <v>277</v>
      </c>
      <c r="H941" s="232">
        <v>534.60000000000002</v>
      </c>
      <c r="I941" s="233"/>
      <c r="J941" s="234">
        <f>ROUND(I941*H941,2)</f>
        <v>0</v>
      </c>
      <c r="K941" s="230" t="s">
        <v>1</v>
      </c>
      <c r="L941" s="45"/>
      <c r="M941" s="235" t="s">
        <v>1</v>
      </c>
      <c r="N941" s="236" t="s">
        <v>44</v>
      </c>
      <c r="O941" s="92"/>
      <c r="P941" s="237">
        <f>O941*H941</f>
        <v>0</v>
      </c>
      <c r="Q941" s="237">
        <v>0.105</v>
      </c>
      <c r="R941" s="237">
        <f>Q941*H941</f>
        <v>56.133000000000003</v>
      </c>
      <c r="S941" s="237">
        <v>0</v>
      </c>
      <c r="T941" s="238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39" t="s">
        <v>121</v>
      </c>
      <c r="AT941" s="239" t="s">
        <v>218</v>
      </c>
      <c r="AU941" s="239" t="s">
        <v>88</v>
      </c>
      <c r="AY941" s="18" t="s">
        <v>216</v>
      </c>
      <c r="BE941" s="240">
        <f>IF(N941="základní",J941,0)</f>
        <v>0</v>
      </c>
      <c r="BF941" s="240">
        <f>IF(N941="snížená",J941,0)</f>
        <v>0</v>
      </c>
      <c r="BG941" s="240">
        <f>IF(N941="zákl. přenesená",J941,0)</f>
        <v>0</v>
      </c>
      <c r="BH941" s="240">
        <f>IF(N941="sníž. přenesená",J941,0)</f>
        <v>0</v>
      </c>
      <c r="BI941" s="240">
        <f>IF(N941="nulová",J941,0)</f>
        <v>0</v>
      </c>
      <c r="BJ941" s="18" t="s">
        <v>86</v>
      </c>
      <c r="BK941" s="240">
        <f>ROUND(I941*H941,2)</f>
        <v>0</v>
      </c>
      <c r="BL941" s="18" t="s">
        <v>121</v>
      </c>
      <c r="BM941" s="239" t="s">
        <v>1560</v>
      </c>
    </row>
    <row r="942" s="13" customFormat="1">
      <c r="A942" s="13"/>
      <c r="B942" s="241"/>
      <c r="C942" s="242"/>
      <c r="D942" s="243" t="s">
        <v>230</v>
      </c>
      <c r="E942" s="244" t="s">
        <v>1</v>
      </c>
      <c r="F942" s="245" t="s">
        <v>1561</v>
      </c>
      <c r="G942" s="242"/>
      <c r="H942" s="246">
        <v>267.19999999999999</v>
      </c>
      <c r="I942" s="247"/>
      <c r="J942" s="242"/>
      <c r="K942" s="242"/>
      <c r="L942" s="248"/>
      <c r="M942" s="249"/>
      <c r="N942" s="250"/>
      <c r="O942" s="250"/>
      <c r="P942" s="250"/>
      <c r="Q942" s="250"/>
      <c r="R942" s="250"/>
      <c r="S942" s="250"/>
      <c r="T942" s="251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2" t="s">
        <v>230</v>
      </c>
      <c r="AU942" s="252" t="s">
        <v>88</v>
      </c>
      <c r="AV942" s="13" t="s">
        <v>88</v>
      </c>
      <c r="AW942" s="13" t="s">
        <v>34</v>
      </c>
      <c r="AX942" s="13" t="s">
        <v>79</v>
      </c>
      <c r="AY942" s="252" t="s">
        <v>216</v>
      </c>
    </row>
    <row r="943" s="13" customFormat="1">
      <c r="A943" s="13"/>
      <c r="B943" s="241"/>
      <c r="C943" s="242"/>
      <c r="D943" s="243" t="s">
        <v>230</v>
      </c>
      <c r="E943" s="244" t="s">
        <v>1</v>
      </c>
      <c r="F943" s="245" t="s">
        <v>1562</v>
      </c>
      <c r="G943" s="242"/>
      <c r="H943" s="246">
        <v>267.39999999999998</v>
      </c>
      <c r="I943" s="247"/>
      <c r="J943" s="242"/>
      <c r="K943" s="242"/>
      <c r="L943" s="248"/>
      <c r="M943" s="249"/>
      <c r="N943" s="250"/>
      <c r="O943" s="250"/>
      <c r="P943" s="250"/>
      <c r="Q943" s="250"/>
      <c r="R943" s="250"/>
      <c r="S943" s="250"/>
      <c r="T943" s="251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2" t="s">
        <v>230</v>
      </c>
      <c r="AU943" s="252" t="s">
        <v>88</v>
      </c>
      <c r="AV943" s="13" t="s">
        <v>88</v>
      </c>
      <c r="AW943" s="13" t="s">
        <v>34</v>
      </c>
      <c r="AX943" s="13" t="s">
        <v>79</v>
      </c>
      <c r="AY943" s="252" t="s">
        <v>216</v>
      </c>
    </row>
    <row r="944" s="14" customFormat="1">
      <c r="A944" s="14"/>
      <c r="B944" s="253"/>
      <c r="C944" s="254"/>
      <c r="D944" s="243" t="s">
        <v>230</v>
      </c>
      <c r="E944" s="255" t="s">
        <v>1</v>
      </c>
      <c r="F944" s="256" t="s">
        <v>285</v>
      </c>
      <c r="G944" s="254"/>
      <c r="H944" s="257">
        <v>534.60000000000002</v>
      </c>
      <c r="I944" s="258"/>
      <c r="J944" s="254"/>
      <c r="K944" s="254"/>
      <c r="L944" s="259"/>
      <c r="M944" s="260"/>
      <c r="N944" s="261"/>
      <c r="O944" s="261"/>
      <c r="P944" s="261"/>
      <c r="Q944" s="261"/>
      <c r="R944" s="261"/>
      <c r="S944" s="261"/>
      <c r="T944" s="262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63" t="s">
        <v>230</v>
      </c>
      <c r="AU944" s="263" t="s">
        <v>88</v>
      </c>
      <c r="AV944" s="14" t="s">
        <v>121</v>
      </c>
      <c r="AW944" s="14" t="s">
        <v>34</v>
      </c>
      <c r="AX944" s="14" t="s">
        <v>86</v>
      </c>
      <c r="AY944" s="263" t="s">
        <v>216</v>
      </c>
    </row>
    <row r="945" s="2" customFormat="1" ht="16.5" customHeight="1">
      <c r="A945" s="39"/>
      <c r="B945" s="40"/>
      <c r="C945" s="228" t="s">
        <v>1563</v>
      </c>
      <c r="D945" s="228" t="s">
        <v>218</v>
      </c>
      <c r="E945" s="229" t="s">
        <v>1564</v>
      </c>
      <c r="F945" s="230" t="s">
        <v>1565</v>
      </c>
      <c r="G945" s="231" t="s">
        <v>277</v>
      </c>
      <c r="H945" s="232">
        <v>267.39999999999998</v>
      </c>
      <c r="I945" s="233"/>
      <c r="J945" s="234">
        <f>ROUND(I945*H945,2)</f>
        <v>0</v>
      </c>
      <c r="K945" s="230" t="s">
        <v>222</v>
      </c>
      <c r="L945" s="45"/>
      <c r="M945" s="235" t="s">
        <v>1</v>
      </c>
      <c r="N945" s="236" t="s">
        <v>44</v>
      </c>
      <c r="O945" s="92"/>
      <c r="P945" s="237">
        <f>O945*H945</f>
        <v>0</v>
      </c>
      <c r="Q945" s="237">
        <v>0.049840000000000002</v>
      </c>
      <c r="R945" s="237">
        <f>Q945*H945</f>
        <v>13.327216</v>
      </c>
      <c r="S945" s="237">
        <v>0</v>
      </c>
      <c r="T945" s="238">
        <f>S945*H945</f>
        <v>0</v>
      </c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R945" s="239" t="s">
        <v>121</v>
      </c>
      <c r="AT945" s="239" t="s">
        <v>218</v>
      </c>
      <c r="AU945" s="239" t="s">
        <v>88</v>
      </c>
      <c r="AY945" s="18" t="s">
        <v>216</v>
      </c>
      <c r="BE945" s="240">
        <f>IF(N945="základní",J945,0)</f>
        <v>0</v>
      </c>
      <c r="BF945" s="240">
        <f>IF(N945="snížená",J945,0)</f>
        <v>0</v>
      </c>
      <c r="BG945" s="240">
        <f>IF(N945="zákl. přenesená",J945,0)</f>
        <v>0</v>
      </c>
      <c r="BH945" s="240">
        <f>IF(N945="sníž. přenesená",J945,0)</f>
        <v>0</v>
      </c>
      <c r="BI945" s="240">
        <f>IF(N945="nulová",J945,0)</f>
        <v>0</v>
      </c>
      <c r="BJ945" s="18" t="s">
        <v>86</v>
      </c>
      <c r="BK945" s="240">
        <f>ROUND(I945*H945,2)</f>
        <v>0</v>
      </c>
      <c r="BL945" s="18" t="s">
        <v>121</v>
      </c>
      <c r="BM945" s="239" t="s">
        <v>1566</v>
      </c>
    </row>
    <row r="946" s="13" customFormat="1">
      <c r="A946" s="13"/>
      <c r="B946" s="241"/>
      <c r="C946" s="242"/>
      <c r="D946" s="243" t="s">
        <v>230</v>
      </c>
      <c r="E946" s="244" t="s">
        <v>1</v>
      </c>
      <c r="F946" s="245" t="s">
        <v>1567</v>
      </c>
      <c r="G946" s="242"/>
      <c r="H946" s="246">
        <v>267.39999999999998</v>
      </c>
      <c r="I946" s="247"/>
      <c r="J946" s="242"/>
      <c r="K946" s="242"/>
      <c r="L946" s="248"/>
      <c r="M946" s="249"/>
      <c r="N946" s="250"/>
      <c r="O946" s="250"/>
      <c r="P946" s="250"/>
      <c r="Q946" s="250"/>
      <c r="R946" s="250"/>
      <c r="S946" s="250"/>
      <c r="T946" s="251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2" t="s">
        <v>230</v>
      </c>
      <c r="AU946" s="252" t="s">
        <v>88</v>
      </c>
      <c r="AV946" s="13" t="s">
        <v>88</v>
      </c>
      <c r="AW946" s="13" t="s">
        <v>34</v>
      </c>
      <c r="AX946" s="13" t="s">
        <v>79</v>
      </c>
      <c r="AY946" s="252" t="s">
        <v>216</v>
      </c>
    </row>
    <row r="947" s="14" customFormat="1">
      <c r="A947" s="14"/>
      <c r="B947" s="253"/>
      <c r="C947" s="254"/>
      <c r="D947" s="243" t="s">
        <v>230</v>
      </c>
      <c r="E947" s="255" t="s">
        <v>1</v>
      </c>
      <c r="F947" s="256" t="s">
        <v>285</v>
      </c>
      <c r="G947" s="254"/>
      <c r="H947" s="257">
        <v>267.39999999999998</v>
      </c>
      <c r="I947" s="258"/>
      <c r="J947" s="254"/>
      <c r="K947" s="254"/>
      <c r="L947" s="259"/>
      <c r="M947" s="260"/>
      <c r="N947" s="261"/>
      <c r="O947" s="261"/>
      <c r="P947" s="261"/>
      <c r="Q947" s="261"/>
      <c r="R947" s="261"/>
      <c r="S947" s="261"/>
      <c r="T947" s="262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3" t="s">
        <v>230</v>
      </c>
      <c r="AU947" s="263" t="s">
        <v>88</v>
      </c>
      <c r="AV947" s="14" t="s">
        <v>121</v>
      </c>
      <c r="AW947" s="14" t="s">
        <v>34</v>
      </c>
      <c r="AX947" s="14" t="s">
        <v>86</v>
      </c>
      <c r="AY947" s="263" t="s">
        <v>216</v>
      </c>
    </row>
    <row r="948" s="2" customFormat="1" ht="16.5" customHeight="1">
      <c r="A948" s="39"/>
      <c r="B948" s="40"/>
      <c r="C948" s="228" t="s">
        <v>1568</v>
      </c>
      <c r="D948" s="228" t="s">
        <v>218</v>
      </c>
      <c r="E948" s="229" t="s">
        <v>1569</v>
      </c>
      <c r="F948" s="230" t="s">
        <v>1570</v>
      </c>
      <c r="G948" s="231" t="s">
        <v>277</v>
      </c>
      <c r="H948" s="232">
        <v>534.60000000000002</v>
      </c>
      <c r="I948" s="233"/>
      <c r="J948" s="234">
        <f>ROUND(I948*H948,2)</f>
        <v>0</v>
      </c>
      <c r="K948" s="230" t="s">
        <v>222</v>
      </c>
      <c r="L948" s="45"/>
      <c r="M948" s="235" t="s">
        <v>1</v>
      </c>
      <c r="N948" s="236" t="s">
        <v>44</v>
      </c>
      <c r="O948" s="92"/>
      <c r="P948" s="237">
        <f>O948*H948</f>
        <v>0</v>
      </c>
      <c r="Q948" s="237">
        <v>0.00012999999999999999</v>
      </c>
      <c r="R948" s="237">
        <f>Q948*H948</f>
        <v>0.06949799999999999</v>
      </c>
      <c r="S948" s="237">
        <v>0</v>
      </c>
      <c r="T948" s="238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39" t="s">
        <v>121</v>
      </c>
      <c r="AT948" s="239" t="s">
        <v>218</v>
      </c>
      <c r="AU948" s="239" t="s">
        <v>88</v>
      </c>
      <c r="AY948" s="18" t="s">
        <v>216</v>
      </c>
      <c r="BE948" s="240">
        <f>IF(N948="základní",J948,0)</f>
        <v>0</v>
      </c>
      <c r="BF948" s="240">
        <f>IF(N948="snížená",J948,0)</f>
        <v>0</v>
      </c>
      <c r="BG948" s="240">
        <f>IF(N948="zákl. přenesená",J948,0)</f>
        <v>0</v>
      </c>
      <c r="BH948" s="240">
        <f>IF(N948="sníž. přenesená",J948,0)</f>
        <v>0</v>
      </c>
      <c r="BI948" s="240">
        <f>IF(N948="nulová",J948,0)</f>
        <v>0</v>
      </c>
      <c r="BJ948" s="18" t="s">
        <v>86</v>
      </c>
      <c r="BK948" s="240">
        <f>ROUND(I948*H948,2)</f>
        <v>0</v>
      </c>
      <c r="BL948" s="18" t="s">
        <v>121</v>
      </c>
      <c r="BM948" s="239" t="s">
        <v>1571</v>
      </c>
    </row>
    <row r="949" s="13" customFormat="1">
      <c r="A949" s="13"/>
      <c r="B949" s="241"/>
      <c r="C949" s="242"/>
      <c r="D949" s="243" t="s">
        <v>230</v>
      </c>
      <c r="E949" s="244" t="s">
        <v>1</v>
      </c>
      <c r="F949" s="245" t="s">
        <v>1556</v>
      </c>
      <c r="G949" s="242"/>
      <c r="H949" s="246">
        <v>267.19999999999999</v>
      </c>
      <c r="I949" s="247"/>
      <c r="J949" s="242"/>
      <c r="K949" s="242"/>
      <c r="L949" s="248"/>
      <c r="M949" s="249"/>
      <c r="N949" s="250"/>
      <c r="O949" s="250"/>
      <c r="P949" s="250"/>
      <c r="Q949" s="250"/>
      <c r="R949" s="250"/>
      <c r="S949" s="250"/>
      <c r="T949" s="251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2" t="s">
        <v>230</v>
      </c>
      <c r="AU949" s="252" t="s">
        <v>88</v>
      </c>
      <c r="AV949" s="13" t="s">
        <v>88</v>
      </c>
      <c r="AW949" s="13" t="s">
        <v>34</v>
      </c>
      <c r="AX949" s="13" t="s">
        <v>79</v>
      </c>
      <c r="AY949" s="252" t="s">
        <v>216</v>
      </c>
    </row>
    <row r="950" s="13" customFormat="1">
      <c r="A950" s="13"/>
      <c r="B950" s="241"/>
      <c r="C950" s="242"/>
      <c r="D950" s="243" t="s">
        <v>230</v>
      </c>
      <c r="E950" s="244" t="s">
        <v>1</v>
      </c>
      <c r="F950" s="245" t="s">
        <v>1567</v>
      </c>
      <c r="G950" s="242"/>
      <c r="H950" s="246">
        <v>267.39999999999998</v>
      </c>
      <c r="I950" s="247"/>
      <c r="J950" s="242"/>
      <c r="K950" s="242"/>
      <c r="L950" s="248"/>
      <c r="M950" s="249"/>
      <c r="N950" s="250"/>
      <c r="O950" s="250"/>
      <c r="P950" s="250"/>
      <c r="Q950" s="250"/>
      <c r="R950" s="250"/>
      <c r="S950" s="250"/>
      <c r="T950" s="251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2" t="s">
        <v>230</v>
      </c>
      <c r="AU950" s="252" t="s">
        <v>88</v>
      </c>
      <c r="AV950" s="13" t="s">
        <v>88</v>
      </c>
      <c r="AW950" s="13" t="s">
        <v>34</v>
      </c>
      <c r="AX950" s="13" t="s">
        <v>79</v>
      </c>
      <c r="AY950" s="252" t="s">
        <v>216</v>
      </c>
    </row>
    <row r="951" s="14" customFormat="1">
      <c r="A951" s="14"/>
      <c r="B951" s="253"/>
      <c r="C951" s="254"/>
      <c r="D951" s="243" t="s">
        <v>230</v>
      </c>
      <c r="E951" s="255" t="s">
        <v>1</v>
      </c>
      <c r="F951" s="256" t="s">
        <v>285</v>
      </c>
      <c r="G951" s="254"/>
      <c r="H951" s="257">
        <v>534.60000000000002</v>
      </c>
      <c r="I951" s="258"/>
      <c r="J951" s="254"/>
      <c r="K951" s="254"/>
      <c r="L951" s="259"/>
      <c r="M951" s="260"/>
      <c r="N951" s="261"/>
      <c r="O951" s="261"/>
      <c r="P951" s="261"/>
      <c r="Q951" s="261"/>
      <c r="R951" s="261"/>
      <c r="S951" s="261"/>
      <c r="T951" s="262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3" t="s">
        <v>230</v>
      </c>
      <c r="AU951" s="263" t="s">
        <v>88</v>
      </c>
      <c r="AV951" s="14" t="s">
        <v>121</v>
      </c>
      <c r="AW951" s="14" t="s">
        <v>34</v>
      </c>
      <c r="AX951" s="14" t="s">
        <v>86</v>
      </c>
      <c r="AY951" s="263" t="s">
        <v>216</v>
      </c>
    </row>
    <row r="952" s="2" customFormat="1" ht="16.5" customHeight="1">
      <c r="A952" s="39"/>
      <c r="B952" s="40"/>
      <c r="C952" s="228" t="s">
        <v>1572</v>
      </c>
      <c r="D952" s="228" t="s">
        <v>218</v>
      </c>
      <c r="E952" s="229" t="s">
        <v>1573</v>
      </c>
      <c r="F952" s="230" t="s">
        <v>1574</v>
      </c>
      <c r="G952" s="231" t="s">
        <v>277</v>
      </c>
      <c r="H952" s="232">
        <v>245.023</v>
      </c>
      <c r="I952" s="233"/>
      <c r="J952" s="234">
        <f>ROUND(I952*H952,2)</f>
        <v>0</v>
      </c>
      <c r="K952" s="230" t="s">
        <v>222</v>
      </c>
      <c r="L952" s="45"/>
      <c r="M952" s="235" t="s">
        <v>1</v>
      </c>
      <c r="N952" s="236" t="s">
        <v>44</v>
      </c>
      <c r="O952" s="92"/>
      <c r="P952" s="237">
        <f>O952*H952</f>
        <v>0</v>
      </c>
      <c r="Q952" s="237">
        <v>0.00033</v>
      </c>
      <c r="R952" s="237">
        <f>Q952*H952</f>
        <v>0.080857589999999993</v>
      </c>
      <c r="S952" s="237">
        <v>0</v>
      </c>
      <c r="T952" s="238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39" t="s">
        <v>121</v>
      </c>
      <c r="AT952" s="239" t="s">
        <v>218</v>
      </c>
      <c r="AU952" s="239" t="s">
        <v>88</v>
      </c>
      <c r="AY952" s="18" t="s">
        <v>216</v>
      </c>
      <c r="BE952" s="240">
        <f>IF(N952="základní",J952,0)</f>
        <v>0</v>
      </c>
      <c r="BF952" s="240">
        <f>IF(N952="snížená",J952,0)</f>
        <v>0</v>
      </c>
      <c r="BG952" s="240">
        <f>IF(N952="zákl. přenesená",J952,0)</f>
        <v>0</v>
      </c>
      <c r="BH952" s="240">
        <f>IF(N952="sníž. přenesená",J952,0)</f>
        <v>0</v>
      </c>
      <c r="BI952" s="240">
        <f>IF(N952="nulová",J952,0)</f>
        <v>0</v>
      </c>
      <c r="BJ952" s="18" t="s">
        <v>86</v>
      </c>
      <c r="BK952" s="240">
        <f>ROUND(I952*H952,2)</f>
        <v>0</v>
      </c>
      <c r="BL952" s="18" t="s">
        <v>121</v>
      </c>
      <c r="BM952" s="239" t="s">
        <v>1575</v>
      </c>
    </row>
    <row r="953" s="13" customFormat="1">
      <c r="A953" s="13"/>
      <c r="B953" s="241"/>
      <c r="C953" s="242"/>
      <c r="D953" s="243" t="s">
        <v>230</v>
      </c>
      <c r="E953" s="244" t="s">
        <v>1</v>
      </c>
      <c r="F953" s="245" t="s">
        <v>1576</v>
      </c>
      <c r="G953" s="242"/>
      <c r="H953" s="246">
        <v>245.023</v>
      </c>
      <c r="I953" s="247"/>
      <c r="J953" s="242"/>
      <c r="K953" s="242"/>
      <c r="L953" s="248"/>
      <c r="M953" s="249"/>
      <c r="N953" s="250"/>
      <c r="O953" s="250"/>
      <c r="P953" s="250"/>
      <c r="Q953" s="250"/>
      <c r="R953" s="250"/>
      <c r="S953" s="250"/>
      <c r="T953" s="251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2" t="s">
        <v>230</v>
      </c>
      <c r="AU953" s="252" t="s">
        <v>88</v>
      </c>
      <c r="AV953" s="13" t="s">
        <v>88</v>
      </c>
      <c r="AW953" s="13" t="s">
        <v>34</v>
      </c>
      <c r="AX953" s="13" t="s">
        <v>86</v>
      </c>
      <c r="AY953" s="252" t="s">
        <v>216</v>
      </c>
    </row>
    <row r="954" s="2" customFormat="1" ht="24.15" customHeight="1">
      <c r="A954" s="39"/>
      <c r="B954" s="40"/>
      <c r="C954" s="228" t="s">
        <v>1577</v>
      </c>
      <c r="D954" s="228" t="s">
        <v>218</v>
      </c>
      <c r="E954" s="229" t="s">
        <v>1578</v>
      </c>
      <c r="F954" s="230" t="s">
        <v>1579</v>
      </c>
      <c r="G954" s="231" t="s">
        <v>293</v>
      </c>
      <c r="H954" s="232">
        <v>421.26499999999999</v>
      </c>
      <c r="I954" s="233"/>
      <c r="J954" s="234">
        <f>ROUND(I954*H954,2)</f>
        <v>0</v>
      </c>
      <c r="K954" s="230" t="s">
        <v>222</v>
      </c>
      <c r="L954" s="45"/>
      <c r="M954" s="235" t="s">
        <v>1</v>
      </c>
      <c r="N954" s="236" t="s">
        <v>44</v>
      </c>
      <c r="O954" s="92"/>
      <c r="P954" s="237">
        <f>O954*H954</f>
        <v>0</v>
      </c>
      <c r="Q954" s="237">
        <v>2.0000000000000002E-05</v>
      </c>
      <c r="R954" s="237">
        <f>Q954*H954</f>
        <v>0.0084253000000000002</v>
      </c>
      <c r="S954" s="237">
        <v>0</v>
      </c>
      <c r="T954" s="238">
        <f>S954*H954</f>
        <v>0</v>
      </c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R954" s="239" t="s">
        <v>121</v>
      </c>
      <c r="AT954" s="239" t="s">
        <v>218</v>
      </c>
      <c r="AU954" s="239" t="s">
        <v>88</v>
      </c>
      <c r="AY954" s="18" t="s">
        <v>216</v>
      </c>
      <c r="BE954" s="240">
        <f>IF(N954="základní",J954,0)</f>
        <v>0</v>
      </c>
      <c r="BF954" s="240">
        <f>IF(N954="snížená",J954,0)</f>
        <v>0</v>
      </c>
      <c r="BG954" s="240">
        <f>IF(N954="zákl. přenesená",J954,0)</f>
        <v>0</v>
      </c>
      <c r="BH954" s="240">
        <f>IF(N954="sníž. přenesená",J954,0)</f>
        <v>0</v>
      </c>
      <c r="BI954" s="240">
        <f>IF(N954="nulová",J954,0)</f>
        <v>0</v>
      </c>
      <c r="BJ954" s="18" t="s">
        <v>86</v>
      </c>
      <c r="BK954" s="240">
        <f>ROUND(I954*H954,2)</f>
        <v>0</v>
      </c>
      <c r="BL954" s="18" t="s">
        <v>121</v>
      </c>
      <c r="BM954" s="239" t="s">
        <v>1580</v>
      </c>
    </row>
    <row r="955" s="13" customFormat="1">
      <c r="A955" s="13"/>
      <c r="B955" s="241"/>
      <c r="C955" s="242"/>
      <c r="D955" s="243" t="s">
        <v>230</v>
      </c>
      <c r="E955" s="244" t="s">
        <v>1</v>
      </c>
      <c r="F955" s="245" t="s">
        <v>1581</v>
      </c>
      <c r="G955" s="242"/>
      <c r="H955" s="246">
        <v>34.100000000000001</v>
      </c>
      <c r="I955" s="247"/>
      <c r="J955" s="242"/>
      <c r="K955" s="242"/>
      <c r="L955" s="248"/>
      <c r="M955" s="249"/>
      <c r="N955" s="250"/>
      <c r="O955" s="250"/>
      <c r="P955" s="250"/>
      <c r="Q955" s="250"/>
      <c r="R955" s="250"/>
      <c r="S955" s="250"/>
      <c r="T955" s="251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2" t="s">
        <v>230</v>
      </c>
      <c r="AU955" s="252" t="s">
        <v>88</v>
      </c>
      <c r="AV955" s="13" t="s">
        <v>88</v>
      </c>
      <c r="AW955" s="13" t="s">
        <v>34</v>
      </c>
      <c r="AX955" s="13" t="s">
        <v>79</v>
      </c>
      <c r="AY955" s="252" t="s">
        <v>216</v>
      </c>
    </row>
    <row r="956" s="15" customFormat="1">
      <c r="A956" s="15"/>
      <c r="B956" s="280"/>
      <c r="C956" s="281"/>
      <c r="D956" s="243" t="s">
        <v>230</v>
      </c>
      <c r="E956" s="282" t="s">
        <v>1</v>
      </c>
      <c r="F956" s="283" t="s">
        <v>1156</v>
      </c>
      <c r="G956" s="281"/>
      <c r="H956" s="284">
        <v>34.100000000000001</v>
      </c>
      <c r="I956" s="285"/>
      <c r="J956" s="281"/>
      <c r="K956" s="281"/>
      <c r="L956" s="286"/>
      <c r="M956" s="287"/>
      <c r="N956" s="288"/>
      <c r="O956" s="288"/>
      <c r="P956" s="288"/>
      <c r="Q956" s="288"/>
      <c r="R956" s="288"/>
      <c r="S956" s="288"/>
      <c r="T956" s="289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T956" s="290" t="s">
        <v>230</v>
      </c>
      <c r="AU956" s="290" t="s">
        <v>88</v>
      </c>
      <c r="AV956" s="15" t="s">
        <v>99</v>
      </c>
      <c r="AW956" s="15" t="s">
        <v>34</v>
      </c>
      <c r="AX956" s="15" t="s">
        <v>79</v>
      </c>
      <c r="AY956" s="290" t="s">
        <v>216</v>
      </c>
    </row>
    <row r="957" s="13" customFormat="1">
      <c r="A957" s="13"/>
      <c r="B957" s="241"/>
      <c r="C957" s="242"/>
      <c r="D957" s="243" t="s">
        <v>230</v>
      </c>
      <c r="E957" s="244" t="s">
        <v>1</v>
      </c>
      <c r="F957" s="245" t="s">
        <v>1582</v>
      </c>
      <c r="G957" s="242"/>
      <c r="H957" s="246">
        <v>27.399999999999999</v>
      </c>
      <c r="I957" s="247"/>
      <c r="J957" s="242"/>
      <c r="K957" s="242"/>
      <c r="L957" s="248"/>
      <c r="M957" s="249"/>
      <c r="N957" s="250"/>
      <c r="O957" s="250"/>
      <c r="P957" s="250"/>
      <c r="Q957" s="250"/>
      <c r="R957" s="250"/>
      <c r="S957" s="250"/>
      <c r="T957" s="251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2" t="s">
        <v>230</v>
      </c>
      <c r="AU957" s="252" t="s">
        <v>88</v>
      </c>
      <c r="AV957" s="13" t="s">
        <v>88</v>
      </c>
      <c r="AW957" s="13" t="s">
        <v>34</v>
      </c>
      <c r="AX957" s="13" t="s">
        <v>79</v>
      </c>
      <c r="AY957" s="252" t="s">
        <v>216</v>
      </c>
    </row>
    <row r="958" s="15" customFormat="1">
      <c r="A958" s="15"/>
      <c r="B958" s="280"/>
      <c r="C958" s="281"/>
      <c r="D958" s="243" t="s">
        <v>230</v>
      </c>
      <c r="E958" s="282" t="s">
        <v>1</v>
      </c>
      <c r="F958" s="283" t="s">
        <v>1160</v>
      </c>
      <c r="G958" s="281"/>
      <c r="H958" s="284">
        <v>27.399999999999999</v>
      </c>
      <c r="I958" s="285"/>
      <c r="J958" s="281"/>
      <c r="K958" s="281"/>
      <c r="L958" s="286"/>
      <c r="M958" s="287"/>
      <c r="N958" s="288"/>
      <c r="O958" s="288"/>
      <c r="P958" s="288"/>
      <c r="Q958" s="288"/>
      <c r="R958" s="288"/>
      <c r="S958" s="288"/>
      <c r="T958" s="289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90" t="s">
        <v>230</v>
      </c>
      <c r="AU958" s="290" t="s">
        <v>88</v>
      </c>
      <c r="AV958" s="15" t="s">
        <v>99</v>
      </c>
      <c r="AW958" s="15" t="s">
        <v>34</v>
      </c>
      <c r="AX958" s="15" t="s">
        <v>79</v>
      </c>
      <c r="AY958" s="290" t="s">
        <v>216</v>
      </c>
    </row>
    <row r="959" s="13" customFormat="1">
      <c r="A959" s="13"/>
      <c r="B959" s="241"/>
      <c r="C959" s="242"/>
      <c r="D959" s="243" t="s">
        <v>230</v>
      </c>
      <c r="E959" s="244" t="s">
        <v>1</v>
      </c>
      <c r="F959" s="245" t="s">
        <v>1583</v>
      </c>
      <c r="G959" s="242"/>
      <c r="H959" s="246">
        <v>34.594999999999999</v>
      </c>
      <c r="I959" s="247"/>
      <c r="J959" s="242"/>
      <c r="K959" s="242"/>
      <c r="L959" s="248"/>
      <c r="M959" s="249"/>
      <c r="N959" s="250"/>
      <c r="O959" s="250"/>
      <c r="P959" s="250"/>
      <c r="Q959" s="250"/>
      <c r="R959" s="250"/>
      <c r="S959" s="250"/>
      <c r="T959" s="251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2" t="s">
        <v>230</v>
      </c>
      <c r="AU959" s="252" t="s">
        <v>88</v>
      </c>
      <c r="AV959" s="13" t="s">
        <v>88</v>
      </c>
      <c r="AW959" s="13" t="s">
        <v>34</v>
      </c>
      <c r="AX959" s="13" t="s">
        <v>79</v>
      </c>
      <c r="AY959" s="252" t="s">
        <v>216</v>
      </c>
    </row>
    <row r="960" s="15" customFormat="1">
      <c r="A960" s="15"/>
      <c r="B960" s="280"/>
      <c r="C960" s="281"/>
      <c r="D960" s="243" t="s">
        <v>230</v>
      </c>
      <c r="E960" s="282" t="s">
        <v>1</v>
      </c>
      <c r="F960" s="283" t="s">
        <v>1163</v>
      </c>
      <c r="G960" s="281"/>
      <c r="H960" s="284">
        <v>34.594999999999999</v>
      </c>
      <c r="I960" s="285"/>
      <c r="J960" s="281"/>
      <c r="K960" s="281"/>
      <c r="L960" s="286"/>
      <c r="M960" s="287"/>
      <c r="N960" s="288"/>
      <c r="O960" s="288"/>
      <c r="P960" s="288"/>
      <c r="Q960" s="288"/>
      <c r="R960" s="288"/>
      <c r="S960" s="288"/>
      <c r="T960" s="289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T960" s="290" t="s">
        <v>230</v>
      </c>
      <c r="AU960" s="290" t="s">
        <v>88</v>
      </c>
      <c r="AV960" s="15" t="s">
        <v>99</v>
      </c>
      <c r="AW960" s="15" t="s">
        <v>34</v>
      </c>
      <c r="AX960" s="15" t="s">
        <v>79</v>
      </c>
      <c r="AY960" s="290" t="s">
        <v>216</v>
      </c>
    </row>
    <row r="961" s="13" customFormat="1">
      <c r="A961" s="13"/>
      <c r="B961" s="241"/>
      <c r="C961" s="242"/>
      <c r="D961" s="243" t="s">
        <v>230</v>
      </c>
      <c r="E961" s="244" t="s">
        <v>1</v>
      </c>
      <c r="F961" s="245" t="s">
        <v>1584</v>
      </c>
      <c r="G961" s="242"/>
      <c r="H961" s="246">
        <v>14.800000000000001</v>
      </c>
      <c r="I961" s="247"/>
      <c r="J961" s="242"/>
      <c r="K961" s="242"/>
      <c r="L961" s="248"/>
      <c r="M961" s="249"/>
      <c r="N961" s="250"/>
      <c r="O961" s="250"/>
      <c r="P961" s="250"/>
      <c r="Q961" s="250"/>
      <c r="R961" s="250"/>
      <c r="S961" s="250"/>
      <c r="T961" s="251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2" t="s">
        <v>230</v>
      </c>
      <c r="AU961" s="252" t="s">
        <v>88</v>
      </c>
      <c r="AV961" s="13" t="s">
        <v>88</v>
      </c>
      <c r="AW961" s="13" t="s">
        <v>34</v>
      </c>
      <c r="AX961" s="13" t="s">
        <v>79</v>
      </c>
      <c r="AY961" s="252" t="s">
        <v>216</v>
      </c>
    </row>
    <row r="962" s="15" customFormat="1">
      <c r="A962" s="15"/>
      <c r="B962" s="280"/>
      <c r="C962" s="281"/>
      <c r="D962" s="243" t="s">
        <v>230</v>
      </c>
      <c r="E962" s="282" t="s">
        <v>1</v>
      </c>
      <c r="F962" s="283" t="s">
        <v>1167</v>
      </c>
      <c r="G962" s="281"/>
      <c r="H962" s="284">
        <v>14.800000000000001</v>
      </c>
      <c r="I962" s="285"/>
      <c r="J962" s="281"/>
      <c r="K962" s="281"/>
      <c r="L962" s="286"/>
      <c r="M962" s="287"/>
      <c r="N962" s="288"/>
      <c r="O962" s="288"/>
      <c r="P962" s="288"/>
      <c r="Q962" s="288"/>
      <c r="R962" s="288"/>
      <c r="S962" s="288"/>
      <c r="T962" s="289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90" t="s">
        <v>230</v>
      </c>
      <c r="AU962" s="290" t="s">
        <v>88</v>
      </c>
      <c r="AV962" s="15" t="s">
        <v>99</v>
      </c>
      <c r="AW962" s="15" t="s">
        <v>34</v>
      </c>
      <c r="AX962" s="15" t="s">
        <v>79</v>
      </c>
      <c r="AY962" s="290" t="s">
        <v>216</v>
      </c>
    </row>
    <row r="963" s="13" customFormat="1">
      <c r="A963" s="13"/>
      <c r="B963" s="241"/>
      <c r="C963" s="242"/>
      <c r="D963" s="243" t="s">
        <v>230</v>
      </c>
      <c r="E963" s="244" t="s">
        <v>1</v>
      </c>
      <c r="F963" s="245" t="s">
        <v>1585</v>
      </c>
      <c r="G963" s="242"/>
      <c r="H963" s="246">
        <v>27.420000000000002</v>
      </c>
      <c r="I963" s="247"/>
      <c r="J963" s="242"/>
      <c r="K963" s="242"/>
      <c r="L963" s="248"/>
      <c r="M963" s="249"/>
      <c r="N963" s="250"/>
      <c r="O963" s="250"/>
      <c r="P963" s="250"/>
      <c r="Q963" s="250"/>
      <c r="R963" s="250"/>
      <c r="S963" s="250"/>
      <c r="T963" s="251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2" t="s">
        <v>230</v>
      </c>
      <c r="AU963" s="252" t="s">
        <v>88</v>
      </c>
      <c r="AV963" s="13" t="s">
        <v>88</v>
      </c>
      <c r="AW963" s="13" t="s">
        <v>34</v>
      </c>
      <c r="AX963" s="13" t="s">
        <v>79</v>
      </c>
      <c r="AY963" s="252" t="s">
        <v>216</v>
      </c>
    </row>
    <row r="964" s="15" customFormat="1">
      <c r="A964" s="15"/>
      <c r="B964" s="280"/>
      <c r="C964" s="281"/>
      <c r="D964" s="243" t="s">
        <v>230</v>
      </c>
      <c r="E964" s="282" t="s">
        <v>1</v>
      </c>
      <c r="F964" s="283" t="s">
        <v>1171</v>
      </c>
      <c r="G964" s="281"/>
      <c r="H964" s="284">
        <v>27.420000000000002</v>
      </c>
      <c r="I964" s="285"/>
      <c r="J964" s="281"/>
      <c r="K964" s="281"/>
      <c r="L964" s="286"/>
      <c r="M964" s="287"/>
      <c r="N964" s="288"/>
      <c r="O964" s="288"/>
      <c r="P964" s="288"/>
      <c r="Q964" s="288"/>
      <c r="R964" s="288"/>
      <c r="S964" s="288"/>
      <c r="T964" s="289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T964" s="290" t="s">
        <v>230</v>
      </c>
      <c r="AU964" s="290" t="s">
        <v>88</v>
      </c>
      <c r="AV964" s="15" t="s">
        <v>99</v>
      </c>
      <c r="AW964" s="15" t="s">
        <v>34</v>
      </c>
      <c r="AX964" s="15" t="s">
        <v>79</v>
      </c>
      <c r="AY964" s="290" t="s">
        <v>216</v>
      </c>
    </row>
    <row r="965" s="13" customFormat="1">
      <c r="A965" s="13"/>
      <c r="B965" s="241"/>
      <c r="C965" s="242"/>
      <c r="D965" s="243" t="s">
        <v>230</v>
      </c>
      <c r="E965" s="244" t="s">
        <v>1</v>
      </c>
      <c r="F965" s="245" t="s">
        <v>1586</v>
      </c>
      <c r="G965" s="242"/>
      <c r="H965" s="246">
        <v>45.200000000000003</v>
      </c>
      <c r="I965" s="247"/>
      <c r="J965" s="242"/>
      <c r="K965" s="242"/>
      <c r="L965" s="248"/>
      <c r="M965" s="249"/>
      <c r="N965" s="250"/>
      <c r="O965" s="250"/>
      <c r="P965" s="250"/>
      <c r="Q965" s="250"/>
      <c r="R965" s="250"/>
      <c r="S965" s="250"/>
      <c r="T965" s="251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2" t="s">
        <v>230</v>
      </c>
      <c r="AU965" s="252" t="s">
        <v>88</v>
      </c>
      <c r="AV965" s="13" t="s">
        <v>88</v>
      </c>
      <c r="AW965" s="13" t="s">
        <v>34</v>
      </c>
      <c r="AX965" s="13" t="s">
        <v>79</v>
      </c>
      <c r="AY965" s="252" t="s">
        <v>216</v>
      </c>
    </row>
    <row r="966" s="15" customFormat="1">
      <c r="A966" s="15"/>
      <c r="B966" s="280"/>
      <c r="C966" s="281"/>
      <c r="D966" s="243" t="s">
        <v>230</v>
      </c>
      <c r="E966" s="282" t="s">
        <v>1</v>
      </c>
      <c r="F966" s="283" t="s">
        <v>1175</v>
      </c>
      <c r="G966" s="281"/>
      <c r="H966" s="284">
        <v>45.200000000000003</v>
      </c>
      <c r="I966" s="285"/>
      <c r="J966" s="281"/>
      <c r="K966" s="281"/>
      <c r="L966" s="286"/>
      <c r="M966" s="287"/>
      <c r="N966" s="288"/>
      <c r="O966" s="288"/>
      <c r="P966" s="288"/>
      <c r="Q966" s="288"/>
      <c r="R966" s="288"/>
      <c r="S966" s="288"/>
      <c r="T966" s="289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T966" s="290" t="s">
        <v>230</v>
      </c>
      <c r="AU966" s="290" t="s">
        <v>88</v>
      </c>
      <c r="AV966" s="15" t="s">
        <v>99</v>
      </c>
      <c r="AW966" s="15" t="s">
        <v>34</v>
      </c>
      <c r="AX966" s="15" t="s">
        <v>79</v>
      </c>
      <c r="AY966" s="290" t="s">
        <v>216</v>
      </c>
    </row>
    <row r="967" s="13" customFormat="1">
      <c r="A967" s="13"/>
      <c r="B967" s="241"/>
      <c r="C967" s="242"/>
      <c r="D967" s="243" t="s">
        <v>230</v>
      </c>
      <c r="E967" s="244" t="s">
        <v>1</v>
      </c>
      <c r="F967" s="245" t="s">
        <v>1587</v>
      </c>
      <c r="G967" s="242"/>
      <c r="H967" s="246">
        <v>29.100000000000001</v>
      </c>
      <c r="I967" s="247"/>
      <c r="J967" s="242"/>
      <c r="K967" s="242"/>
      <c r="L967" s="248"/>
      <c r="M967" s="249"/>
      <c r="N967" s="250"/>
      <c r="O967" s="250"/>
      <c r="P967" s="250"/>
      <c r="Q967" s="250"/>
      <c r="R967" s="250"/>
      <c r="S967" s="250"/>
      <c r="T967" s="251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52" t="s">
        <v>230</v>
      </c>
      <c r="AU967" s="252" t="s">
        <v>88</v>
      </c>
      <c r="AV967" s="13" t="s">
        <v>88</v>
      </c>
      <c r="AW967" s="13" t="s">
        <v>34</v>
      </c>
      <c r="AX967" s="13" t="s">
        <v>79</v>
      </c>
      <c r="AY967" s="252" t="s">
        <v>216</v>
      </c>
    </row>
    <row r="968" s="15" customFormat="1">
      <c r="A968" s="15"/>
      <c r="B968" s="280"/>
      <c r="C968" s="281"/>
      <c r="D968" s="243" t="s">
        <v>230</v>
      </c>
      <c r="E968" s="282" t="s">
        <v>1</v>
      </c>
      <c r="F968" s="283" t="s">
        <v>1179</v>
      </c>
      <c r="G968" s="281"/>
      <c r="H968" s="284">
        <v>29.100000000000001</v>
      </c>
      <c r="I968" s="285"/>
      <c r="J968" s="281"/>
      <c r="K968" s="281"/>
      <c r="L968" s="286"/>
      <c r="M968" s="287"/>
      <c r="N968" s="288"/>
      <c r="O968" s="288"/>
      <c r="P968" s="288"/>
      <c r="Q968" s="288"/>
      <c r="R968" s="288"/>
      <c r="S968" s="288"/>
      <c r="T968" s="289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T968" s="290" t="s">
        <v>230</v>
      </c>
      <c r="AU968" s="290" t="s">
        <v>88</v>
      </c>
      <c r="AV968" s="15" t="s">
        <v>99</v>
      </c>
      <c r="AW968" s="15" t="s">
        <v>34</v>
      </c>
      <c r="AX968" s="15" t="s">
        <v>79</v>
      </c>
      <c r="AY968" s="290" t="s">
        <v>216</v>
      </c>
    </row>
    <row r="969" s="13" customFormat="1">
      <c r="A969" s="13"/>
      <c r="B969" s="241"/>
      <c r="C969" s="242"/>
      <c r="D969" s="243" t="s">
        <v>230</v>
      </c>
      <c r="E969" s="244" t="s">
        <v>1</v>
      </c>
      <c r="F969" s="245" t="s">
        <v>1588</v>
      </c>
      <c r="G969" s="242"/>
      <c r="H969" s="246">
        <v>54</v>
      </c>
      <c r="I969" s="247"/>
      <c r="J969" s="242"/>
      <c r="K969" s="242"/>
      <c r="L969" s="248"/>
      <c r="M969" s="249"/>
      <c r="N969" s="250"/>
      <c r="O969" s="250"/>
      <c r="P969" s="250"/>
      <c r="Q969" s="250"/>
      <c r="R969" s="250"/>
      <c r="S969" s="250"/>
      <c r="T969" s="251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2" t="s">
        <v>230</v>
      </c>
      <c r="AU969" s="252" t="s">
        <v>88</v>
      </c>
      <c r="AV969" s="13" t="s">
        <v>88</v>
      </c>
      <c r="AW969" s="13" t="s">
        <v>34</v>
      </c>
      <c r="AX969" s="13" t="s">
        <v>79</v>
      </c>
      <c r="AY969" s="252" t="s">
        <v>216</v>
      </c>
    </row>
    <row r="970" s="15" customFormat="1">
      <c r="A970" s="15"/>
      <c r="B970" s="280"/>
      <c r="C970" s="281"/>
      <c r="D970" s="243" t="s">
        <v>230</v>
      </c>
      <c r="E970" s="282" t="s">
        <v>1</v>
      </c>
      <c r="F970" s="283" t="s">
        <v>1183</v>
      </c>
      <c r="G970" s="281"/>
      <c r="H970" s="284">
        <v>54</v>
      </c>
      <c r="I970" s="285"/>
      <c r="J970" s="281"/>
      <c r="K970" s="281"/>
      <c r="L970" s="286"/>
      <c r="M970" s="287"/>
      <c r="N970" s="288"/>
      <c r="O970" s="288"/>
      <c r="P970" s="288"/>
      <c r="Q970" s="288"/>
      <c r="R970" s="288"/>
      <c r="S970" s="288"/>
      <c r="T970" s="289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T970" s="290" t="s">
        <v>230</v>
      </c>
      <c r="AU970" s="290" t="s">
        <v>88</v>
      </c>
      <c r="AV970" s="15" t="s">
        <v>99</v>
      </c>
      <c r="AW970" s="15" t="s">
        <v>34</v>
      </c>
      <c r="AX970" s="15" t="s">
        <v>79</v>
      </c>
      <c r="AY970" s="290" t="s">
        <v>216</v>
      </c>
    </row>
    <row r="971" s="13" customFormat="1">
      <c r="A971" s="13"/>
      <c r="B971" s="241"/>
      <c r="C971" s="242"/>
      <c r="D971" s="243" t="s">
        <v>230</v>
      </c>
      <c r="E971" s="244" t="s">
        <v>1</v>
      </c>
      <c r="F971" s="245" t="s">
        <v>1589</v>
      </c>
      <c r="G971" s="242"/>
      <c r="H971" s="246">
        <v>40.100000000000001</v>
      </c>
      <c r="I971" s="247"/>
      <c r="J971" s="242"/>
      <c r="K971" s="242"/>
      <c r="L971" s="248"/>
      <c r="M971" s="249"/>
      <c r="N971" s="250"/>
      <c r="O971" s="250"/>
      <c r="P971" s="250"/>
      <c r="Q971" s="250"/>
      <c r="R971" s="250"/>
      <c r="S971" s="250"/>
      <c r="T971" s="251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2" t="s">
        <v>230</v>
      </c>
      <c r="AU971" s="252" t="s">
        <v>88</v>
      </c>
      <c r="AV971" s="13" t="s">
        <v>88</v>
      </c>
      <c r="AW971" s="13" t="s">
        <v>34</v>
      </c>
      <c r="AX971" s="13" t="s">
        <v>79</v>
      </c>
      <c r="AY971" s="252" t="s">
        <v>216</v>
      </c>
    </row>
    <row r="972" s="15" customFormat="1">
      <c r="A972" s="15"/>
      <c r="B972" s="280"/>
      <c r="C972" s="281"/>
      <c r="D972" s="243" t="s">
        <v>230</v>
      </c>
      <c r="E972" s="282" t="s">
        <v>1</v>
      </c>
      <c r="F972" s="283" t="s">
        <v>1187</v>
      </c>
      <c r="G972" s="281"/>
      <c r="H972" s="284">
        <v>40.100000000000001</v>
      </c>
      <c r="I972" s="285"/>
      <c r="J972" s="281"/>
      <c r="K972" s="281"/>
      <c r="L972" s="286"/>
      <c r="M972" s="287"/>
      <c r="N972" s="288"/>
      <c r="O972" s="288"/>
      <c r="P972" s="288"/>
      <c r="Q972" s="288"/>
      <c r="R972" s="288"/>
      <c r="S972" s="288"/>
      <c r="T972" s="289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90" t="s">
        <v>230</v>
      </c>
      <c r="AU972" s="290" t="s">
        <v>88</v>
      </c>
      <c r="AV972" s="15" t="s">
        <v>99</v>
      </c>
      <c r="AW972" s="15" t="s">
        <v>34</v>
      </c>
      <c r="AX972" s="15" t="s">
        <v>79</v>
      </c>
      <c r="AY972" s="290" t="s">
        <v>216</v>
      </c>
    </row>
    <row r="973" s="13" customFormat="1">
      <c r="A973" s="13"/>
      <c r="B973" s="241"/>
      <c r="C973" s="242"/>
      <c r="D973" s="243" t="s">
        <v>230</v>
      </c>
      <c r="E973" s="244" t="s">
        <v>1</v>
      </c>
      <c r="F973" s="245" t="s">
        <v>1590</v>
      </c>
      <c r="G973" s="242"/>
      <c r="H973" s="246">
        <v>8.9000000000000004</v>
      </c>
      <c r="I973" s="247"/>
      <c r="J973" s="242"/>
      <c r="K973" s="242"/>
      <c r="L973" s="248"/>
      <c r="M973" s="249"/>
      <c r="N973" s="250"/>
      <c r="O973" s="250"/>
      <c r="P973" s="250"/>
      <c r="Q973" s="250"/>
      <c r="R973" s="250"/>
      <c r="S973" s="250"/>
      <c r="T973" s="251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2" t="s">
        <v>230</v>
      </c>
      <c r="AU973" s="252" t="s">
        <v>88</v>
      </c>
      <c r="AV973" s="13" t="s">
        <v>88</v>
      </c>
      <c r="AW973" s="13" t="s">
        <v>34</v>
      </c>
      <c r="AX973" s="13" t="s">
        <v>79</v>
      </c>
      <c r="AY973" s="252" t="s">
        <v>216</v>
      </c>
    </row>
    <row r="974" s="15" customFormat="1">
      <c r="A974" s="15"/>
      <c r="B974" s="280"/>
      <c r="C974" s="281"/>
      <c r="D974" s="243" t="s">
        <v>230</v>
      </c>
      <c r="E974" s="282" t="s">
        <v>1</v>
      </c>
      <c r="F974" s="283" t="s">
        <v>1190</v>
      </c>
      <c r="G974" s="281"/>
      <c r="H974" s="284">
        <v>8.9000000000000004</v>
      </c>
      <c r="I974" s="285"/>
      <c r="J974" s="281"/>
      <c r="K974" s="281"/>
      <c r="L974" s="286"/>
      <c r="M974" s="287"/>
      <c r="N974" s="288"/>
      <c r="O974" s="288"/>
      <c r="P974" s="288"/>
      <c r="Q974" s="288"/>
      <c r="R974" s="288"/>
      <c r="S974" s="288"/>
      <c r="T974" s="289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T974" s="290" t="s">
        <v>230</v>
      </c>
      <c r="AU974" s="290" t="s">
        <v>88</v>
      </c>
      <c r="AV974" s="15" t="s">
        <v>99</v>
      </c>
      <c r="AW974" s="15" t="s">
        <v>34</v>
      </c>
      <c r="AX974" s="15" t="s">
        <v>79</v>
      </c>
      <c r="AY974" s="290" t="s">
        <v>216</v>
      </c>
    </row>
    <row r="975" s="13" customFormat="1">
      <c r="A975" s="13"/>
      <c r="B975" s="241"/>
      <c r="C975" s="242"/>
      <c r="D975" s="243" t="s">
        <v>230</v>
      </c>
      <c r="E975" s="244" t="s">
        <v>1</v>
      </c>
      <c r="F975" s="245" t="s">
        <v>1584</v>
      </c>
      <c r="G975" s="242"/>
      <c r="H975" s="246">
        <v>14.800000000000001</v>
      </c>
      <c r="I975" s="247"/>
      <c r="J975" s="242"/>
      <c r="K975" s="242"/>
      <c r="L975" s="248"/>
      <c r="M975" s="249"/>
      <c r="N975" s="250"/>
      <c r="O975" s="250"/>
      <c r="P975" s="250"/>
      <c r="Q975" s="250"/>
      <c r="R975" s="250"/>
      <c r="S975" s="250"/>
      <c r="T975" s="251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2" t="s">
        <v>230</v>
      </c>
      <c r="AU975" s="252" t="s">
        <v>88</v>
      </c>
      <c r="AV975" s="13" t="s">
        <v>88</v>
      </c>
      <c r="AW975" s="13" t="s">
        <v>34</v>
      </c>
      <c r="AX975" s="13" t="s">
        <v>79</v>
      </c>
      <c r="AY975" s="252" t="s">
        <v>216</v>
      </c>
    </row>
    <row r="976" s="15" customFormat="1">
      <c r="A976" s="15"/>
      <c r="B976" s="280"/>
      <c r="C976" s="281"/>
      <c r="D976" s="243" t="s">
        <v>230</v>
      </c>
      <c r="E976" s="282" t="s">
        <v>1</v>
      </c>
      <c r="F976" s="283" t="s">
        <v>1194</v>
      </c>
      <c r="G976" s="281"/>
      <c r="H976" s="284">
        <v>14.800000000000001</v>
      </c>
      <c r="I976" s="285"/>
      <c r="J976" s="281"/>
      <c r="K976" s="281"/>
      <c r="L976" s="286"/>
      <c r="M976" s="287"/>
      <c r="N976" s="288"/>
      <c r="O976" s="288"/>
      <c r="P976" s="288"/>
      <c r="Q976" s="288"/>
      <c r="R976" s="288"/>
      <c r="S976" s="288"/>
      <c r="T976" s="289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90" t="s">
        <v>230</v>
      </c>
      <c r="AU976" s="290" t="s">
        <v>88</v>
      </c>
      <c r="AV976" s="15" t="s">
        <v>99</v>
      </c>
      <c r="AW976" s="15" t="s">
        <v>34</v>
      </c>
      <c r="AX976" s="15" t="s">
        <v>79</v>
      </c>
      <c r="AY976" s="290" t="s">
        <v>216</v>
      </c>
    </row>
    <row r="977" s="13" customFormat="1">
      <c r="A977" s="13"/>
      <c r="B977" s="241"/>
      <c r="C977" s="242"/>
      <c r="D977" s="243" t="s">
        <v>230</v>
      </c>
      <c r="E977" s="244" t="s">
        <v>1</v>
      </c>
      <c r="F977" s="245" t="s">
        <v>1591</v>
      </c>
      <c r="G977" s="242"/>
      <c r="H977" s="246">
        <v>27.399999999999999</v>
      </c>
      <c r="I977" s="247"/>
      <c r="J977" s="242"/>
      <c r="K977" s="242"/>
      <c r="L977" s="248"/>
      <c r="M977" s="249"/>
      <c r="N977" s="250"/>
      <c r="O977" s="250"/>
      <c r="P977" s="250"/>
      <c r="Q977" s="250"/>
      <c r="R977" s="250"/>
      <c r="S977" s="250"/>
      <c r="T977" s="251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2" t="s">
        <v>230</v>
      </c>
      <c r="AU977" s="252" t="s">
        <v>88</v>
      </c>
      <c r="AV977" s="13" t="s">
        <v>88</v>
      </c>
      <c r="AW977" s="13" t="s">
        <v>34</v>
      </c>
      <c r="AX977" s="13" t="s">
        <v>79</v>
      </c>
      <c r="AY977" s="252" t="s">
        <v>216</v>
      </c>
    </row>
    <row r="978" s="15" customFormat="1">
      <c r="A978" s="15"/>
      <c r="B978" s="280"/>
      <c r="C978" s="281"/>
      <c r="D978" s="243" t="s">
        <v>230</v>
      </c>
      <c r="E978" s="282" t="s">
        <v>1</v>
      </c>
      <c r="F978" s="283" t="s">
        <v>1198</v>
      </c>
      <c r="G978" s="281"/>
      <c r="H978" s="284">
        <v>27.399999999999999</v>
      </c>
      <c r="I978" s="285"/>
      <c r="J978" s="281"/>
      <c r="K978" s="281"/>
      <c r="L978" s="286"/>
      <c r="M978" s="287"/>
      <c r="N978" s="288"/>
      <c r="O978" s="288"/>
      <c r="P978" s="288"/>
      <c r="Q978" s="288"/>
      <c r="R978" s="288"/>
      <c r="S978" s="288"/>
      <c r="T978" s="289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T978" s="290" t="s">
        <v>230</v>
      </c>
      <c r="AU978" s="290" t="s">
        <v>88</v>
      </c>
      <c r="AV978" s="15" t="s">
        <v>99</v>
      </c>
      <c r="AW978" s="15" t="s">
        <v>34</v>
      </c>
      <c r="AX978" s="15" t="s">
        <v>79</v>
      </c>
      <c r="AY978" s="290" t="s">
        <v>216</v>
      </c>
    </row>
    <row r="979" s="13" customFormat="1">
      <c r="A979" s="13"/>
      <c r="B979" s="241"/>
      <c r="C979" s="242"/>
      <c r="D979" s="243" t="s">
        <v>230</v>
      </c>
      <c r="E979" s="244" t="s">
        <v>1</v>
      </c>
      <c r="F979" s="245" t="s">
        <v>1592</v>
      </c>
      <c r="G979" s="242"/>
      <c r="H979" s="246">
        <v>4.6500000000000004</v>
      </c>
      <c r="I979" s="247"/>
      <c r="J979" s="242"/>
      <c r="K979" s="242"/>
      <c r="L979" s="248"/>
      <c r="M979" s="249"/>
      <c r="N979" s="250"/>
      <c r="O979" s="250"/>
      <c r="P979" s="250"/>
      <c r="Q979" s="250"/>
      <c r="R979" s="250"/>
      <c r="S979" s="250"/>
      <c r="T979" s="251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2" t="s">
        <v>230</v>
      </c>
      <c r="AU979" s="252" t="s">
        <v>88</v>
      </c>
      <c r="AV979" s="13" t="s">
        <v>88</v>
      </c>
      <c r="AW979" s="13" t="s">
        <v>34</v>
      </c>
      <c r="AX979" s="13" t="s">
        <v>79</v>
      </c>
      <c r="AY979" s="252" t="s">
        <v>216</v>
      </c>
    </row>
    <row r="980" s="15" customFormat="1">
      <c r="A980" s="15"/>
      <c r="B980" s="280"/>
      <c r="C980" s="281"/>
      <c r="D980" s="243" t="s">
        <v>230</v>
      </c>
      <c r="E980" s="282" t="s">
        <v>1</v>
      </c>
      <c r="F980" s="283" t="s">
        <v>1201</v>
      </c>
      <c r="G980" s="281"/>
      <c r="H980" s="284">
        <v>4.6500000000000004</v>
      </c>
      <c r="I980" s="285"/>
      <c r="J980" s="281"/>
      <c r="K980" s="281"/>
      <c r="L980" s="286"/>
      <c r="M980" s="287"/>
      <c r="N980" s="288"/>
      <c r="O980" s="288"/>
      <c r="P980" s="288"/>
      <c r="Q980" s="288"/>
      <c r="R980" s="288"/>
      <c r="S980" s="288"/>
      <c r="T980" s="289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90" t="s">
        <v>230</v>
      </c>
      <c r="AU980" s="290" t="s">
        <v>88</v>
      </c>
      <c r="AV980" s="15" t="s">
        <v>99</v>
      </c>
      <c r="AW980" s="15" t="s">
        <v>34</v>
      </c>
      <c r="AX980" s="15" t="s">
        <v>79</v>
      </c>
      <c r="AY980" s="290" t="s">
        <v>216</v>
      </c>
    </row>
    <row r="981" s="13" customFormat="1">
      <c r="A981" s="13"/>
      <c r="B981" s="241"/>
      <c r="C981" s="242"/>
      <c r="D981" s="243" t="s">
        <v>230</v>
      </c>
      <c r="E981" s="244" t="s">
        <v>1</v>
      </c>
      <c r="F981" s="245" t="s">
        <v>1593</v>
      </c>
      <c r="G981" s="242"/>
      <c r="H981" s="246">
        <v>58.799999999999997</v>
      </c>
      <c r="I981" s="247"/>
      <c r="J981" s="242"/>
      <c r="K981" s="242"/>
      <c r="L981" s="248"/>
      <c r="M981" s="249"/>
      <c r="N981" s="250"/>
      <c r="O981" s="250"/>
      <c r="P981" s="250"/>
      <c r="Q981" s="250"/>
      <c r="R981" s="250"/>
      <c r="S981" s="250"/>
      <c r="T981" s="251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2" t="s">
        <v>230</v>
      </c>
      <c r="AU981" s="252" t="s">
        <v>88</v>
      </c>
      <c r="AV981" s="13" t="s">
        <v>88</v>
      </c>
      <c r="AW981" s="13" t="s">
        <v>34</v>
      </c>
      <c r="AX981" s="13" t="s">
        <v>79</v>
      </c>
      <c r="AY981" s="252" t="s">
        <v>216</v>
      </c>
    </row>
    <row r="982" s="15" customFormat="1">
      <c r="A982" s="15"/>
      <c r="B982" s="280"/>
      <c r="C982" s="281"/>
      <c r="D982" s="243" t="s">
        <v>230</v>
      </c>
      <c r="E982" s="282" t="s">
        <v>1</v>
      </c>
      <c r="F982" s="283" t="s">
        <v>1205</v>
      </c>
      <c r="G982" s="281"/>
      <c r="H982" s="284">
        <v>58.799999999999997</v>
      </c>
      <c r="I982" s="285"/>
      <c r="J982" s="281"/>
      <c r="K982" s="281"/>
      <c r="L982" s="286"/>
      <c r="M982" s="287"/>
      <c r="N982" s="288"/>
      <c r="O982" s="288"/>
      <c r="P982" s="288"/>
      <c r="Q982" s="288"/>
      <c r="R982" s="288"/>
      <c r="S982" s="288"/>
      <c r="T982" s="289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90" t="s">
        <v>230</v>
      </c>
      <c r="AU982" s="290" t="s">
        <v>88</v>
      </c>
      <c r="AV982" s="15" t="s">
        <v>99</v>
      </c>
      <c r="AW982" s="15" t="s">
        <v>34</v>
      </c>
      <c r="AX982" s="15" t="s">
        <v>79</v>
      </c>
      <c r="AY982" s="290" t="s">
        <v>216</v>
      </c>
    </row>
    <row r="983" s="14" customFormat="1">
      <c r="A983" s="14"/>
      <c r="B983" s="253"/>
      <c r="C983" s="254"/>
      <c r="D983" s="243" t="s">
        <v>230</v>
      </c>
      <c r="E983" s="255" t="s">
        <v>1</v>
      </c>
      <c r="F983" s="256" t="s">
        <v>285</v>
      </c>
      <c r="G983" s="254"/>
      <c r="H983" s="257">
        <v>421.26499999999999</v>
      </c>
      <c r="I983" s="258"/>
      <c r="J983" s="254"/>
      <c r="K983" s="254"/>
      <c r="L983" s="259"/>
      <c r="M983" s="260"/>
      <c r="N983" s="261"/>
      <c r="O983" s="261"/>
      <c r="P983" s="261"/>
      <c r="Q983" s="261"/>
      <c r="R983" s="261"/>
      <c r="S983" s="261"/>
      <c r="T983" s="262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3" t="s">
        <v>230</v>
      </c>
      <c r="AU983" s="263" t="s">
        <v>88</v>
      </c>
      <c r="AV983" s="14" t="s">
        <v>121</v>
      </c>
      <c r="AW983" s="14" t="s">
        <v>34</v>
      </c>
      <c r="AX983" s="14" t="s">
        <v>86</v>
      </c>
      <c r="AY983" s="263" t="s">
        <v>216</v>
      </c>
    </row>
    <row r="984" s="2" customFormat="1" ht="16.5" customHeight="1">
      <c r="A984" s="39"/>
      <c r="B984" s="40"/>
      <c r="C984" s="228" t="s">
        <v>1594</v>
      </c>
      <c r="D984" s="228" t="s">
        <v>218</v>
      </c>
      <c r="E984" s="229" t="s">
        <v>1595</v>
      </c>
      <c r="F984" s="230" t="s">
        <v>1596</v>
      </c>
      <c r="G984" s="231" t="s">
        <v>328</v>
      </c>
      <c r="H984" s="232">
        <v>106.014</v>
      </c>
      <c r="I984" s="233"/>
      <c r="J984" s="234">
        <f>ROUND(I984*H984,2)</f>
        <v>0</v>
      </c>
      <c r="K984" s="230" t="s">
        <v>222</v>
      </c>
      <c r="L984" s="45"/>
      <c r="M984" s="235" t="s">
        <v>1</v>
      </c>
      <c r="N984" s="236" t="s">
        <v>44</v>
      </c>
      <c r="O984" s="92"/>
      <c r="P984" s="237">
        <f>O984*H984</f>
        <v>0</v>
      </c>
      <c r="Q984" s="237">
        <v>1.98</v>
      </c>
      <c r="R984" s="237">
        <f>Q984*H984</f>
        <v>209.90771999999998</v>
      </c>
      <c r="S984" s="237">
        <v>0</v>
      </c>
      <c r="T984" s="238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39" t="s">
        <v>121</v>
      </c>
      <c r="AT984" s="239" t="s">
        <v>218</v>
      </c>
      <c r="AU984" s="239" t="s">
        <v>88</v>
      </c>
      <c r="AY984" s="18" t="s">
        <v>216</v>
      </c>
      <c r="BE984" s="240">
        <f>IF(N984="základní",J984,0)</f>
        <v>0</v>
      </c>
      <c r="BF984" s="240">
        <f>IF(N984="snížená",J984,0)</f>
        <v>0</v>
      </c>
      <c r="BG984" s="240">
        <f>IF(N984="zákl. přenesená",J984,0)</f>
        <v>0</v>
      </c>
      <c r="BH984" s="240">
        <f>IF(N984="sníž. přenesená",J984,0)</f>
        <v>0</v>
      </c>
      <c r="BI984" s="240">
        <f>IF(N984="nulová",J984,0)</f>
        <v>0</v>
      </c>
      <c r="BJ984" s="18" t="s">
        <v>86</v>
      </c>
      <c r="BK984" s="240">
        <f>ROUND(I984*H984,2)</f>
        <v>0</v>
      </c>
      <c r="BL984" s="18" t="s">
        <v>121</v>
      </c>
      <c r="BM984" s="239" t="s">
        <v>1597</v>
      </c>
    </row>
    <row r="985" s="13" customFormat="1">
      <c r="A985" s="13"/>
      <c r="B985" s="241"/>
      <c r="C985" s="242"/>
      <c r="D985" s="243" t="s">
        <v>230</v>
      </c>
      <c r="E985" s="244" t="s">
        <v>1</v>
      </c>
      <c r="F985" s="245" t="s">
        <v>1598</v>
      </c>
      <c r="G985" s="242"/>
      <c r="H985" s="246">
        <v>78.617999999999995</v>
      </c>
      <c r="I985" s="247"/>
      <c r="J985" s="242"/>
      <c r="K985" s="242"/>
      <c r="L985" s="248"/>
      <c r="M985" s="249"/>
      <c r="N985" s="250"/>
      <c r="O985" s="250"/>
      <c r="P985" s="250"/>
      <c r="Q985" s="250"/>
      <c r="R985" s="250"/>
      <c r="S985" s="250"/>
      <c r="T985" s="251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T985" s="252" t="s">
        <v>230</v>
      </c>
      <c r="AU985" s="252" t="s">
        <v>88</v>
      </c>
      <c r="AV985" s="13" t="s">
        <v>88</v>
      </c>
      <c r="AW985" s="13" t="s">
        <v>34</v>
      </c>
      <c r="AX985" s="13" t="s">
        <v>79</v>
      </c>
      <c r="AY985" s="252" t="s">
        <v>216</v>
      </c>
    </row>
    <row r="986" s="13" customFormat="1">
      <c r="A986" s="13"/>
      <c r="B986" s="241"/>
      <c r="C986" s="242"/>
      <c r="D986" s="243" t="s">
        <v>230</v>
      </c>
      <c r="E986" s="244" t="s">
        <v>1</v>
      </c>
      <c r="F986" s="245" t="s">
        <v>1599</v>
      </c>
      <c r="G986" s="242"/>
      <c r="H986" s="246">
        <v>3.04</v>
      </c>
      <c r="I986" s="247"/>
      <c r="J986" s="242"/>
      <c r="K986" s="242"/>
      <c r="L986" s="248"/>
      <c r="M986" s="249"/>
      <c r="N986" s="250"/>
      <c r="O986" s="250"/>
      <c r="P986" s="250"/>
      <c r="Q986" s="250"/>
      <c r="R986" s="250"/>
      <c r="S986" s="250"/>
      <c r="T986" s="251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2" t="s">
        <v>230</v>
      </c>
      <c r="AU986" s="252" t="s">
        <v>88</v>
      </c>
      <c r="AV986" s="13" t="s">
        <v>88</v>
      </c>
      <c r="AW986" s="13" t="s">
        <v>34</v>
      </c>
      <c r="AX986" s="13" t="s">
        <v>79</v>
      </c>
      <c r="AY986" s="252" t="s">
        <v>216</v>
      </c>
    </row>
    <row r="987" s="13" customFormat="1">
      <c r="A987" s="13"/>
      <c r="B987" s="241"/>
      <c r="C987" s="242"/>
      <c r="D987" s="243" t="s">
        <v>230</v>
      </c>
      <c r="E987" s="244" t="s">
        <v>1</v>
      </c>
      <c r="F987" s="245" t="s">
        <v>1600</v>
      </c>
      <c r="G987" s="242"/>
      <c r="H987" s="246">
        <v>13.26</v>
      </c>
      <c r="I987" s="247"/>
      <c r="J987" s="242"/>
      <c r="K987" s="242"/>
      <c r="L987" s="248"/>
      <c r="M987" s="249"/>
      <c r="N987" s="250"/>
      <c r="O987" s="250"/>
      <c r="P987" s="250"/>
      <c r="Q987" s="250"/>
      <c r="R987" s="250"/>
      <c r="S987" s="250"/>
      <c r="T987" s="251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52" t="s">
        <v>230</v>
      </c>
      <c r="AU987" s="252" t="s">
        <v>88</v>
      </c>
      <c r="AV987" s="13" t="s">
        <v>88</v>
      </c>
      <c r="AW987" s="13" t="s">
        <v>34</v>
      </c>
      <c r="AX987" s="13" t="s">
        <v>79</v>
      </c>
      <c r="AY987" s="252" t="s">
        <v>216</v>
      </c>
    </row>
    <row r="988" s="15" customFormat="1">
      <c r="A988" s="15"/>
      <c r="B988" s="280"/>
      <c r="C988" s="281"/>
      <c r="D988" s="243" t="s">
        <v>230</v>
      </c>
      <c r="E988" s="282" t="s">
        <v>1</v>
      </c>
      <c r="F988" s="283" t="s">
        <v>1601</v>
      </c>
      <c r="G988" s="281"/>
      <c r="H988" s="284">
        <v>94.918000000000006</v>
      </c>
      <c r="I988" s="285"/>
      <c r="J988" s="281"/>
      <c r="K988" s="281"/>
      <c r="L988" s="286"/>
      <c r="M988" s="287"/>
      <c r="N988" s="288"/>
      <c r="O988" s="288"/>
      <c r="P988" s="288"/>
      <c r="Q988" s="288"/>
      <c r="R988" s="288"/>
      <c r="S988" s="288"/>
      <c r="T988" s="289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T988" s="290" t="s">
        <v>230</v>
      </c>
      <c r="AU988" s="290" t="s">
        <v>88</v>
      </c>
      <c r="AV988" s="15" t="s">
        <v>99</v>
      </c>
      <c r="AW988" s="15" t="s">
        <v>34</v>
      </c>
      <c r="AX988" s="15" t="s">
        <v>79</v>
      </c>
      <c r="AY988" s="290" t="s">
        <v>216</v>
      </c>
    </row>
    <row r="989" s="13" customFormat="1">
      <c r="A989" s="13"/>
      <c r="B989" s="241"/>
      <c r="C989" s="242"/>
      <c r="D989" s="243" t="s">
        <v>230</v>
      </c>
      <c r="E989" s="244" t="s">
        <v>1</v>
      </c>
      <c r="F989" s="245" t="s">
        <v>1602</v>
      </c>
      <c r="G989" s="242"/>
      <c r="H989" s="246">
        <v>8.5839999999999996</v>
      </c>
      <c r="I989" s="247"/>
      <c r="J989" s="242"/>
      <c r="K989" s="242"/>
      <c r="L989" s="248"/>
      <c r="M989" s="249"/>
      <c r="N989" s="250"/>
      <c r="O989" s="250"/>
      <c r="P989" s="250"/>
      <c r="Q989" s="250"/>
      <c r="R989" s="250"/>
      <c r="S989" s="250"/>
      <c r="T989" s="251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2" t="s">
        <v>230</v>
      </c>
      <c r="AU989" s="252" t="s">
        <v>88</v>
      </c>
      <c r="AV989" s="13" t="s">
        <v>88</v>
      </c>
      <c r="AW989" s="13" t="s">
        <v>34</v>
      </c>
      <c r="AX989" s="13" t="s">
        <v>79</v>
      </c>
      <c r="AY989" s="252" t="s">
        <v>216</v>
      </c>
    </row>
    <row r="990" s="13" customFormat="1">
      <c r="A990" s="13"/>
      <c r="B990" s="241"/>
      <c r="C990" s="242"/>
      <c r="D990" s="243" t="s">
        <v>230</v>
      </c>
      <c r="E990" s="244" t="s">
        <v>1</v>
      </c>
      <c r="F990" s="245" t="s">
        <v>1603</v>
      </c>
      <c r="G990" s="242"/>
      <c r="H990" s="246">
        <v>2.512</v>
      </c>
      <c r="I990" s="247"/>
      <c r="J990" s="242"/>
      <c r="K990" s="242"/>
      <c r="L990" s="248"/>
      <c r="M990" s="249"/>
      <c r="N990" s="250"/>
      <c r="O990" s="250"/>
      <c r="P990" s="250"/>
      <c r="Q990" s="250"/>
      <c r="R990" s="250"/>
      <c r="S990" s="250"/>
      <c r="T990" s="251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2" t="s">
        <v>230</v>
      </c>
      <c r="AU990" s="252" t="s">
        <v>88</v>
      </c>
      <c r="AV990" s="13" t="s">
        <v>88</v>
      </c>
      <c r="AW990" s="13" t="s">
        <v>34</v>
      </c>
      <c r="AX990" s="13" t="s">
        <v>79</v>
      </c>
      <c r="AY990" s="252" t="s">
        <v>216</v>
      </c>
    </row>
    <row r="991" s="15" customFormat="1">
      <c r="A991" s="15"/>
      <c r="B991" s="280"/>
      <c r="C991" s="281"/>
      <c r="D991" s="243" t="s">
        <v>230</v>
      </c>
      <c r="E991" s="282" t="s">
        <v>1</v>
      </c>
      <c r="F991" s="283" t="s">
        <v>1604</v>
      </c>
      <c r="G991" s="281"/>
      <c r="H991" s="284">
        <v>11.096</v>
      </c>
      <c r="I991" s="285"/>
      <c r="J991" s="281"/>
      <c r="K991" s="281"/>
      <c r="L991" s="286"/>
      <c r="M991" s="287"/>
      <c r="N991" s="288"/>
      <c r="O991" s="288"/>
      <c r="P991" s="288"/>
      <c r="Q991" s="288"/>
      <c r="R991" s="288"/>
      <c r="S991" s="288"/>
      <c r="T991" s="289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90" t="s">
        <v>230</v>
      </c>
      <c r="AU991" s="290" t="s">
        <v>88</v>
      </c>
      <c r="AV991" s="15" t="s">
        <v>99</v>
      </c>
      <c r="AW991" s="15" t="s">
        <v>34</v>
      </c>
      <c r="AX991" s="15" t="s">
        <v>79</v>
      </c>
      <c r="AY991" s="290" t="s">
        <v>216</v>
      </c>
    </row>
    <row r="992" s="14" customFormat="1">
      <c r="A992" s="14"/>
      <c r="B992" s="253"/>
      <c r="C992" s="254"/>
      <c r="D992" s="243" t="s">
        <v>230</v>
      </c>
      <c r="E992" s="255" t="s">
        <v>1</v>
      </c>
      <c r="F992" s="256" t="s">
        <v>285</v>
      </c>
      <c r="G992" s="254"/>
      <c r="H992" s="257">
        <v>106.01400000000001</v>
      </c>
      <c r="I992" s="258"/>
      <c r="J992" s="254"/>
      <c r="K992" s="254"/>
      <c r="L992" s="259"/>
      <c r="M992" s="260"/>
      <c r="N992" s="261"/>
      <c r="O992" s="261"/>
      <c r="P992" s="261"/>
      <c r="Q992" s="261"/>
      <c r="R992" s="261"/>
      <c r="S992" s="261"/>
      <c r="T992" s="262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63" t="s">
        <v>230</v>
      </c>
      <c r="AU992" s="263" t="s">
        <v>88</v>
      </c>
      <c r="AV992" s="14" t="s">
        <v>121</v>
      </c>
      <c r="AW992" s="14" t="s">
        <v>34</v>
      </c>
      <c r="AX992" s="14" t="s">
        <v>86</v>
      </c>
      <c r="AY992" s="263" t="s">
        <v>216</v>
      </c>
    </row>
    <row r="993" s="2" customFormat="1" ht="16.5" customHeight="1">
      <c r="A993" s="39"/>
      <c r="B993" s="40"/>
      <c r="C993" s="228" t="s">
        <v>1605</v>
      </c>
      <c r="D993" s="228" t="s">
        <v>218</v>
      </c>
      <c r="E993" s="229" t="s">
        <v>1606</v>
      </c>
      <c r="F993" s="230" t="s">
        <v>1607</v>
      </c>
      <c r="G993" s="231" t="s">
        <v>328</v>
      </c>
      <c r="H993" s="232">
        <v>3.7999999999999998</v>
      </c>
      <c r="I993" s="233"/>
      <c r="J993" s="234">
        <f>ROUND(I993*H993,2)</f>
        <v>0</v>
      </c>
      <c r="K993" s="230" t="s">
        <v>222</v>
      </c>
      <c r="L993" s="45"/>
      <c r="M993" s="235" t="s">
        <v>1</v>
      </c>
      <c r="N993" s="236" t="s">
        <v>44</v>
      </c>
      <c r="O993" s="92"/>
      <c r="P993" s="237">
        <f>O993*H993</f>
        <v>0</v>
      </c>
      <c r="Q993" s="237">
        <v>1.98</v>
      </c>
      <c r="R993" s="237">
        <f>Q993*H993</f>
        <v>7.524</v>
      </c>
      <c r="S993" s="237">
        <v>0</v>
      </c>
      <c r="T993" s="238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39" t="s">
        <v>121</v>
      </c>
      <c r="AT993" s="239" t="s">
        <v>218</v>
      </c>
      <c r="AU993" s="239" t="s">
        <v>88</v>
      </c>
      <c r="AY993" s="18" t="s">
        <v>216</v>
      </c>
      <c r="BE993" s="240">
        <f>IF(N993="základní",J993,0)</f>
        <v>0</v>
      </c>
      <c r="BF993" s="240">
        <f>IF(N993="snížená",J993,0)</f>
        <v>0</v>
      </c>
      <c r="BG993" s="240">
        <f>IF(N993="zákl. přenesená",J993,0)</f>
        <v>0</v>
      </c>
      <c r="BH993" s="240">
        <f>IF(N993="sníž. přenesená",J993,0)</f>
        <v>0</v>
      </c>
      <c r="BI993" s="240">
        <f>IF(N993="nulová",J993,0)</f>
        <v>0</v>
      </c>
      <c r="BJ993" s="18" t="s">
        <v>86</v>
      </c>
      <c r="BK993" s="240">
        <f>ROUND(I993*H993,2)</f>
        <v>0</v>
      </c>
      <c r="BL993" s="18" t="s">
        <v>121</v>
      </c>
      <c r="BM993" s="239" t="s">
        <v>1608</v>
      </c>
    </row>
    <row r="994" s="13" customFormat="1">
      <c r="A994" s="13"/>
      <c r="B994" s="241"/>
      <c r="C994" s="242"/>
      <c r="D994" s="243" t="s">
        <v>230</v>
      </c>
      <c r="E994" s="244" t="s">
        <v>1</v>
      </c>
      <c r="F994" s="245" t="s">
        <v>1609</v>
      </c>
      <c r="G994" s="242"/>
      <c r="H994" s="246">
        <v>1.288</v>
      </c>
      <c r="I994" s="247"/>
      <c r="J994" s="242"/>
      <c r="K994" s="242"/>
      <c r="L994" s="248"/>
      <c r="M994" s="249"/>
      <c r="N994" s="250"/>
      <c r="O994" s="250"/>
      <c r="P994" s="250"/>
      <c r="Q994" s="250"/>
      <c r="R994" s="250"/>
      <c r="S994" s="250"/>
      <c r="T994" s="251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2" t="s">
        <v>230</v>
      </c>
      <c r="AU994" s="252" t="s">
        <v>88</v>
      </c>
      <c r="AV994" s="13" t="s">
        <v>88</v>
      </c>
      <c r="AW994" s="13" t="s">
        <v>34</v>
      </c>
      <c r="AX994" s="13" t="s">
        <v>79</v>
      </c>
      <c r="AY994" s="252" t="s">
        <v>216</v>
      </c>
    </row>
    <row r="995" s="13" customFormat="1">
      <c r="A995" s="13"/>
      <c r="B995" s="241"/>
      <c r="C995" s="242"/>
      <c r="D995" s="243" t="s">
        <v>230</v>
      </c>
      <c r="E995" s="244" t="s">
        <v>1</v>
      </c>
      <c r="F995" s="245" t="s">
        <v>1603</v>
      </c>
      <c r="G995" s="242"/>
      <c r="H995" s="246">
        <v>2.512</v>
      </c>
      <c r="I995" s="247"/>
      <c r="J995" s="242"/>
      <c r="K995" s="242"/>
      <c r="L995" s="248"/>
      <c r="M995" s="249"/>
      <c r="N995" s="250"/>
      <c r="O995" s="250"/>
      <c r="P995" s="250"/>
      <c r="Q995" s="250"/>
      <c r="R995" s="250"/>
      <c r="S995" s="250"/>
      <c r="T995" s="251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2" t="s">
        <v>230</v>
      </c>
      <c r="AU995" s="252" t="s">
        <v>88</v>
      </c>
      <c r="AV995" s="13" t="s">
        <v>88</v>
      </c>
      <c r="AW995" s="13" t="s">
        <v>34</v>
      </c>
      <c r="AX995" s="13" t="s">
        <v>79</v>
      </c>
      <c r="AY995" s="252" t="s">
        <v>216</v>
      </c>
    </row>
    <row r="996" s="15" customFormat="1">
      <c r="A996" s="15"/>
      <c r="B996" s="280"/>
      <c r="C996" s="281"/>
      <c r="D996" s="243" t="s">
        <v>230</v>
      </c>
      <c r="E996" s="282" t="s">
        <v>1</v>
      </c>
      <c r="F996" s="283" t="s">
        <v>1604</v>
      </c>
      <c r="G996" s="281"/>
      <c r="H996" s="284">
        <v>3.7999999999999998</v>
      </c>
      <c r="I996" s="285"/>
      <c r="J996" s="281"/>
      <c r="K996" s="281"/>
      <c r="L996" s="286"/>
      <c r="M996" s="287"/>
      <c r="N996" s="288"/>
      <c r="O996" s="288"/>
      <c r="P996" s="288"/>
      <c r="Q996" s="288"/>
      <c r="R996" s="288"/>
      <c r="S996" s="288"/>
      <c r="T996" s="289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T996" s="290" t="s">
        <v>230</v>
      </c>
      <c r="AU996" s="290" t="s">
        <v>88</v>
      </c>
      <c r="AV996" s="15" t="s">
        <v>99</v>
      </c>
      <c r="AW996" s="15" t="s">
        <v>34</v>
      </c>
      <c r="AX996" s="15" t="s">
        <v>86</v>
      </c>
      <c r="AY996" s="290" t="s">
        <v>216</v>
      </c>
    </row>
    <row r="997" s="2" customFormat="1" ht="16.5" customHeight="1">
      <c r="A997" s="39"/>
      <c r="B997" s="40"/>
      <c r="C997" s="228" t="s">
        <v>1610</v>
      </c>
      <c r="D997" s="228" t="s">
        <v>218</v>
      </c>
      <c r="E997" s="229" t="s">
        <v>1611</v>
      </c>
      <c r="F997" s="230" t="s">
        <v>1612</v>
      </c>
      <c r="G997" s="231" t="s">
        <v>328</v>
      </c>
      <c r="H997" s="232">
        <v>61.308999999999998</v>
      </c>
      <c r="I997" s="233"/>
      <c r="J997" s="234">
        <f>ROUND(I997*H997,2)</f>
        <v>0</v>
      </c>
      <c r="K997" s="230" t="s">
        <v>222</v>
      </c>
      <c r="L997" s="45"/>
      <c r="M997" s="235" t="s">
        <v>1</v>
      </c>
      <c r="N997" s="236" t="s">
        <v>44</v>
      </c>
      <c r="O997" s="92"/>
      <c r="P997" s="237">
        <f>O997*H997</f>
        <v>0</v>
      </c>
      <c r="Q997" s="237">
        <v>2.1600000000000001</v>
      </c>
      <c r="R997" s="237">
        <f>Q997*H997</f>
        <v>132.42743999999999</v>
      </c>
      <c r="S997" s="237">
        <v>0</v>
      </c>
      <c r="T997" s="238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39" t="s">
        <v>121</v>
      </c>
      <c r="AT997" s="239" t="s">
        <v>218</v>
      </c>
      <c r="AU997" s="239" t="s">
        <v>88</v>
      </c>
      <c r="AY997" s="18" t="s">
        <v>216</v>
      </c>
      <c r="BE997" s="240">
        <f>IF(N997="základní",J997,0)</f>
        <v>0</v>
      </c>
      <c r="BF997" s="240">
        <f>IF(N997="snížená",J997,0)</f>
        <v>0</v>
      </c>
      <c r="BG997" s="240">
        <f>IF(N997="zákl. přenesená",J997,0)</f>
        <v>0</v>
      </c>
      <c r="BH997" s="240">
        <f>IF(N997="sníž. přenesená",J997,0)</f>
        <v>0</v>
      </c>
      <c r="BI997" s="240">
        <f>IF(N997="nulová",J997,0)</f>
        <v>0</v>
      </c>
      <c r="BJ997" s="18" t="s">
        <v>86</v>
      </c>
      <c r="BK997" s="240">
        <f>ROUND(I997*H997,2)</f>
        <v>0</v>
      </c>
      <c r="BL997" s="18" t="s">
        <v>121</v>
      </c>
      <c r="BM997" s="239" t="s">
        <v>1613</v>
      </c>
    </row>
    <row r="998" s="13" customFormat="1">
      <c r="A998" s="13"/>
      <c r="B998" s="241"/>
      <c r="C998" s="242"/>
      <c r="D998" s="243" t="s">
        <v>230</v>
      </c>
      <c r="E998" s="244" t="s">
        <v>1</v>
      </c>
      <c r="F998" s="245" t="s">
        <v>1614</v>
      </c>
      <c r="G998" s="242"/>
      <c r="H998" s="246">
        <v>49.005000000000003</v>
      </c>
      <c r="I998" s="247"/>
      <c r="J998" s="242"/>
      <c r="K998" s="242"/>
      <c r="L998" s="248"/>
      <c r="M998" s="249"/>
      <c r="N998" s="250"/>
      <c r="O998" s="250"/>
      <c r="P998" s="250"/>
      <c r="Q998" s="250"/>
      <c r="R998" s="250"/>
      <c r="S998" s="250"/>
      <c r="T998" s="251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2" t="s">
        <v>230</v>
      </c>
      <c r="AU998" s="252" t="s">
        <v>88</v>
      </c>
      <c r="AV998" s="13" t="s">
        <v>88</v>
      </c>
      <c r="AW998" s="13" t="s">
        <v>34</v>
      </c>
      <c r="AX998" s="13" t="s">
        <v>79</v>
      </c>
      <c r="AY998" s="252" t="s">
        <v>216</v>
      </c>
    </row>
    <row r="999" s="13" customFormat="1">
      <c r="A999" s="13"/>
      <c r="B999" s="241"/>
      <c r="C999" s="242"/>
      <c r="D999" s="243" t="s">
        <v>230</v>
      </c>
      <c r="E999" s="244" t="s">
        <v>1</v>
      </c>
      <c r="F999" s="245" t="s">
        <v>1615</v>
      </c>
      <c r="G999" s="242"/>
      <c r="H999" s="246">
        <v>12.304</v>
      </c>
      <c r="I999" s="247"/>
      <c r="J999" s="242"/>
      <c r="K999" s="242"/>
      <c r="L999" s="248"/>
      <c r="M999" s="249"/>
      <c r="N999" s="250"/>
      <c r="O999" s="250"/>
      <c r="P999" s="250"/>
      <c r="Q999" s="250"/>
      <c r="R999" s="250"/>
      <c r="S999" s="250"/>
      <c r="T999" s="251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2" t="s">
        <v>230</v>
      </c>
      <c r="AU999" s="252" t="s">
        <v>88</v>
      </c>
      <c r="AV999" s="13" t="s">
        <v>88</v>
      </c>
      <c r="AW999" s="13" t="s">
        <v>34</v>
      </c>
      <c r="AX999" s="13" t="s">
        <v>79</v>
      </c>
      <c r="AY999" s="252" t="s">
        <v>216</v>
      </c>
    </row>
    <row r="1000" s="14" customFormat="1">
      <c r="A1000" s="14"/>
      <c r="B1000" s="253"/>
      <c r="C1000" s="254"/>
      <c r="D1000" s="243" t="s">
        <v>230</v>
      </c>
      <c r="E1000" s="255" t="s">
        <v>1</v>
      </c>
      <c r="F1000" s="256" t="s">
        <v>285</v>
      </c>
      <c r="G1000" s="254"/>
      <c r="H1000" s="257">
        <v>61.309000000000005</v>
      </c>
      <c r="I1000" s="258"/>
      <c r="J1000" s="254"/>
      <c r="K1000" s="254"/>
      <c r="L1000" s="259"/>
      <c r="M1000" s="260"/>
      <c r="N1000" s="261"/>
      <c r="O1000" s="261"/>
      <c r="P1000" s="261"/>
      <c r="Q1000" s="261"/>
      <c r="R1000" s="261"/>
      <c r="S1000" s="261"/>
      <c r="T1000" s="262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63" t="s">
        <v>230</v>
      </c>
      <c r="AU1000" s="263" t="s">
        <v>88</v>
      </c>
      <c r="AV1000" s="14" t="s">
        <v>121</v>
      </c>
      <c r="AW1000" s="14" t="s">
        <v>34</v>
      </c>
      <c r="AX1000" s="14" t="s">
        <v>86</v>
      </c>
      <c r="AY1000" s="263" t="s">
        <v>216</v>
      </c>
    </row>
    <row r="1001" s="2" customFormat="1" ht="16.5" customHeight="1">
      <c r="A1001" s="39"/>
      <c r="B1001" s="40"/>
      <c r="C1001" s="228" t="s">
        <v>1616</v>
      </c>
      <c r="D1001" s="228" t="s">
        <v>218</v>
      </c>
      <c r="E1001" s="229" t="s">
        <v>1617</v>
      </c>
      <c r="F1001" s="230" t="s">
        <v>1618</v>
      </c>
      <c r="G1001" s="231" t="s">
        <v>328</v>
      </c>
      <c r="H1001" s="232">
        <v>1.9710000000000001</v>
      </c>
      <c r="I1001" s="233"/>
      <c r="J1001" s="234">
        <f>ROUND(I1001*H1001,2)</f>
        <v>0</v>
      </c>
      <c r="K1001" s="230" t="s">
        <v>222</v>
      </c>
      <c r="L1001" s="45"/>
      <c r="M1001" s="235" t="s">
        <v>1</v>
      </c>
      <c r="N1001" s="236" t="s">
        <v>44</v>
      </c>
      <c r="O1001" s="92"/>
      <c r="P1001" s="237">
        <f>O1001*H1001</f>
        <v>0</v>
      </c>
      <c r="Q1001" s="237">
        <v>2.1600000000000001</v>
      </c>
      <c r="R1001" s="237">
        <f>Q1001*H1001</f>
        <v>4.2573600000000003</v>
      </c>
      <c r="S1001" s="237">
        <v>0</v>
      </c>
      <c r="T1001" s="238">
        <f>S1001*H1001</f>
        <v>0</v>
      </c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R1001" s="239" t="s">
        <v>121</v>
      </c>
      <c r="AT1001" s="239" t="s">
        <v>218</v>
      </c>
      <c r="AU1001" s="239" t="s">
        <v>88</v>
      </c>
      <c r="AY1001" s="18" t="s">
        <v>216</v>
      </c>
      <c r="BE1001" s="240">
        <f>IF(N1001="základní",J1001,0)</f>
        <v>0</v>
      </c>
      <c r="BF1001" s="240">
        <f>IF(N1001="snížená",J1001,0)</f>
        <v>0</v>
      </c>
      <c r="BG1001" s="240">
        <f>IF(N1001="zákl. přenesená",J1001,0)</f>
        <v>0</v>
      </c>
      <c r="BH1001" s="240">
        <f>IF(N1001="sníž. přenesená",J1001,0)</f>
        <v>0</v>
      </c>
      <c r="BI1001" s="240">
        <f>IF(N1001="nulová",J1001,0)</f>
        <v>0</v>
      </c>
      <c r="BJ1001" s="18" t="s">
        <v>86</v>
      </c>
      <c r="BK1001" s="240">
        <f>ROUND(I1001*H1001,2)</f>
        <v>0</v>
      </c>
      <c r="BL1001" s="18" t="s">
        <v>121</v>
      </c>
      <c r="BM1001" s="239" t="s">
        <v>1619</v>
      </c>
    </row>
    <row r="1002" s="13" customFormat="1">
      <c r="A1002" s="13"/>
      <c r="B1002" s="241"/>
      <c r="C1002" s="242"/>
      <c r="D1002" s="243" t="s">
        <v>230</v>
      </c>
      <c r="E1002" s="244" t="s">
        <v>1</v>
      </c>
      <c r="F1002" s="245" t="s">
        <v>1620</v>
      </c>
      <c r="G1002" s="242"/>
      <c r="H1002" s="246">
        <v>1.9710000000000001</v>
      </c>
      <c r="I1002" s="247"/>
      <c r="J1002" s="242"/>
      <c r="K1002" s="242"/>
      <c r="L1002" s="248"/>
      <c r="M1002" s="249"/>
      <c r="N1002" s="250"/>
      <c r="O1002" s="250"/>
      <c r="P1002" s="250"/>
      <c r="Q1002" s="250"/>
      <c r="R1002" s="250"/>
      <c r="S1002" s="250"/>
      <c r="T1002" s="251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2" t="s">
        <v>230</v>
      </c>
      <c r="AU1002" s="252" t="s">
        <v>88</v>
      </c>
      <c r="AV1002" s="13" t="s">
        <v>88</v>
      </c>
      <c r="AW1002" s="13" t="s">
        <v>34</v>
      </c>
      <c r="AX1002" s="13" t="s">
        <v>86</v>
      </c>
      <c r="AY1002" s="252" t="s">
        <v>216</v>
      </c>
    </row>
    <row r="1003" s="2" customFormat="1" ht="16.5" customHeight="1">
      <c r="A1003" s="39"/>
      <c r="B1003" s="40"/>
      <c r="C1003" s="228" t="s">
        <v>1621</v>
      </c>
      <c r="D1003" s="228" t="s">
        <v>218</v>
      </c>
      <c r="E1003" s="229" t="s">
        <v>1622</v>
      </c>
      <c r="F1003" s="230" t="s">
        <v>1623</v>
      </c>
      <c r="G1003" s="231" t="s">
        <v>277</v>
      </c>
      <c r="H1003" s="232">
        <v>29.305</v>
      </c>
      <c r="I1003" s="233"/>
      <c r="J1003" s="234">
        <f>ROUND(I1003*H1003,2)</f>
        <v>0</v>
      </c>
      <c r="K1003" s="230" t="s">
        <v>222</v>
      </c>
      <c r="L1003" s="45"/>
      <c r="M1003" s="235" t="s">
        <v>1</v>
      </c>
      <c r="N1003" s="236" t="s">
        <v>44</v>
      </c>
      <c r="O1003" s="92"/>
      <c r="P1003" s="237">
        <f>O1003*H1003</f>
        <v>0</v>
      </c>
      <c r="Q1003" s="237">
        <v>0.1837</v>
      </c>
      <c r="R1003" s="237">
        <f>Q1003*H1003</f>
        <v>5.3833285000000002</v>
      </c>
      <c r="S1003" s="237">
        <v>0</v>
      </c>
      <c r="T1003" s="238">
        <f>S1003*H1003</f>
        <v>0</v>
      </c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R1003" s="239" t="s">
        <v>121</v>
      </c>
      <c r="AT1003" s="239" t="s">
        <v>218</v>
      </c>
      <c r="AU1003" s="239" t="s">
        <v>88</v>
      </c>
      <c r="AY1003" s="18" t="s">
        <v>216</v>
      </c>
      <c r="BE1003" s="240">
        <f>IF(N1003="základní",J1003,0)</f>
        <v>0</v>
      </c>
      <c r="BF1003" s="240">
        <f>IF(N1003="snížená",J1003,0)</f>
        <v>0</v>
      </c>
      <c r="BG1003" s="240">
        <f>IF(N1003="zákl. přenesená",J1003,0)</f>
        <v>0</v>
      </c>
      <c r="BH1003" s="240">
        <f>IF(N1003="sníž. přenesená",J1003,0)</f>
        <v>0</v>
      </c>
      <c r="BI1003" s="240">
        <f>IF(N1003="nulová",J1003,0)</f>
        <v>0</v>
      </c>
      <c r="BJ1003" s="18" t="s">
        <v>86</v>
      </c>
      <c r="BK1003" s="240">
        <f>ROUND(I1003*H1003,2)</f>
        <v>0</v>
      </c>
      <c r="BL1003" s="18" t="s">
        <v>121</v>
      </c>
      <c r="BM1003" s="239" t="s">
        <v>1624</v>
      </c>
    </row>
    <row r="1004" s="13" customFormat="1">
      <c r="A1004" s="13"/>
      <c r="B1004" s="241"/>
      <c r="C1004" s="242"/>
      <c r="D1004" s="243" t="s">
        <v>230</v>
      </c>
      <c r="E1004" s="244" t="s">
        <v>1</v>
      </c>
      <c r="F1004" s="245" t="s">
        <v>1625</v>
      </c>
      <c r="G1004" s="242"/>
      <c r="H1004" s="246">
        <v>29.305</v>
      </c>
      <c r="I1004" s="247"/>
      <c r="J1004" s="242"/>
      <c r="K1004" s="242"/>
      <c r="L1004" s="248"/>
      <c r="M1004" s="249"/>
      <c r="N1004" s="250"/>
      <c r="O1004" s="250"/>
      <c r="P1004" s="250"/>
      <c r="Q1004" s="250"/>
      <c r="R1004" s="250"/>
      <c r="S1004" s="250"/>
      <c r="T1004" s="251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2" t="s">
        <v>230</v>
      </c>
      <c r="AU1004" s="252" t="s">
        <v>88</v>
      </c>
      <c r="AV1004" s="13" t="s">
        <v>88</v>
      </c>
      <c r="AW1004" s="13" t="s">
        <v>34</v>
      </c>
      <c r="AX1004" s="13" t="s">
        <v>86</v>
      </c>
      <c r="AY1004" s="252" t="s">
        <v>216</v>
      </c>
    </row>
    <row r="1005" s="2" customFormat="1" ht="16.5" customHeight="1">
      <c r="A1005" s="39"/>
      <c r="B1005" s="40"/>
      <c r="C1005" s="228" t="s">
        <v>1626</v>
      </c>
      <c r="D1005" s="228" t="s">
        <v>218</v>
      </c>
      <c r="E1005" s="229" t="s">
        <v>1627</v>
      </c>
      <c r="F1005" s="230" t="s">
        <v>1628</v>
      </c>
      <c r="G1005" s="231" t="s">
        <v>293</v>
      </c>
      <c r="H1005" s="232">
        <v>64.349999999999994</v>
      </c>
      <c r="I1005" s="233"/>
      <c r="J1005" s="234">
        <f>ROUND(I1005*H1005,2)</f>
        <v>0</v>
      </c>
      <c r="K1005" s="230" t="s">
        <v>222</v>
      </c>
      <c r="L1005" s="45"/>
      <c r="M1005" s="235" t="s">
        <v>1</v>
      </c>
      <c r="N1005" s="236" t="s">
        <v>44</v>
      </c>
      <c r="O1005" s="92"/>
      <c r="P1005" s="237">
        <f>O1005*H1005</f>
        <v>0</v>
      </c>
      <c r="Q1005" s="237">
        <v>0.12895000000000001</v>
      </c>
      <c r="R1005" s="237">
        <f>Q1005*H1005</f>
        <v>8.2979324999999999</v>
      </c>
      <c r="S1005" s="237">
        <v>0</v>
      </c>
      <c r="T1005" s="238">
        <f>S1005*H1005</f>
        <v>0</v>
      </c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R1005" s="239" t="s">
        <v>121</v>
      </c>
      <c r="AT1005" s="239" t="s">
        <v>218</v>
      </c>
      <c r="AU1005" s="239" t="s">
        <v>88</v>
      </c>
      <c r="AY1005" s="18" t="s">
        <v>216</v>
      </c>
      <c r="BE1005" s="240">
        <f>IF(N1005="základní",J1005,0)</f>
        <v>0</v>
      </c>
      <c r="BF1005" s="240">
        <f>IF(N1005="snížená",J1005,0)</f>
        <v>0</v>
      </c>
      <c r="BG1005" s="240">
        <f>IF(N1005="zákl. přenesená",J1005,0)</f>
        <v>0</v>
      </c>
      <c r="BH1005" s="240">
        <f>IF(N1005="sníž. přenesená",J1005,0)</f>
        <v>0</v>
      </c>
      <c r="BI1005" s="240">
        <f>IF(N1005="nulová",J1005,0)</f>
        <v>0</v>
      </c>
      <c r="BJ1005" s="18" t="s">
        <v>86</v>
      </c>
      <c r="BK1005" s="240">
        <f>ROUND(I1005*H1005,2)</f>
        <v>0</v>
      </c>
      <c r="BL1005" s="18" t="s">
        <v>121</v>
      </c>
      <c r="BM1005" s="239" t="s">
        <v>1629</v>
      </c>
    </row>
    <row r="1006" s="13" customFormat="1">
      <c r="A1006" s="13"/>
      <c r="B1006" s="241"/>
      <c r="C1006" s="242"/>
      <c r="D1006" s="243" t="s">
        <v>230</v>
      </c>
      <c r="E1006" s="244" t="s">
        <v>1</v>
      </c>
      <c r="F1006" s="245" t="s">
        <v>1630</v>
      </c>
      <c r="G1006" s="242"/>
      <c r="H1006" s="246">
        <v>64.349999999999994</v>
      </c>
      <c r="I1006" s="247"/>
      <c r="J1006" s="242"/>
      <c r="K1006" s="242"/>
      <c r="L1006" s="248"/>
      <c r="M1006" s="249"/>
      <c r="N1006" s="250"/>
      <c r="O1006" s="250"/>
      <c r="P1006" s="250"/>
      <c r="Q1006" s="250"/>
      <c r="R1006" s="250"/>
      <c r="S1006" s="250"/>
      <c r="T1006" s="251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52" t="s">
        <v>230</v>
      </c>
      <c r="AU1006" s="252" t="s">
        <v>88</v>
      </c>
      <c r="AV1006" s="13" t="s">
        <v>88</v>
      </c>
      <c r="AW1006" s="13" t="s">
        <v>34</v>
      </c>
      <c r="AX1006" s="13" t="s">
        <v>86</v>
      </c>
      <c r="AY1006" s="252" t="s">
        <v>216</v>
      </c>
    </row>
    <row r="1007" s="2" customFormat="1" ht="16.5" customHeight="1">
      <c r="A1007" s="39"/>
      <c r="B1007" s="40"/>
      <c r="C1007" s="228" t="s">
        <v>1631</v>
      </c>
      <c r="D1007" s="228" t="s">
        <v>218</v>
      </c>
      <c r="E1007" s="229" t="s">
        <v>1632</v>
      </c>
      <c r="F1007" s="230" t="s">
        <v>1633</v>
      </c>
      <c r="G1007" s="231" t="s">
        <v>221</v>
      </c>
      <c r="H1007" s="232">
        <v>19</v>
      </c>
      <c r="I1007" s="233"/>
      <c r="J1007" s="234">
        <f>ROUND(I1007*H1007,2)</f>
        <v>0</v>
      </c>
      <c r="K1007" s="230" t="s">
        <v>222</v>
      </c>
      <c r="L1007" s="45"/>
      <c r="M1007" s="235" t="s">
        <v>1</v>
      </c>
      <c r="N1007" s="236" t="s">
        <v>44</v>
      </c>
      <c r="O1007" s="92"/>
      <c r="P1007" s="237">
        <f>O1007*H1007</f>
        <v>0</v>
      </c>
      <c r="Q1007" s="237">
        <v>0.04684</v>
      </c>
      <c r="R1007" s="237">
        <f>Q1007*H1007</f>
        <v>0.88995999999999997</v>
      </c>
      <c r="S1007" s="237">
        <v>0</v>
      </c>
      <c r="T1007" s="238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39" t="s">
        <v>121</v>
      </c>
      <c r="AT1007" s="239" t="s">
        <v>218</v>
      </c>
      <c r="AU1007" s="239" t="s">
        <v>88</v>
      </c>
      <c r="AY1007" s="18" t="s">
        <v>216</v>
      </c>
      <c r="BE1007" s="240">
        <f>IF(N1007="základní",J1007,0)</f>
        <v>0</v>
      </c>
      <c r="BF1007" s="240">
        <f>IF(N1007="snížená",J1007,0)</f>
        <v>0</v>
      </c>
      <c r="BG1007" s="240">
        <f>IF(N1007="zákl. přenesená",J1007,0)</f>
        <v>0</v>
      </c>
      <c r="BH1007" s="240">
        <f>IF(N1007="sníž. přenesená",J1007,0)</f>
        <v>0</v>
      </c>
      <c r="BI1007" s="240">
        <f>IF(N1007="nulová",J1007,0)</f>
        <v>0</v>
      </c>
      <c r="BJ1007" s="18" t="s">
        <v>86</v>
      </c>
      <c r="BK1007" s="240">
        <f>ROUND(I1007*H1007,2)</f>
        <v>0</v>
      </c>
      <c r="BL1007" s="18" t="s">
        <v>121</v>
      </c>
      <c r="BM1007" s="239" t="s">
        <v>1634</v>
      </c>
    </row>
    <row r="1008" s="13" customFormat="1">
      <c r="A1008" s="13"/>
      <c r="B1008" s="241"/>
      <c r="C1008" s="242"/>
      <c r="D1008" s="243" t="s">
        <v>230</v>
      </c>
      <c r="E1008" s="244" t="s">
        <v>1</v>
      </c>
      <c r="F1008" s="245" t="s">
        <v>309</v>
      </c>
      <c r="G1008" s="242"/>
      <c r="H1008" s="246">
        <v>19</v>
      </c>
      <c r="I1008" s="247"/>
      <c r="J1008" s="242"/>
      <c r="K1008" s="242"/>
      <c r="L1008" s="248"/>
      <c r="M1008" s="249"/>
      <c r="N1008" s="250"/>
      <c r="O1008" s="250"/>
      <c r="P1008" s="250"/>
      <c r="Q1008" s="250"/>
      <c r="R1008" s="250"/>
      <c r="S1008" s="250"/>
      <c r="T1008" s="251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52" t="s">
        <v>230</v>
      </c>
      <c r="AU1008" s="252" t="s">
        <v>88</v>
      </c>
      <c r="AV1008" s="13" t="s">
        <v>88</v>
      </c>
      <c r="AW1008" s="13" t="s">
        <v>34</v>
      </c>
      <c r="AX1008" s="13" t="s">
        <v>86</v>
      </c>
      <c r="AY1008" s="252" t="s">
        <v>216</v>
      </c>
    </row>
    <row r="1009" s="2" customFormat="1" ht="16.5" customHeight="1">
      <c r="A1009" s="39"/>
      <c r="B1009" s="40"/>
      <c r="C1009" s="264" t="s">
        <v>1635</v>
      </c>
      <c r="D1009" s="264" t="s">
        <v>372</v>
      </c>
      <c r="E1009" s="265" t="s">
        <v>1636</v>
      </c>
      <c r="F1009" s="266" t="s">
        <v>1637</v>
      </c>
      <c r="G1009" s="267" t="s">
        <v>221</v>
      </c>
      <c r="H1009" s="268">
        <v>9</v>
      </c>
      <c r="I1009" s="269"/>
      <c r="J1009" s="270">
        <f>ROUND(I1009*H1009,2)</f>
        <v>0</v>
      </c>
      <c r="K1009" s="266" t="s">
        <v>222</v>
      </c>
      <c r="L1009" s="271"/>
      <c r="M1009" s="272" t="s">
        <v>1</v>
      </c>
      <c r="N1009" s="273" t="s">
        <v>44</v>
      </c>
      <c r="O1009" s="92"/>
      <c r="P1009" s="237">
        <f>O1009*H1009</f>
        <v>0</v>
      </c>
      <c r="Q1009" s="237">
        <v>0.01521</v>
      </c>
      <c r="R1009" s="237">
        <f>Q1009*H1009</f>
        <v>0.13688999999999998</v>
      </c>
      <c r="S1009" s="237">
        <v>0</v>
      </c>
      <c r="T1009" s="238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39" t="s">
        <v>250</v>
      </c>
      <c r="AT1009" s="239" t="s">
        <v>372</v>
      </c>
      <c r="AU1009" s="239" t="s">
        <v>88</v>
      </c>
      <c r="AY1009" s="18" t="s">
        <v>216</v>
      </c>
      <c r="BE1009" s="240">
        <f>IF(N1009="základní",J1009,0)</f>
        <v>0</v>
      </c>
      <c r="BF1009" s="240">
        <f>IF(N1009="snížená",J1009,0)</f>
        <v>0</v>
      </c>
      <c r="BG1009" s="240">
        <f>IF(N1009="zákl. přenesená",J1009,0)</f>
        <v>0</v>
      </c>
      <c r="BH1009" s="240">
        <f>IF(N1009="sníž. přenesená",J1009,0)</f>
        <v>0</v>
      </c>
      <c r="BI1009" s="240">
        <f>IF(N1009="nulová",J1009,0)</f>
        <v>0</v>
      </c>
      <c r="BJ1009" s="18" t="s">
        <v>86</v>
      </c>
      <c r="BK1009" s="240">
        <f>ROUND(I1009*H1009,2)</f>
        <v>0</v>
      </c>
      <c r="BL1009" s="18" t="s">
        <v>121</v>
      </c>
      <c r="BM1009" s="239" t="s">
        <v>1638</v>
      </c>
    </row>
    <row r="1010" s="2" customFormat="1">
      <c r="A1010" s="39"/>
      <c r="B1010" s="40"/>
      <c r="C1010" s="41"/>
      <c r="D1010" s="243" t="s">
        <v>1639</v>
      </c>
      <c r="E1010" s="41"/>
      <c r="F1010" s="291" t="s">
        <v>1640</v>
      </c>
      <c r="G1010" s="41"/>
      <c r="H1010" s="41"/>
      <c r="I1010" s="292"/>
      <c r="J1010" s="41"/>
      <c r="K1010" s="41"/>
      <c r="L1010" s="45"/>
      <c r="M1010" s="293"/>
      <c r="N1010" s="294"/>
      <c r="O1010" s="92"/>
      <c r="P1010" s="92"/>
      <c r="Q1010" s="92"/>
      <c r="R1010" s="92"/>
      <c r="S1010" s="92"/>
      <c r="T1010" s="93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T1010" s="18" t="s">
        <v>1639</v>
      </c>
      <c r="AU1010" s="18" t="s">
        <v>88</v>
      </c>
    </row>
    <row r="1011" s="13" customFormat="1">
      <c r="A1011" s="13"/>
      <c r="B1011" s="241"/>
      <c r="C1011" s="242"/>
      <c r="D1011" s="243" t="s">
        <v>230</v>
      </c>
      <c r="E1011" s="244" t="s">
        <v>1</v>
      </c>
      <c r="F1011" s="245" t="s">
        <v>255</v>
      </c>
      <c r="G1011" s="242"/>
      <c r="H1011" s="246">
        <v>9</v>
      </c>
      <c r="I1011" s="247"/>
      <c r="J1011" s="242"/>
      <c r="K1011" s="242"/>
      <c r="L1011" s="248"/>
      <c r="M1011" s="249"/>
      <c r="N1011" s="250"/>
      <c r="O1011" s="250"/>
      <c r="P1011" s="250"/>
      <c r="Q1011" s="250"/>
      <c r="R1011" s="250"/>
      <c r="S1011" s="250"/>
      <c r="T1011" s="251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2" t="s">
        <v>230</v>
      </c>
      <c r="AU1011" s="252" t="s">
        <v>88</v>
      </c>
      <c r="AV1011" s="13" t="s">
        <v>88</v>
      </c>
      <c r="AW1011" s="13" t="s">
        <v>34</v>
      </c>
      <c r="AX1011" s="13" t="s">
        <v>86</v>
      </c>
      <c r="AY1011" s="252" t="s">
        <v>216</v>
      </c>
    </row>
    <row r="1012" s="2" customFormat="1" ht="16.5" customHeight="1">
      <c r="A1012" s="39"/>
      <c r="B1012" s="40"/>
      <c r="C1012" s="264" t="s">
        <v>1641</v>
      </c>
      <c r="D1012" s="264" t="s">
        <v>372</v>
      </c>
      <c r="E1012" s="265" t="s">
        <v>1642</v>
      </c>
      <c r="F1012" s="266" t="s">
        <v>1643</v>
      </c>
      <c r="G1012" s="267" t="s">
        <v>221</v>
      </c>
      <c r="H1012" s="268">
        <v>3</v>
      </c>
      <c r="I1012" s="269"/>
      <c r="J1012" s="270">
        <f>ROUND(I1012*H1012,2)</f>
        <v>0</v>
      </c>
      <c r="K1012" s="266" t="s">
        <v>222</v>
      </c>
      <c r="L1012" s="271"/>
      <c r="M1012" s="272" t="s">
        <v>1</v>
      </c>
      <c r="N1012" s="273" t="s">
        <v>44</v>
      </c>
      <c r="O1012" s="92"/>
      <c r="P1012" s="237">
        <f>O1012*H1012</f>
        <v>0</v>
      </c>
      <c r="Q1012" s="237">
        <v>0.014890000000000001</v>
      </c>
      <c r="R1012" s="237">
        <f>Q1012*H1012</f>
        <v>0.044670000000000001</v>
      </c>
      <c r="S1012" s="237">
        <v>0</v>
      </c>
      <c r="T1012" s="238">
        <f>S1012*H1012</f>
        <v>0</v>
      </c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R1012" s="239" t="s">
        <v>250</v>
      </c>
      <c r="AT1012" s="239" t="s">
        <v>372</v>
      </c>
      <c r="AU1012" s="239" t="s">
        <v>88</v>
      </c>
      <c r="AY1012" s="18" t="s">
        <v>216</v>
      </c>
      <c r="BE1012" s="240">
        <f>IF(N1012="základní",J1012,0)</f>
        <v>0</v>
      </c>
      <c r="BF1012" s="240">
        <f>IF(N1012="snížená",J1012,0)</f>
        <v>0</v>
      </c>
      <c r="BG1012" s="240">
        <f>IF(N1012="zákl. přenesená",J1012,0)</f>
        <v>0</v>
      </c>
      <c r="BH1012" s="240">
        <f>IF(N1012="sníž. přenesená",J1012,0)</f>
        <v>0</v>
      </c>
      <c r="BI1012" s="240">
        <f>IF(N1012="nulová",J1012,0)</f>
        <v>0</v>
      </c>
      <c r="BJ1012" s="18" t="s">
        <v>86</v>
      </c>
      <c r="BK1012" s="240">
        <f>ROUND(I1012*H1012,2)</f>
        <v>0</v>
      </c>
      <c r="BL1012" s="18" t="s">
        <v>121</v>
      </c>
      <c r="BM1012" s="239" t="s">
        <v>1644</v>
      </c>
    </row>
    <row r="1013" s="2" customFormat="1">
      <c r="A1013" s="39"/>
      <c r="B1013" s="40"/>
      <c r="C1013" s="41"/>
      <c r="D1013" s="243" t="s">
        <v>1639</v>
      </c>
      <c r="E1013" s="41"/>
      <c r="F1013" s="291" t="s">
        <v>1640</v>
      </c>
      <c r="G1013" s="41"/>
      <c r="H1013" s="41"/>
      <c r="I1013" s="292"/>
      <c r="J1013" s="41"/>
      <c r="K1013" s="41"/>
      <c r="L1013" s="45"/>
      <c r="M1013" s="293"/>
      <c r="N1013" s="294"/>
      <c r="O1013" s="92"/>
      <c r="P1013" s="92"/>
      <c r="Q1013" s="92"/>
      <c r="R1013" s="92"/>
      <c r="S1013" s="92"/>
      <c r="T1013" s="93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T1013" s="18" t="s">
        <v>1639</v>
      </c>
      <c r="AU1013" s="18" t="s">
        <v>88</v>
      </c>
    </row>
    <row r="1014" s="2" customFormat="1" ht="16.5" customHeight="1">
      <c r="A1014" s="39"/>
      <c r="B1014" s="40"/>
      <c r="C1014" s="264" t="s">
        <v>1645</v>
      </c>
      <c r="D1014" s="264" t="s">
        <v>372</v>
      </c>
      <c r="E1014" s="265" t="s">
        <v>1646</v>
      </c>
      <c r="F1014" s="266" t="s">
        <v>1647</v>
      </c>
      <c r="G1014" s="267" t="s">
        <v>221</v>
      </c>
      <c r="H1014" s="268">
        <v>4</v>
      </c>
      <c r="I1014" s="269"/>
      <c r="J1014" s="270">
        <f>ROUND(I1014*H1014,2)</f>
        <v>0</v>
      </c>
      <c r="K1014" s="266" t="s">
        <v>222</v>
      </c>
      <c r="L1014" s="271"/>
      <c r="M1014" s="272" t="s">
        <v>1</v>
      </c>
      <c r="N1014" s="273" t="s">
        <v>44</v>
      </c>
      <c r="O1014" s="92"/>
      <c r="P1014" s="237">
        <f>O1014*H1014</f>
        <v>0</v>
      </c>
      <c r="Q1014" s="237">
        <v>0.01553</v>
      </c>
      <c r="R1014" s="237">
        <f>Q1014*H1014</f>
        <v>0.062120000000000002</v>
      </c>
      <c r="S1014" s="237">
        <v>0</v>
      </c>
      <c r="T1014" s="238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239" t="s">
        <v>250</v>
      </c>
      <c r="AT1014" s="239" t="s">
        <v>372</v>
      </c>
      <c r="AU1014" s="239" t="s">
        <v>88</v>
      </c>
      <c r="AY1014" s="18" t="s">
        <v>216</v>
      </c>
      <c r="BE1014" s="240">
        <f>IF(N1014="základní",J1014,0)</f>
        <v>0</v>
      </c>
      <c r="BF1014" s="240">
        <f>IF(N1014="snížená",J1014,0)</f>
        <v>0</v>
      </c>
      <c r="BG1014" s="240">
        <f>IF(N1014="zákl. přenesená",J1014,0)</f>
        <v>0</v>
      </c>
      <c r="BH1014" s="240">
        <f>IF(N1014="sníž. přenesená",J1014,0)</f>
        <v>0</v>
      </c>
      <c r="BI1014" s="240">
        <f>IF(N1014="nulová",J1014,0)</f>
        <v>0</v>
      </c>
      <c r="BJ1014" s="18" t="s">
        <v>86</v>
      </c>
      <c r="BK1014" s="240">
        <f>ROUND(I1014*H1014,2)</f>
        <v>0</v>
      </c>
      <c r="BL1014" s="18" t="s">
        <v>121</v>
      </c>
      <c r="BM1014" s="239" t="s">
        <v>1648</v>
      </c>
    </row>
    <row r="1015" s="2" customFormat="1">
      <c r="A1015" s="39"/>
      <c r="B1015" s="40"/>
      <c r="C1015" s="41"/>
      <c r="D1015" s="243" t="s">
        <v>1639</v>
      </c>
      <c r="E1015" s="41"/>
      <c r="F1015" s="291" t="s">
        <v>1640</v>
      </c>
      <c r="G1015" s="41"/>
      <c r="H1015" s="41"/>
      <c r="I1015" s="292"/>
      <c r="J1015" s="41"/>
      <c r="K1015" s="41"/>
      <c r="L1015" s="45"/>
      <c r="M1015" s="293"/>
      <c r="N1015" s="294"/>
      <c r="O1015" s="92"/>
      <c r="P1015" s="92"/>
      <c r="Q1015" s="92"/>
      <c r="R1015" s="92"/>
      <c r="S1015" s="92"/>
      <c r="T1015" s="93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T1015" s="18" t="s">
        <v>1639</v>
      </c>
      <c r="AU1015" s="18" t="s">
        <v>88</v>
      </c>
    </row>
    <row r="1016" s="13" customFormat="1">
      <c r="A1016" s="13"/>
      <c r="B1016" s="241"/>
      <c r="C1016" s="242"/>
      <c r="D1016" s="243" t="s">
        <v>230</v>
      </c>
      <c r="E1016" s="244" t="s">
        <v>1</v>
      </c>
      <c r="F1016" s="245" t="s">
        <v>121</v>
      </c>
      <c r="G1016" s="242"/>
      <c r="H1016" s="246">
        <v>4</v>
      </c>
      <c r="I1016" s="247"/>
      <c r="J1016" s="242"/>
      <c r="K1016" s="242"/>
      <c r="L1016" s="248"/>
      <c r="M1016" s="249"/>
      <c r="N1016" s="250"/>
      <c r="O1016" s="250"/>
      <c r="P1016" s="250"/>
      <c r="Q1016" s="250"/>
      <c r="R1016" s="250"/>
      <c r="S1016" s="250"/>
      <c r="T1016" s="251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2" t="s">
        <v>230</v>
      </c>
      <c r="AU1016" s="252" t="s">
        <v>88</v>
      </c>
      <c r="AV1016" s="13" t="s">
        <v>88</v>
      </c>
      <c r="AW1016" s="13" t="s">
        <v>34</v>
      </c>
      <c r="AX1016" s="13" t="s">
        <v>86</v>
      </c>
      <c r="AY1016" s="252" t="s">
        <v>216</v>
      </c>
    </row>
    <row r="1017" s="2" customFormat="1" ht="21.75" customHeight="1">
      <c r="A1017" s="39"/>
      <c r="B1017" s="40"/>
      <c r="C1017" s="264" t="s">
        <v>1649</v>
      </c>
      <c r="D1017" s="264" t="s">
        <v>372</v>
      </c>
      <c r="E1017" s="265" t="s">
        <v>1650</v>
      </c>
      <c r="F1017" s="266" t="s">
        <v>1651</v>
      </c>
      <c r="G1017" s="267" t="s">
        <v>221</v>
      </c>
      <c r="H1017" s="268">
        <v>2</v>
      </c>
      <c r="I1017" s="269"/>
      <c r="J1017" s="270">
        <f>ROUND(I1017*H1017,2)</f>
        <v>0</v>
      </c>
      <c r="K1017" s="266" t="s">
        <v>222</v>
      </c>
      <c r="L1017" s="271"/>
      <c r="M1017" s="272" t="s">
        <v>1</v>
      </c>
      <c r="N1017" s="273" t="s">
        <v>44</v>
      </c>
      <c r="O1017" s="92"/>
      <c r="P1017" s="237">
        <f>O1017*H1017</f>
        <v>0</v>
      </c>
      <c r="Q1017" s="237">
        <v>0.01553</v>
      </c>
      <c r="R1017" s="237">
        <f>Q1017*H1017</f>
        <v>0.031060000000000001</v>
      </c>
      <c r="S1017" s="237">
        <v>0</v>
      </c>
      <c r="T1017" s="238">
        <f>S1017*H1017</f>
        <v>0</v>
      </c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R1017" s="239" t="s">
        <v>250</v>
      </c>
      <c r="AT1017" s="239" t="s">
        <v>372</v>
      </c>
      <c r="AU1017" s="239" t="s">
        <v>88</v>
      </c>
      <c r="AY1017" s="18" t="s">
        <v>216</v>
      </c>
      <c r="BE1017" s="240">
        <f>IF(N1017="základní",J1017,0)</f>
        <v>0</v>
      </c>
      <c r="BF1017" s="240">
        <f>IF(N1017="snížená",J1017,0)</f>
        <v>0</v>
      </c>
      <c r="BG1017" s="240">
        <f>IF(N1017="zákl. přenesená",J1017,0)</f>
        <v>0</v>
      </c>
      <c r="BH1017" s="240">
        <f>IF(N1017="sníž. přenesená",J1017,0)</f>
        <v>0</v>
      </c>
      <c r="BI1017" s="240">
        <f>IF(N1017="nulová",J1017,0)</f>
        <v>0</v>
      </c>
      <c r="BJ1017" s="18" t="s">
        <v>86</v>
      </c>
      <c r="BK1017" s="240">
        <f>ROUND(I1017*H1017,2)</f>
        <v>0</v>
      </c>
      <c r="BL1017" s="18" t="s">
        <v>121</v>
      </c>
      <c r="BM1017" s="239" t="s">
        <v>1652</v>
      </c>
    </row>
    <row r="1018" s="2" customFormat="1">
      <c r="A1018" s="39"/>
      <c r="B1018" s="40"/>
      <c r="C1018" s="41"/>
      <c r="D1018" s="243" t="s">
        <v>1639</v>
      </c>
      <c r="E1018" s="41"/>
      <c r="F1018" s="291" t="s">
        <v>1653</v>
      </c>
      <c r="G1018" s="41"/>
      <c r="H1018" s="41"/>
      <c r="I1018" s="292"/>
      <c r="J1018" s="41"/>
      <c r="K1018" s="41"/>
      <c r="L1018" s="45"/>
      <c r="M1018" s="293"/>
      <c r="N1018" s="294"/>
      <c r="O1018" s="92"/>
      <c r="P1018" s="92"/>
      <c r="Q1018" s="92"/>
      <c r="R1018" s="92"/>
      <c r="S1018" s="92"/>
      <c r="T1018" s="93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T1018" s="18" t="s">
        <v>1639</v>
      </c>
      <c r="AU1018" s="18" t="s">
        <v>88</v>
      </c>
    </row>
    <row r="1019" s="13" customFormat="1">
      <c r="A1019" s="13"/>
      <c r="B1019" s="241"/>
      <c r="C1019" s="242"/>
      <c r="D1019" s="243" t="s">
        <v>230</v>
      </c>
      <c r="E1019" s="244" t="s">
        <v>1</v>
      </c>
      <c r="F1019" s="245" t="s">
        <v>88</v>
      </c>
      <c r="G1019" s="242"/>
      <c r="H1019" s="246">
        <v>2</v>
      </c>
      <c r="I1019" s="247"/>
      <c r="J1019" s="242"/>
      <c r="K1019" s="242"/>
      <c r="L1019" s="248"/>
      <c r="M1019" s="249"/>
      <c r="N1019" s="250"/>
      <c r="O1019" s="250"/>
      <c r="P1019" s="250"/>
      <c r="Q1019" s="250"/>
      <c r="R1019" s="250"/>
      <c r="S1019" s="250"/>
      <c r="T1019" s="251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52" t="s">
        <v>230</v>
      </c>
      <c r="AU1019" s="252" t="s">
        <v>88</v>
      </c>
      <c r="AV1019" s="13" t="s">
        <v>88</v>
      </c>
      <c r="AW1019" s="13" t="s">
        <v>34</v>
      </c>
      <c r="AX1019" s="13" t="s">
        <v>86</v>
      </c>
      <c r="AY1019" s="252" t="s">
        <v>216</v>
      </c>
    </row>
    <row r="1020" s="2" customFormat="1" ht="16.5" customHeight="1">
      <c r="A1020" s="39"/>
      <c r="B1020" s="40"/>
      <c r="C1020" s="264" t="s">
        <v>1654</v>
      </c>
      <c r="D1020" s="264" t="s">
        <v>372</v>
      </c>
      <c r="E1020" s="265" t="s">
        <v>1655</v>
      </c>
      <c r="F1020" s="266" t="s">
        <v>1656</v>
      </c>
      <c r="G1020" s="267" t="s">
        <v>221</v>
      </c>
      <c r="H1020" s="268">
        <v>1</v>
      </c>
      <c r="I1020" s="269"/>
      <c r="J1020" s="270">
        <f>ROUND(I1020*H1020,2)</f>
        <v>0</v>
      </c>
      <c r="K1020" s="266" t="s">
        <v>222</v>
      </c>
      <c r="L1020" s="271"/>
      <c r="M1020" s="272" t="s">
        <v>1</v>
      </c>
      <c r="N1020" s="273" t="s">
        <v>44</v>
      </c>
      <c r="O1020" s="92"/>
      <c r="P1020" s="237">
        <f>O1020*H1020</f>
        <v>0</v>
      </c>
      <c r="Q1020" s="237">
        <v>0.016240000000000001</v>
      </c>
      <c r="R1020" s="237">
        <f>Q1020*H1020</f>
        <v>0.016240000000000001</v>
      </c>
      <c r="S1020" s="237">
        <v>0</v>
      </c>
      <c r="T1020" s="238">
        <f>S1020*H1020</f>
        <v>0</v>
      </c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R1020" s="239" t="s">
        <v>250</v>
      </c>
      <c r="AT1020" s="239" t="s">
        <v>372</v>
      </c>
      <c r="AU1020" s="239" t="s">
        <v>88</v>
      </c>
      <c r="AY1020" s="18" t="s">
        <v>216</v>
      </c>
      <c r="BE1020" s="240">
        <f>IF(N1020="základní",J1020,0)</f>
        <v>0</v>
      </c>
      <c r="BF1020" s="240">
        <f>IF(N1020="snížená",J1020,0)</f>
        <v>0</v>
      </c>
      <c r="BG1020" s="240">
        <f>IF(N1020="zákl. přenesená",J1020,0)</f>
        <v>0</v>
      </c>
      <c r="BH1020" s="240">
        <f>IF(N1020="sníž. přenesená",J1020,0)</f>
        <v>0</v>
      </c>
      <c r="BI1020" s="240">
        <f>IF(N1020="nulová",J1020,0)</f>
        <v>0</v>
      </c>
      <c r="BJ1020" s="18" t="s">
        <v>86</v>
      </c>
      <c r="BK1020" s="240">
        <f>ROUND(I1020*H1020,2)</f>
        <v>0</v>
      </c>
      <c r="BL1020" s="18" t="s">
        <v>121</v>
      </c>
      <c r="BM1020" s="239" t="s">
        <v>1657</v>
      </c>
    </row>
    <row r="1021" s="2" customFormat="1">
      <c r="A1021" s="39"/>
      <c r="B1021" s="40"/>
      <c r="C1021" s="41"/>
      <c r="D1021" s="243" t="s">
        <v>1639</v>
      </c>
      <c r="E1021" s="41"/>
      <c r="F1021" s="291" t="s">
        <v>1640</v>
      </c>
      <c r="G1021" s="41"/>
      <c r="H1021" s="41"/>
      <c r="I1021" s="292"/>
      <c r="J1021" s="41"/>
      <c r="K1021" s="41"/>
      <c r="L1021" s="45"/>
      <c r="M1021" s="293"/>
      <c r="N1021" s="294"/>
      <c r="O1021" s="92"/>
      <c r="P1021" s="92"/>
      <c r="Q1021" s="92"/>
      <c r="R1021" s="92"/>
      <c r="S1021" s="92"/>
      <c r="T1021" s="93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T1021" s="18" t="s">
        <v>1639</v>
      </c>
      <c r="AU1021" s="18" t="s">
        <v>88</v>
      </c>
    </row>
    <row r="1022" s="2" customFormat="1" ht="16.5" customHeight="1">
      <c r="A1022" s="39"/>
      <c r="B1022" s="40"/>
      <c r="C1022" s="228" t="s">
        <v>1658</v>
      </c>
      <c r="D1022" s="228" t="s">
        <v>218</v>
      </c>
      <c r="E1022" s="229" t="s">
        <v>1659</v>
      </c>
      <c r="F1022" s="230" t="s">
        <v>1660</v>
      </c>
      <c r="G1022" s="231" t="s">
        <v>221</v>
      </c>
      <c r="H1022" s="232">
        <v>1</v>
      </c>
      <c r="I1022" s="233"/>
      <c r="J1022" s="234">
        <f>ROUND(I1022*H1022,2)</f>
        <v>0</v>
      </c>
      <c r="K1022" s="230" t="s">
        <v>222</v>
      </c>
      <c r="L1022" s="45"/>
      <c r="M1022" s="235" t="s">
        <v>1</v>
      </c>
      <c r="N1022" s="236" t="s">
        <v>44</v>
      </c>
      <c r="O1022" s="92"/>
      <c r="P1022" s="237">
        <f>O1022*H1022</f>
        <v>0</v>
      </c>
      <c r="Q1022" s="237">
        <v>0.071459999999999996</v>
      </c>
      <c r="R1022" s="237">
        <f>Q1022*H1022</f>
        <v>0.071459999999999996</v>
      </c>
      <c r="S1022" s="237">
        <v>0</v>
      </c>
      <c r="T1022" s="238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39" t="s">
        <v>121</v>
      </c>
      <c r="AT1022" s="239" t="s">
        <v>218</v>
      </c>
      <c r="AU1022" s="239" t="s">
        <v>88</v>
      </c>
      <c r="AY1022" s="18" t="s">
        <v>216</v>
      </c>
      <c r="BE1022" s="240">
        <f>IF(N1022="základní",J1022,0)</f>
        <v>0</v>
      </c>
      <c r="BF1022" s="240">
        <f>IF(N1022="snížená",J1022,0)</f>
        <v>0</v>
      </c>
      <c r="BG1022" s="240">
        <f>IF(N1022="zákl. přenesená",J1022,0)</f>
        <v>0</v>
      </c>
      <c r="BH1022" s="240">
        <f>IF(N1022="sníž. přenesená",J1022,0)</f>
        <v>0</v>
      </c>
      <c r="BI1022" s="240">
        <f>IF(N1022="nulová",J1022,0)</f>
        <v>0</v>
      </c>
      <c r="BJ1022" s="18" t="s">
        <v>86</v>
      </c>
      <c r="BK1022" s="240">
        <f>ROUND(I1022*H1022,2)</f>
        <v>0</v>
      </c>
      <c r="BL1022" s="18" t="s">
        <v>121</v>
      </c>
      <c r="BM1022" s="239" t="s">
        <v>1661</v>
      </c>
    </row>
    <row r="1023" s="2" customFormat="1" ht="16.5" customHeight="1">
      <c r="A1023" s="39"/>
      <c r="B1023" s="40"/>
      <c r="C1023" s="264" t="s">
        <v>1662</v>
      </c>
      <c r="D1023" s="264" t="s">
        <v>372</v>
      </c>
      <c r="E1023" s="265" t="s">
        <v>1663</v>
      </c>
      <c r="F1023" s="266" t="s">
        <v>1664</v>
      </c>
      <c r="G1023" s="267" t="s">
        <v>221</v>
      </c>
      <c r="H1023" s="268">
        <v>1</v>
      </c>
      <c r="I1023" s="269"/>
      <c r="J1023" s="270">
        <f>ROUND(I1023*H1023,2)</f>
        <v>0</v>
      </c>
      <c r="K1023" s="266" t="s">
        <v>222</v>
      </c>
      <c r="L1023" s="271"/>
      <c r="M1023" s="272" t="s">
        <v>1</v>
      </c>
      <c r="N1023" s="273" t="s">
        <v>44</v>
      </c>
      <c r="O1023" s="92"/>
      <c r="P1023" s="237">
        <f>O1023*H1023</f>
        <v>0</v>
      </c>
      <c r="Q1023" s="237">
        <v>0.018679999999999999</v>
      </c>
      <c r="R1023" s="237">
        <f>Q1023*H1023</f>
        <v>0.018679999999999999</v>
      </c>
      <c r="S1023" s="237">
        <v>0</v>
      </c>
      <c r="T1023" s="238">
        <f>S1023*H1023</f>
        <v>0</v>
      </c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R1023" s="239" t="s">
        <v>250</v>
      </c>
      <c r="AT1023" s="239" t="s">
        <v>372</v>
      </c>
      <c r="AU1023" s="239" t="s">
        <v>88</v>
      </c>
      <c r="AY1023" s="18" t="s">
        <v>216</v>
      </c>
      <c r="BE1023" s="240">
        <f>IF(N1023="základní",J1023,0)</f>
        <v>0</v>
      </c>
      <c r="BF1023" s="240">
        <f>IF(N1023="snížená",J1023,0)</f>
        <v>0</v>
      </c>
      <c r="BG1023" s="240">
        <f>IF(N1023="zákl. přenesená",J1023,0)</f>
        <v>0</v>
      </c>
      <c r="BH1023" s="240">
        <f>IF(N1023="sníž. přenesená",J1023,0)</f>
        <v>0</v>
      </c>
      <c r="BI1023" s="240">
        <f>IF(N1023="nulová",J1023,0)</f>
        <v>0</v>
      </c>
      <c r="BJ1023" s="18" t="s">
        <v>86</v>
      </c>
      <c r="BK1023" s="240">
        <f>ROUND(I1023*H1023,2)</f>
        <v>0</v>
      </c>
      <c r="BL1023" s="18" t="s">
        <v>121</v>
      </c>
      <c r="BM1023" s="239" t="s">
        <v>1665</v>
      </c>
    </row>
    <row r="1024" s="2" customFormat="1">
      <c r="A1024" s="39"/>
      <c r="B1024" s="40"/>
      <c r="C1024" s="41"/>
      <c r="D1024" s="243" t="s">
        <v>1639</v>
      </c>
      <c r="E1024" s="41"/>
      <c r="F1024" s="291" t="s">
        <v>1640</v>
      </c>
      <c r="G1024" s="41"/>
      <c r="H1024" s="41"/>
      <c r="I1024" s="292"/>
      <c r="J1024" s="41"/>
      <c r="K1024" s="41"/>
      <c r="L1024" s="45"/>
      <c r="M1024" s="293"/>
      <c r="N1024" s="294"/>
      <c r="O1024" s="92"/>
      <c r="P1024" s="92"/>
      <c r="Q1024" s="92"/>
      <c r="R1024" s="92"/>
      <c r="S1024" s="92"/>
      <c r="T1024" s="93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T1024" s="18" t="s">
        <v>1639</v>
      </c>
      <c r="AU1024" s="18" t="s">
        <v>88</v>
      </c>
    </row>
    <row r="1025" s="12" customFormat="1" ht="22.8" customHeight="1">
      <c r="A1025" s="12"/>
      <c r="B1025" s="212"/>
      <c r="C1025" s="213"/>
      <c r="D1025" s="214" t="s">
        <v>78</v>
      </c>
      <c r="E1025" s="226" t="s">
        <v>255</v>
      </c>
      <c r="F1025" s="226" t="s">
        <v>458</v>
      </c>
      <c r="G1025" s="213"/>
      <c r="H1025" s="213"/>
      <c r="I1025" s="216"/>
      <c r="J1025" s="227">
        <f>BK1025</f>
        <v>0</v>
      </c>
      <c r="K1025" s="213"/>
      <c r="L1025" s="218"/>
      <c r="M1025" s="219"/>
      <c r="N1025" s="220"/>
      <c r="O1025" s="220"/>
      <c r="P1025" s="221">
        <f>SUM(P1026:P1094)</f>
        <v>0</v>
      </c>
      <c r="Q1025" s="220"/>
      <c r="R1025" s="221">
        <f>SUM(R1026:R1094)</f>
        <v>9.2204204300000008</v>
      </c>
      <c r="S1025" s="220"/>
      <c r="T1025" s="222">
        <f>SUM(T1026:T1094)</f>
        <v>6.0077799999999995</v>
      </c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R1025" s="223" t="s">
        <v>86</v>
      </c>
      <c r="AT1025" s="224" t="s">
        <v>78</v>
      </c>
      <c r="AU1025" s="224" t="s">
        <v>86</v>
      </c>
      <c r="AY1025" s="223" t="s">
        <v>216</v>
      </c>
      <c r="BK1025" s="225">
        <f>SUM(BK1026:BK1094)</f>
        <v>0</v>
      </c>
    </row>
    <row r="1026" s="2" customFormat="1" ht="16.5" customHeight="1">
      <c r="A1026" s="39"/>
      <c r="B1026" s="40"/>
      <c r="C1026" s="228" t="s">
        <v>1666</v>
      </c>
      <c r="D1026" s="228" t="s">
        <v>218</v>
      </c>
      <c r="E1026" s="229" t="s">
        <v>1667</v>
      </c>
      <c r="F1026" s="230" t="s">
        <v>1668</v>
      </c>
      <c r="G1026" s="231" t="s">
        <v>293</v>
      </c>
      <c r="H1026" s="232">
        <v>42.5</v>
      </c>
      <c r="I1026" s="233"/>
      <c r="J1026" s="234">
        <f>ROUND(I1026*H1026,2)</f>
        <v>0</v>
      </c>
      <c r="K1026" s="230" t="s">
        <v>222</v>
      </c>
      <c r="L1026" s="45"/>
      <c r="M1026" s="235" t="s">
        <v>1</v>
      </c>
      <c r="N1026" s="236" t="s">
        <v>44</v>
      </c>
      <c r="O1026" s="92"/>
      <c r="P1026" s="237">
        <f>O1026*H1026</f>
        <v>0</v>
      </c>
      <c r="Q1026" s="237">
        <v>0.1295</v>
      </c>
      <c r="R1026" s="237">
        <f>Q1026*H1026</f>
        <v>5.5037500000000001</v>
      </c>
      <c r="S1026" s="237">
        <v>0</v>
      </c>
      <c r="T1026" s="238">
        <f>S1026*H1026</f>
        <v>0</v>
      </c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R1026" s="239" t="s">
        <v>121</v>
      </c>
      <c r="AT1026" s="239" t="s">
        <v>218</v>
      </c>
      <c r="AU1026" s="239" t="s">
        <v>88</v>
      </c>
      <c r="AY1026" s="18" t="s">
        <v>216</v>
      </c>
      <c r="BE1026" s="240">
        <f>IF(N1026="základní",J1026,0)</f>
        <v>0</v>
      </c>
      <c r="BF1026" s="240">
        <f>IF(N1026="snížená",J1026,0)</f>
        <v>0</v>
      </c>
      <c r="BG1026" s="240">
        <f>IF(N1026="zákl. přenesená",J1026,0)</f>
        <v>0</v>
      </c>
      <c r="BH1026" s="240">
        <f>IF(N1026="sníž. přenesená",J1026,0)</f>
        <v>0</v>
      </c>
      <c r="BI1026" s="240">
        <f>IF(N1026="nulová",J1026,0)</f>
        <v>0</v>
      </c>
      <c r="BJ1026" s="18" t="s">
        <v>86</v>
      </c>
      <c r="BK1026" s="240">
        <f>ROUND(I1026*H1026,2)</f>
        <v>0</v>
      </c>
      <c r="BL1026" s="18" t="s">
        <v>121</v>
      </c>
      <c r="BM1026" s="239" t="s">
        <v>1669</v>
      </c>
    </row>
    <row r="1027" s="13" customFormat="1">
      <c r="A1027" s="13"/>
      <c r="B1027" s="241"/>
      <c r="C1027" s="242"/>
      <c r="D1027" s="243" t="s">
        <v>230</v>
      </c>
      <c r="E1027" s="244" t="s">
        <v>1</v>
      </c>
      <c r="F1027" s="245" t="s">
        <v>1670</v>
      </c>
      <c r="G1027" s="242"/>
      <c r="H1027" s="246">
        <v>42.5</v>
      </c>
      <c r="I1027" s="247"/>
      <c r="J1027" s="242"/>
      <c r="K1027" s="242"/>
      <c r="L1027" s="248"/>
      <c r="M1027" s="249"/>
      <c r="N1027" s="250"/>
      <c r="O1027" s="250"/>
      <c r="P1027" s="250"/>
      <c r="Q1027" s="250"/>
      <c r="R1027" s="250"/>
      <c r="S1027" s="250"/>
      <c r="T1027" s="251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2" t="s">
        <v>230</v>
      </c>
      <c r="AU1027" s="252" t="s">
        <v>88</v>
      </c>
      <c r="AV1027" s="13" t="s">
        <v>88</v>
      </c>
      <c r="AW1027" s="13" t="s">
        <v>34</v>
      </c>
      <c r="AX1027" s="13" t="s">
        <v>86</v>
      </c>
      <c r="AY1027" s="252" t="s">
        <v>216</v>
      </c>
    </row>
    <row r="1028" s="2" customFormat="1" ht="16.5" customHeight="1">
      <c r="A1028" s="39"/>
      <c r="B1028" s="40"/>
      <c r="C1028" s="264" t="s">
        <v>1671</v>
      </c>
      <c r="D1028" s="264" t="s">
        <v>372</v>
      </c>
      <c r="E1028" s="265" t="s">
        <v>1672</v>
      </c>
      <c r="F1028" s="266" t="s">
        <v>1673</v>
      </c>
      <c r="G1028" s="267" t="s">
        <v>293</v>
      </c>
      <c r="H1028" s="268">
        <v>44.625</v>
      </c>
      <c r="I1028" s="269"/>
      <c r="J1028" s="270">
        <f>ROUND(I1028*H1028,2)</f>
        <v>0</v>
      </c>
      <c r="K1028" s="266" t="s">
        <v>222</v>
      </c>
      <c r="L1028" s="271"/>
      <c r="M1028" s="272" t="s">
        <v>1</v>
      </c>
      <c r="N1028" s="273" t="s">
        <v>44</v>
      </c>
      <c r="O1028" s="92"/>
      <c r="P1028" s="237">
        <f>O1028*H1028</f>
        <v>0</v>
      </c>
      <c r="Q1028" s="237">
        <v>0.044999999999999998</v>
      </c>
      <c r="R1028" s="237">
        <f>Q1028*H1028</f>
        <v>2.0081249999999997</v>
      </c>
      <c r="S1028" s="237">
        <v>0</v>
      </c>
      <c r="T1028" s="238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39" t="s">
        <v>250</v>
      </c>
      <c r="AT1028" s="239" t="s">
        <v>372</v>
      </c>
      <c r="AU1028" s="239" t="s">
        <v>88</v>
      </c>
      <c r="AY1028" s="18" t="s">
        <v>216</v>
      </c>
      <c r="BE1028" s="240">
        <f>IF(N1028="základní",J1028,0)</f>
        <v>0</v>
      </c>
      <c r="BF1028" s="240">
        <f>IF(N1028="snížená",J1028,0)</f>
        <v>0</v>
      </c>
      <c r="BG1028" s="240">
        <f>IF(N1028="zákl. přenesená",J1028,0)</f>
        <v>0</v>
      </c>
      <c r="BH1028" s="240">
        <f>IF(N1028="sníž. přenesená",J1028,0)</f>
        <v>0</v>
      </c>
      <c r="BI1028" s="240">
        <f>IF(N1028="nulová",J1028,0)</f>
        <v>0</v>
      </c>
      <c r="BJ1028" s="18" t="s">
        <v>86</v>
      </c>
      <c r="BK1028" s="240">
        <f>ROUND(I1028*H1028,2)</f>
        <v>0</v>
      </c>
      <c r="BL1028" s="18" t="s">
        <v>121</v>
      </c>
      <c r="BM1028" s="239" t="s">
        <v>1674</v>
      </c>
    </row>
    <row r="1029" s="13" customFormat="1">
      <c r="A1029" s="13"/>
      <c r="B1029" s="241"/>
      <c r="C1029" s="242"/>
      <c r="D1029" s="243" t="s">
        <v>230</v>
      </c>
      <c r="E1029" s="242"/>
      <c r="F1029" s="245" t="s">
        <v>1675</v>
      </c>
      <c r="G1029" s="242"/>
      <c r="H1029" s="246">
        <v>44.625</v>
      </c>
      <c r="I1029" s="247"/>
      <c r="J1029" s="242"/>
      <c r="K1029" s="242"/>
      <c r="L1029" s="248"/>
      <c r="M1029" s="249"/>
      <c r="N1029" s="250"/>
      <c r="O1029" s="250"/>
      <c r="P1029" s="250"/>
      <c r="Q1029" s="250"/>
      <c r="R1029" s="250"/>
      <c r="S1029" s="250"/>
      <c r="T1029" s="251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2" t="s">
        <v>230</v>
      </c>
      <c r="AU1029" s="252" t="s">
        <v>88</v>
      </c>
      <c r="AV1029" s="13" t="s">
        <v>88</v>
      </c>
      <c r="AW1029" s="13" t="s">
        <v>4</v>
      </c>
      <c r="AX1029" s="13" t="s">
        <v>86</v>
      </c>
      <c r="AY1029" s="252" t="s">
        <v>216</v>
      </c>
    </row>
    <row r="1030" s="2" customFormat="1" ht="16.5" customHeight="1">
      <c r="A1030" s="39"/>
      <c r="B1030" s="40"/>
      <c r="C1030" s="228" t="s">
        <v>1676</v>
      </c>
      <c r="D1030" s="228" t="s">
        <v>218</v>
      </c>
      <c r="E1030" s="229" t="s">
        <v>1677</v>
      </c>
      <c r="F1030" s="230" t="s">
        <v>1678</v>
      </c>
      <c r="G1030" s="231" t="s">
        <v>221</v>
      </c>
      <c r="H1030" s="232">
        <v>1</v>
      </c>
      <c r="I1030" s="233"/>
      <c r="J1030" s="234">
        <f>ROUND(I1030*H1030,2)</f>
        <v>0</v>
      </c>
      <c r="K1030" s="230" t="s">
        <v>1</v>
      </c>
      <c r="L1030" s="45"/>
      <c r="M1030" s="235" t="s">
        <v>1</v>
      </c>
      <c r="N1030" s="236" t="s">
        <v>44</v>
      </c>
      <c r="O1030" s="92"/>
      <c r="P1030" s="237">
        <f>O1030*H1030</f>
        <v>0</v>
      </c>
      <c r="Q1030" s="237">
        <v>0</v>
      </c>
      <c r="R1030" s="237">
        <f>Q1030*H1030</f>
        <v>0</v>
      </c>
      <c r="S1030" s="237">
        <v>0</v>
      </c>
      <c r="T1030" s="238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39" t="s">
        <v>121</v>
      </c>
      <c r="AT1030" s="239" t="s">
        <v>218</v>
      </c>
      <c r="AU1030" s="239" t="s">
        <v>88</v>
      </c>
      <c r="AY1030" s="18" t="s">
        <v>216</v>
      </c>
      <c r="BE1030" s="240">
        <f>IF(N1030="základní",J1030,0)</f>
        <v>0</v>
      </c>
      <c r="BF1030" s="240">
        <f>IF(N1030="snížená",J1030,0)</f>
        <v>0</v>
      </c>
      <c r="BG1030" s="240">
        <f>IF(N1030="zákl. přenesená",J1030,0)</f>
        <v>0</v>
      </c>
      <c r="BH1030" s="240">
        <f>IF(N1030="sníž. přenesená",J1030,0)</f>
        <v>0</v>
      </c>
      <c r="BI1030" s="240">
        <f>IF(N1030="nulová",J1030,0)</f>
        <v>0</v>
      </c>
      <c r="BJ1030" s="18" t="s">
        <v>86</v>
      </c>
      <c r="BK1030" s="240">
        <f>ROUND(I1030*H1030,2)</f>
        <v>0</v>
      </c>
      <c r="BL1030" s="18" t="s">
        <v>121</v>
      </c>
      <c r="BM1030" s="239" t="s">
        <v>1679</v>
      </c>
    </row>
    <row r="1031" s="13" customFormat="1">
      <c r="A1031" s="13"/>
      <c r="B1031" s="241"/>
      <c r="C1031" s="242"/>
      <c r="D1031" s="243" t="s">
        <v>230</v>
      </c>
      <c r="E1031" s="244" t="s">
        <v>1</v>
      </c>
      <c r="F1031" s="245" t="s">
        <v>1680</v>
      </c>
      <c r="G1031" s="242"/>
      <c r="H1031" s="246">
        <v>1</v>
      </c>
      <c r="I1031" s="247"/>
      <c r="J1031" s="242"/>
      <c r="K1031" s="242"/>
      <c r="L1031" s="248"/>
      <c r="M1031" s="249"/>
      <c r="N1031" s="250"/>
      <c r="O1031" s="250"/>
      <c r="P1031" s="250"/>
      <c r="Q1031" s="250"/>
      <c r="R1031" s="250"/>
      <c r="S1031" s="250"/>
      <c r="T1031" s="251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2" t="s">
        <v>230</v>
      </c>
      <c r="AU1031" s="252" t="s">
        <v>88</v>
      </c>
      <c r="AV1031" s="13" t="s">
        <v>88</v>
      </c>
      <c r="AW1031" s="13" t="s">
        <v>34</v>
      </c>
      <c r="AX1031" s="13" t="s">
        <v>86</v>
      </c>
      <c r="AY1031" s="252" t="s">
        <v>216</v>
      </c>
    </row>
    <row r="1032" s="2" customFormat="1" ht="16.5" customHeight="1">
      <c r="A1032" s="39"/>
      <c r="B1032" s="40"/>
      <c r="C1032" s="264" t="s">
        <v>1681</v>
      </c>
      <c r="D1032" s="264" t="s">
        <v>372</v>
      </c>
      <c r="E1032" s="265" t="s">
        <v>1682</v>
      </c>
      <c r="F1032" s="266" t="s">
        <v>1683</v>
      </c>
      <c r="G1032" s="267" t="s">
        <v>221</v>
      </c>
      <c r="H1032" s="268">
        <v>1</v>
      </c>
      <c r="I1032" s="269"/>
      <c r="J1032" s="270">
        <f>ROUND(I1032*H1032,2)</f>
        <v>0</v>
      </c>
      <c r="K1032" s="266" t="s">
        <v>1</v>
      </c>
      <c r="L1032" s="271"/>
      <c r="M1032" s="272" t="s">
        <v>1</v>
      </c>
      <c r="N1032" s="273" t="s">
        <v>44</v>
      </c>
      <c r="O1032" s="92"/>
      <c r="P1032" s="237">
        <f>O1032*H1032</f>
        <v>0</v>
      </c>
      <c r="Q1032" s="237">
        <v>0.13400000000000001</v>
      </c>
      <c r="R1032" s="237">
        <f>Q1032*H1032</f>
        <v>0.13400000000000001</v>
      </c>
      <c r="S1032" s="237">
        <v>0</v>
      </c>
      <c r="T1032" s="238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39" t="s">
        <v>250</v>
      </c>
      <c r="AT1032" s="239" t="s">
        <v>372</v>
      </c>
      <c r="AU1032" s="239" t="s">
        <v>88</v>
      </c>
      <c r="AY1032" s="18" t="s">
        <v>216</v>
      </c>
      <c r="BE1032" s="240">
        <f>IF(N1032="základní",J1032,0)</f>
        <v>0</v>
      </c>
      <c r="BF1032" s="240">
        <f>IF(N1032="snížená",J1032,0)</f>
        <v>0</v>
      </c>
      <c r="BG1032" s="240">
        <f>IF(N1032="zákl. přenesená",J1032,0)</f>
        <v>0</v>
      </c>
      <c r="BH1032" s="240">
        <f>IF(N1032="sníž. přenesená",J1032,0)</f>
        <v>0</v>
      </c>
      <c r="BI1032" s="240">
        <f>IF(N1032="nulová",J1032,0)</f>
        <v>0</v>
      </c>
      <c r="BJ1032" s="18" t="s">
        <v>86</v>
      </c>
      <c r="BK1032" s="240">
        <f>ROUND(I1032*H1032,2)</f>
        <v>0</v>
      </c>
      <c r="BL1032" s="18" t="s">
        <v>121</v>
      </c>
      <c r="BM1032" s="239" t="s">
        <v>1684</v>
      </c>
    </row>
    <row r="1033" s="2" customFormat="1" ht="16.5" customHeight="1">
      <c r="A1033" s="39"/>
      <c r="B1033" s="40"/>
      <c r="C1033" s="228" t="s">
        <v>1685</v>
      </c>
      <c r="D1033" s="228" t="s">
        <v>218</v>
      </c>
      <c r="E1033" s="229" t="s">
        <v>1686</v>
      </c>
      <c r="F1033" s="230" t="s">
        <v>1687</v>
      </c>
      <c r="G1033" s="231" t="s">
        <v>277</v>
      </c>
      <c r="H1033" s="232">
        <v>1022.9500000000001</v>
      </c>
      <c r="I1033" s="233"/>
      <c r="J1033" s="234">
        <f>ROUND(I1033*H1033,2)</f>
        <v>0</v>
      </c>
      <c r="K1033" s="230" t="s">
        <v>222</v>
      </c>
      <c r="L1033" s="45"/>
      <c r="M1033" s="235" t="s">
        <v>1</v>
      </c>
      <c r="N1033" s="236" t="s">
        <v>44</v>
      </c>
      <c r="O1033" s="92"/>
      <c r="P1033" s="237">
        <f>O1033*H1033</f>
        <v>0</v>
      </c>
      <c r="Q1033" s="237">
        <v>0</v>
      </c>
      <c r="R1033" s="237">
        <f>Q1033*H1033</f>
        <v>0</v>
      </c>
      <c r="S1033" s="237">
        <v>0</v>
      </c>
      <c r="T1033" s="238">
        <f>S1033*H1033</f>
        <v>0</v>
      </c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R1033" s="239" t="s">
        <v>121</v>
      </c>
      <c r="AT1033" s="239" t="s">
        <v>218</v>
      </c>
      <c r="AU1033" s="239" t="s">
        <v>88</v>
      </c>
      <c r="AY1033" s="18" t="s">
        <v>216</v>
      </c>
      <c r="BE1033" s="240">
        <f>IF(N1033="základní",J1033,0)</f>
        <v>0</v>
      </c>
      <c r="BF1033" s="240">
        <f>IF(N1033="snížená",J1033,0)</f>
        <v>0</v>
      </c>
      <c r="BG1033" s="240">
        <f>IF(N1033="zákl. přenesená",J1033,0)</f>
        <v>0</v>
      </c>
      <c r="BH1033" s="240">
        <f>IF(N1033="sníž. přenesená",J1033,0)</f>
        <v>0</v>
      </c>
      <c r="BI1033" s="240">
        <f>IF(N1033="nulová",J1033,0)</f>
        <v>0</v>
      </c>
      <c r="BJ1033" s="18" t="s">
        <v>86</v>
      </c>
      <c r="BK1033" s="240">
        <f>ROUND(I1033*H1033,2)</f>
        <v>0</v>
      </c>
      <c r="BL1033" s="18" t="s">
        <v>121</v>
      </c>
      <c r="BM1033" s="239" t="s">
        <v>1688</v>
      </c>
    </row>
    <row r="1034" s="13" customFormat="1">
      <c r="A1034" s="13"/>
      <c r="B1034" s="241"/>
      <c r="C1034" s="242"/>
      <c r="D1034" s="243" t="s">
        <v>230</v>
      </c>
      <c r="E1034" s="244" t="s">
        <v>1</v>
      </c>
      <c r="F1034" s="245" t="s">
        <v>1689</v>
      </c>
      <c r="G1034" s="242"/>
      <c r="H1034" s="246">
        <v>97.5</v>
      </c>
      <c r="I1034" s="247"/>
      <c r="J1034" s="242"/>
      <c r="K1034" s="242"/>
      <c r="L1034" s="248"/>
      <c r="M1034" s="249"/>
      <c r="N1034" s="250"/>
      <c r="O1034" s="250"/>
      <c r="P1034" s="250"/>
      <c r="Q1034" s="250"/>
      <c r="R1034" s="250"/>
      <c r="S1034" s="250"/>
      <c r="T1034" s="251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2" t="s">
        <v>230</v>
      </c>
      <c r="AU1034" s="252" t="s">
        <v>88</v>
      </c>
      <c r="AV1034" s="13" t="s">
        <v>88</v>
      </c>
      <c r="AW1034" s="13" t="s">
        <v>34</v>
      </c>
      <c r="AX1034" s="13" t="s">
        <v>79</v>
      </c>
      <c r="AY1034" s="252" t="s">
        <v>216</v>
      </c>
    </row>
    <row r="1035" s="13" customFormat="1">
      <c r="A1035" s="13"/>
      <c r="B1035" s="241"/>
      <c r="C1035" s="242"/>
      <c r="D1035" s="243" t="s">
        <v>230</v>
      </c>
      <c r="E1035" s="244" t="s">
        <v>1</v>
      </c>
      <c r="F1035" s="245" t="s">
        <v>1690</v>
      </c>
      <c r="G1035" s="242"/>
      <c r="H1035" s="246">
        <v>600.95000000000005</v>
      </c>
      <c r="I1035" s="247"/>
      <c r="J1035" s="242"/>
      <c r="K1035" s="242"/>
      <c r="L1035" s="248"/>
      <c r="M1035" s="249"/>
      <c r="N1035" s="250"/>
      <c r="O1035" s="250"/>
      <c r="P1035" s="250"/>
      <c r="Q1035" s="250"/>
      <c r="R1035" s="250"/>
      <c r="S1035" s="250"/>
      <c r="T1035" s="251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52" t="s">
        <v>230</v>
      </c>
      <c r="AU1035" s="252" t="s">
        <v>88</v>
      </c>
      <c r="AV1035" s="13" t="s">
        <v>88</v>
      </c>
      <c r="AW1035" s="13" t="s">
        <v>34</v>
      </c>
      <c r="AX1035" s="13" t="s">
        <v>79</v>
      </c>
      <c r="AY1035" s="252" t="s">
        <v>216</v>
      </c>
    </row>
    <row r="1036" s="13" customFormat="1">
      <c r="A1036" s="13"/>
      <c r="B1036" s="241"/>
      <c r="C1036" s="242"/>
      <c r="D1036" s="243" t="s">
        <v>230</v>
      </c>
      <c r="E1036" s="244" t="s">
        <v>1</v>
      </c>
      <c r="F1036" s="245" t="s">
        <v>1691</v>
      </c>
      <c r="G1036" s="242"/>
      <c r="H1036" s="246">
        <v>110.5</v>
      </c>
      <c r="I1036" s="247"/>
      <c r="J1036" s="242"/>
      <c r="K1036" s="242"/>
      <c r="L1036" s="248"/>
      <c r="M1036" s="249"/>
      <c r="N1036" s="250"/>
      <c r="O1036" s="250"/>
      <c r="P1036" s="250"/>
      <c r="Q1036" s="250"/>
      <c r="R1036" s="250"/>
      <c r="S1036" s="250"/>
      <c r="T1036" s="251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2" t="s">
        <v>230</v>
      </c>
      <c r="AU1036" s="252" t="s">
        <v>88</v>
      </c>
      <c r="AV1036" s="13" t="s">
        <v>88</v>
      </c>
      <c r="AW1036" s="13" t="s">
        <v>34</v>
      </c>
      <c r="AX1036" s="13" t="s">
        <v>79</v>
      </c>
      <c r="AY1036" s="252" t="s">
        <v>216</v>
      </c>
    </row>
    <row r="1037" s="13" customFormat="1">
      <c r="A1037" s="13"/>
      <c r="B1037" s="241"/>
      <c r="C1037" s="242"/>
      <c r="D1037" s="243" t="s">
        <v>230</v>
      </c>
      <c r="E1037" s="244" t="s">
        <v>1</v>
      </c>
      <c r="F1037" s="245" t="s">
        <v>1692</v>
      </c>
      <c r="G1037" s="242"/>
      <c r="H1037" s="246">
        <v>214</v>
      </c>
      <c r="I1037" s="247"/>
      <c r="J1037" s="242"/>
      <c r="K1037" s="242"/>
      <c r="L1037" s="248"/>
      <c r="M1037" s="249"/>
      <c r="N1037" s="250"/>
      <c r="O1037" s="250"/>
      <c r="P1037" s="250"/>
      <c r="Q1037" s="250"/>
      <c r="R1037" s="250"/>
      <c r="S1037" s="250"/>
      <c r="T1037" s="251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2" t="s">
        <v>230</v>
      </c>
      <c r="AU1037" s="252" t="s">
        <v>88</v>
      </c>
      <c r="AV1037" s="13" t="s">
        <v>88</v>
      </c>
      <c r="AW1037" s="13" t="s">
        <v>34</v>
      </c>
      <c r="AX1037" s="13" t="s">
        <v>79</v>
      </c>
      <c r="AY1037" s="252" t="s">
        <v>216</v>
      </c>
    </row>
    <row r="1038" s="15" customFormat="1">
      <c r="A1038" s="15"/>
      <c r="B1038" s="280"/>
      <c r="C1038" s="281"/>
      <c r="D1038" s="243" t="s">
        <v>230</v>
      </c>
      <c r="E1038" s="282" t="s">
        <v>1</v>
      </c>
      <c r="F1038" s="283" t="s">
        <v>1693</v>
      </c>
      <c r="G1038" s="281"/>
      <c r="H1038" s="284">
        <v>1022.9500000000001</v>
      </c>
      <c r="I1038" s="285"/>
      <c r="J1038" s="281"/>
      <c r="K1038" s="281"/>
      <c r="L1038" s="286"/>
      <c r="M1038" s="287"/>
      <c r="N1038" s="288"/>
      <c r="O1038" s="288"/>
      <c r="P1038" s="288"/>
      <c r="Q1038" s="288"/>
      <c r="R1038" s="288"/>
      <c r="S1038" s="288"/>
      <c r="T1038" s="289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T1038" s="290" t="s">
        <v>230</v>
      </c>
      <c r="AU1038" s="290" t="s">
        <v>88</v>
      </c>
      <c r="AV1038" s="15" t="s">
        <v>99</v>
      </c>
      <c r="AW1038" s="15" t="s">
        <v>34</v>
      </c>
      <c r="AX1038" s="15" t="s">
        <v>86</v>
      </c>
      <c r="AY1038" s="290" t="s">
        <v>216</v>
      </c>
    </row>
    <row r="1039" s="2" customFormat="1" ht="24.15" customHeight="1">
      <c r="A1039" s="39"/>
      <c r="B1039" s="40"/>
      <c r="C1039" s="228" t="s">
        <v>1694</v>
      </c>
      <c r="D1039" s="228" t="s">
        <v>218</v>
      </c>
      <c r="E1039" s="229" t="s">
        <v>1695</v>
      </c>
      <c r="F1039" s="230" t="s">
        <v>1696</v>
      </c>
      <c r="G1039" s="231" t="s">
        <v>277</v>
      </c>
      <c r="H1039" s="232">
        <v>122754</v>
      </c>
      <c r="I1039" s="233"/>
      <c r="J1039" s="234">
        <f>ROUND(I1039*H1039,2)</f>
        <v>0</v>
      </c>
      <c r="K1039" s="230" t="s">
        <v>222</v>
      </c>
      <c r="L1039" s="45"/>
      <c r="M1039" s="235" t="s">
        <v>1</v>
      </c>
      <c r="N1039" s="236" t="s">
        <v>44</v>
      </c>
      <c r="O1039" s="92"/>
      <c r="P1039" s="237">
        <f>O1039*H1039</f>
        <v>0</v>
      </c>
      <c r="Q1039" s="237">
        <v>0</v>
      </c>
      <c r="R1039" s="237">
        <f>Q1039*H1039</f>
        <v>0</v>
      </c>
      <c r="S1039" s="237">
        <v>0</v>
      </c>
      <c r="T1039" s="238">
        <f>S1039*H1039</f>
        <v>0</v>
      </c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R1039" s="239" t="s">
        <v>121</v>
      </c>
      <c r="AT1039" s="239" t="s">
        <v>218</v>
      </c>
      <c r="AU1039" s="239" t="s">
        <v>88</v>
      </c>
      <c r="AY1039" s="18" t="s">
        <v>216</v>
      </c>
      <c r="BE1039" s="240">
        <f>IF(N1039="základní",J1039,0)</f>
        <v>0</v>
      </c>
      <c r="BF1039" s="240">
        <f>IF(N1039="snížená",J1039,0)</f>
        <v>0</v>
      </c>
      <c r="BG1039" s="240">
        <f>IF(N1039="zákl. přenesená",J1039,0)</f>
        <v>0</v>
      </c>
      <c r="BH1039" s="240">
        <f>IF(N1039="sníž. přenesená",J1039,0)</f>
        <v>0</v>
      </c>
      <c r="BI1039" s="240">
        <f>IF(N1039="nulová",J1039,0)</f>
        <v>0</v>
      </c>
      <c r="BJ1039" s="18" t="s">
        <v>86</v>
      </c>
      <c r="BK1039" s="240">
        <f>ROUND(I1039*H1039,2)</f>
        <v>0</v>
      </c>
      <c r="BL1039" s="18" t="s">
        <v>121</v>
      </c>
      <c r="BM1039" s="239" t="s">
        <v>1697</v>
      </c>
    </row>
    <row r="1040" s="13" customFormat="1">
      <c r="A1040" s="13"/>
      <c r="B1040" s="241"/>
      <c r="C1040" s="242"/>
      <c r="D1040" s="243" t="s">
        <v>230</v>
      </c>
      <c r="E1040" s="242"/>
      <c r="F1040" s="245" t="s">
        <v>1698</v>
      </c>
      <c r="G1040" s="242"/>
      <c r="H1040" s="246">
        <v>122754</v>
      </c>
      <c r="I1040" s="247"/>
      <c r="J1040" s="242"/>
      <c r="K1040" s="242"/>
      <c r="L1040" s="248"/>
      <c r="M1040" s="249"/>
      <c r="N1040" s="250"/>
      <c r="O1040" s="250"/>
      <c r="P1040" s="250"/>
      <c r="Q1040" s="250"/>
      <c r="R1040" s="250"/>
      <c r="S1040" s="250"/>
      <c r="T1040" s="251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52" t="s">
        <v>230</v>
      </c>
      <c r="AU1040" s="252" t="s">
        <v>88</v>
      </c>
      <c r="AV1040" s="13" t="s">
        <v>88</v>
      </c>
      <c r="AW1040" s="13" t="s">
        <v>4</v>
      </c>
      <c r="AX1040" s="13" t="s">
        <v>86</v>
      </c>
      <c r="AY1040" s="252" t="s">
        <v>216</v>
      </c>
    </row>
    <row r="1041" s="2" customFormat="1" ht="16.5" customHeight="1">
      <c r="A1041" s="39"/>
      <c r="B1041" s="40"/>
      <c r="C1041" s="228" t="s">
        <v>1699</v>
      </c>
      <c r="D1041" s="228" t="s">
        <v>218</v>
      </c>
      <c r="E1041" s="229" t="s">
        <v>1700</v>
      </c>
      <c r="F1041" s="230" t="s">
        <v>1701</v>
      </c>
      <c r="G1041" s="231" t="s">
        <v>277</v>
      </c>
      <c r="H1041" s="232">
        <v>1022.9500000000001</v>
      </c>
      <c r="I1041" s="233"/>
      <c r="J1041" s="234">
        <f>ROUND(I1041*H1041,2)</f>
        <v>0</v>
      </c>
      <c r="K1041" s="230" t="s">
        <v>222</v>
      </c>
      <c r="L1041" s="45"/>
      <c r="M1041" s="235" t="s">
        <v>1</v>
      </c>
      <c r="N1041" s="236" t="s">
        <v>44</v>
      </c>
      <c r="O1041" s="92"/>
      <c r="P1041" s="237">
        <f>O1041*H1041</f>
        <v>0</v>
      </c>
      <c r="Q1041" s="237">
        <v>0</v>
      </c>
      <c r="R1041" s="237">
        <f>Q1041*H1041</f>
        <v>0</v>
      </c>
      <c r="S1041" s="237">
        <v>0</v>
      </c>
      <c r="T1041" s="238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39" t="s">
        <v>121</v>
      </c>
      <c r="AT1041" s="239" t="s">
        <v>218</v>
      </c>
      <c r="AU1041" s="239" t="s">
        <v>88</v>
      </c>
      <c r="AY1041" s="18" t="s">
        <v>216</v>
      </c>
      <c r="BE1041" s="240">
        <f>IF(N1041="základní",J1041,0)</f>
        <v>0</v>
      </c>
      <c r="BF1041" s="240">
        <f>IF(N1041="snížená",J1041,0)</f>
        <v>0</v>
      </c>
      <c r="BG1041" s="240">
        <f>IF(N1041="zákl. přenesená",J1041,0)</f>
        <v>0</v>
      </c>
      <c r="BH1041" s="240">
        <f>IF(N1041="sníž. přenesená",J1041,0)</f>
        <v>0</v>
      </c>
      <c r="BI1041" s="240">
        <f>IF(N1041="nulová",J1041,0)</f>
        <v>0</v>
      </c>
      <c r="BJ1041" s="18" t="s">
        <v>86</v>
      </c>
      <c r="BK1041" s="240">
        <f>ROUND(I1041*H1041,2)</f>
        <v>0</v>
      </c>
      <c r="BL1041" s="18" t="s">
        <v>121</v>
      </c>
      <c r="BM1041" s="239" t="s">
        <v>1702</v>
      </c>
    </row>
    <row r="1042" s="2" customFormat="1" ht="21.75" customHeight="1">
      <c r="A1042" s="39"/>
      <c r="B1042" s="40"/>
      <c r="C1042" s="228" t="s">
        <v>1703</v>
      </c>
      <c r="D1042" s="228" t="s">
        <v>218</v>
      </c>
      <c r="E1042" s="229" t="s">
        <v>1704</v>
      </c>
      <c r="F1042" s="230" t="s">
        <v>1705</v>
      </c>
      <c r="G1042" s="231" t="s">
        <v>277</v>
      </c>
      <c r="H1042" s="232">
        <v>290.10000000000002</v>
      </c>
      <c r="I1042" s="233"/>
      <c r="J1042" s="234">
        <f>ROUND(I1042*H1042,2)</f>
        <v>0</v>
      </c>
      <c r="K1042" s="230" t="s">
        <v>222</v>
      </c>
      <c r="L1042" s="45"/>
      <c r="M1042" s="235" t="s">
        <v>1</v>
      </c>
      <c r="N1042" s="236" t="s">
        <v>44</v>
      </c>
      <c r="O1042" s="92"/>
      <c r="P1042" s="237">
        <f>O1042*H1042</f>
        <v>0</v>
      </c>
      <c r="Q1042" s="237">
        <v>0.00012999999999999999</v>
      </c>
      <c r="R1042" s="237">
        <f>Q1042*H1042</f>
        <v>0.037712999999999997</v>
      </c>
      <c r="S1042" s="237">
        <v>0</v>
      </c>
      <c r="T1042" s="238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39" t="s">
        <v>121</v>
      </c>
      <c r="AT1042" s="239" t="s">
        <v>218</v>
      </c>
      <c r="AU1042" s="239" t="s">
        <v>88</v>
      </c>
      <c r="AY1042" s="18" t="s">
        <v>216</v>
      </c>
      <c r="BE1042" s="240">
        <f>IF(N1042="základní",J1042,0)</f>
        <v>0</v>
      </c>
      <c r="BF1042" s="240">
        <f>IF(N1042="snížená",J1042,0)</f>
        <v>0</v>
      </c>
      <c r="BG1042" s="240">
        <f>IF(N1042="zákl. přenesená",J1042,0)</f>
        <v>0</v>
      </c>
      <c r="BH1042" s="240">
        <f>IF(N1042="sníž. přenesená",J1042,0)</f>
        <v>0</v>
      </c>
      <c r="BI1042" s="240">
        <f>IF(N1042="nulová",J1042,0)</f>
        <v>0</v>
      </c>
      <c r="BJ1042" s="18" t="s">
        <v>86</v>
      </c>
      <c r="BK1042" s="240">
        <f>ROUND(I1042*H1042,2)</f>
        <v>0</v>
      </c>
      <c r="BL1042" s="18" t="s">
        <v>121</v>
      </c>
      <c r="BM1042" s="239" t="s">
        <v>1706</v>
      </c>
    </row>
    <row r="1043" s="13" customFormat="1">
      <c r="A1043" s="13"/>
      <c r="B1043" s="241"/>
      <c r="C1043" s="242"/>
      <c r="D1043" s="243" t="s">
        <v>230</v>
      </c>
      <c r="E1043" s="244" t="s">
        <v>1</v>
      </c>
      <c r="F1043" s="245" t="s">
        <v>1707</v>
      </c>
      <c r="G1043" s="242"/>
      <c r="H1043" s="246">
        <v>22.699999999999999</v>
      </c>
      <c r="I1043" s="247"/>
      <c r="J1043" s="242"/>
      <c r="K1043" s="242"/>
      <c r="L1043" s="248"/>
      <c r="M1043" s="249"/>
      <c r="N1043" s="250"/>
      <c r="O1043" s="250"/>
      <c r="P1043" s="250"/>
      <c r="Q1043" s="250"/>
      <c r="R1043" s="250"/>
      <c r="S1043" s="250"/>
      <c r="T1043" s="251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2" t="s">
        <v>230</v>
      </c>
      <c r="AU1043" s="252" t="s">
        <v>88</v>
      </c>
      <c r="AV1043" s="13" t="s">
        <v>88</v>
      </c>
      <c r="AW1043" s="13" t="s">
        <v>34</v>
      </c>
      <c r="AX1043" s="13" t="s">
        <v>79</v>
      </c>
      <c r="AY1043" s="252" t="s">
        <v>216</v>
      </c>
    </row>
    <row r="1044" s="13" customFormat="1">
      <c r="A1044" s="13"/>
      <c r="B1044" s="241"/>
      <c r="C1044" s="242"/>
      <c r="D1044" s="243" t="s">
        <v>230</v>
      </c>
      <c r="E1044" s="244" t="s">
        <v>1</v>
      </c>
      <c r="F1044" s="245" t="s">
        <v>1708</v>
      </c>
      <c r="G1044" s="242"/>
      <c r="H1044" s="246">
        <v>267.39999999999998</v>
      </c>
      <c r="I1044" s="247"/>
      <c r="J1044" s="242"/>
      <c r="K1044" s="242"/>
      <c r="L1044" s="248"/>
      <c r="M1044" s="249"/>
      <c r="N1044" s="250"/>
      <c r="O1044" s="250"/>
      <c r="P1044" s="250"/>
      <c r="Q1044" s="250"/>
      <c r="R1044" s="250"/>
      <c r="S1044" s="250"/>
      <c r="T1044" s="251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52" t="s">
        <v>230</v>
      </c>
      <c r="AU1044" s="252" t="s">
        <v>88</v>
      </c>
      <c r="AV1044" s="13" t="s">
        <v>88</v>
      </c>
      <c r="AW1044" s="13" t="s">
        <v>34</v>
      </c>
      <c r="AX1044" s="13" t="s">
        <v>79</v>
      </c>
      <c r="AY1044" s="252" t="s">
        <v>216</v>
      </c>
    </row>
    <row r="1045" s="14" customFormat="1">
      <c r="A1045" s="14"/>
      <c r="B1045" s="253"/>
      <c r="C1045" s="254"/>
      <c r="D1045" s="243" t="s">
        <v>230</v>
      </c>
      <c r="E1045" s="255" t="s">
        <v>1</v>
      </c>
      <c r="F1045" s="256" t="s">
        <v>285</v>
      </c>
      <c r="G1045" s="254"/>
      <c r="H1045" s="257">
        <v>290.10000000000002</v>
      </c>
      <c r="I1045" s="258"/>
      <c r="J1045" s="254"/>
      <c r="K1045" s="254"/>
      <c r="L1045" s="259"/>
      <c r="M1045" s="260"/>
      <c r="N1045" s="261"/>
      <c r="O1045" s="261"/>
      <c r="P1045" s="261"/>
      <c r="Q1045" s="261"/>
      <c r="R1045" s="261"/>
      <c r="S1045" s="261"/>
      <c r="T1045" s="262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63" t="s">
        <v>230</v>
      </c>
      <c r="AU1045" s="263" t="s">
        <v>88</v>
      </c>
      <c r="AV1045" s="14" t="s">
        <v>121</v>
      </c>
      <c r="AW1045" s="14" t="s">
        <v>34</v>
      </c>
      <c r="AX1045" s="14" t="s">
        <v>86</v>
      </c>
      <c r="AY1045" s="263" t="s">
        <v>216</v>
      </c>
    </row>
    <row r="1046" s="2" customFormat="1" ht="21.75" customHeight="1">
      <c r="A1046" s="39"/>
      <c r="B1046" s="40"/>
      <c r="C1046" s="228" t="s">
        <v>1709</v>
      </c>
      <c r="D1046" s="228" t="s">
        <v>218</v>
      </c>
      <c r="E1046" s="229" t="s">
        <v>1710</v>
      </c>
      <c r="F1046" s="230" t="s">
        <v>1711</v>
      </c>
      <c r="G1046" s="231" t="s">
        <v>277</v>
      </c>
      <c r="H1046" s="232">
        <v>263.39999999999998</v>
      </c>
      <c r="I1046" s="233"/>
      <c r="J1046" s="234">
        <f>ROUND(I1046*H1046,2)</f>
        <v>0</v>
      </c>
      <c r="K1046" s="230" t="s">
        <v>222</v>
      </c>
      <c r="L1046" s="45"/>
      <c r="M1046" s="235" t="s">
        <v>1</v>
      </c>
      <c r="N1046" s="236" t="s">
        <v>44</v>
      </c>
      <c r="O1046" s="92"/>
      <c r="P1046" s="237">
        <f>O1046*H1046</f>
        <v>0</v>
      </c>
      <c r="Q1046" s="237">
        <v>0.00021000000000000001</v>
      </c>
      <c r="R1046" s="237">
        <f>Q1046*H1046</f>
        <v>0.055313999999999995</v>
      </c>
      <c r="S1046" s="237">
        <v>0</v>
      </c>
      <c r="T1046" s="238">
        <f>S1046*H1046</f>
        <v>0</v>
      </c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R1046" s="239" t="s">
        <v>121</v>
      </c>
      <c r="AT1046" s="239" t="s">
        <v>218</v>
      </c>
      <c r="AU1046" s="239" t="s">
        <v>88</v>
      </c>
      <c r="AY1046" s="18" t="s">
        <v>216</v>
      </c>
      <c r="BE1046" s="240">
        <f>IF(N1046="základní",J1046,0)</f>
        <v>0</v>
      </c>
      <c r="BF1046" s="240">
        <f>IF(N1046="snížená",J1046,0)</f>
        <v>0</v>
      </c>
      <c r="BG1046" s="240">
        <f>IF(N1046="zákl. přenesená",J1046,0)</f>
        <v>0</v>
      </c>
      <c r="BH1046" s="240">
        <f>IF(N1046="sníž. přenesená",J1046,0)</f>
        <v>0</v>
      </c>
      <c r="BI1046" s="240">
        <f>IF(N1046="nulová",J1046,0)</f>
        <v>0</v>
      </c>
      <c r="BJ1046" s="18" t="s">
        <v>86</v>
      </c>
      <c r="BK1046" s="240">
        <f>ROUND(I1046*H1046,2)</f>
        <v>0</v>
      </c>
      <c r="BL1046" s="18" t="s">
        <v>121</v>
      </c>
      <c r="BM1046" s="239" t="s">
        <v>1712</v>
      </c>
    </row>
    <row r="1047" s="13" customFormat="1">
      <c r="A1047" s="13"/>
      <c r="B1047" s="241"/>
      <c r="C1047" s="242"/>
      <c r="D1047" s="243" t="s">
        <v>230</v>
      </c>
      <c r="E1047" s="244" t="s">
        <v>1</v>
      </c>
      <c r="F1047" s="245" t="s">
        <v>1713</v>
      </c>
      <c r="G1047" s="242"/>
      <c r="H1047" s="246">
        <v>244.5</v>
      </c>
      <c r="I1047" s="247"/>
      <c r="J1047" s="242"/>
      <c r="K1047" s="242"/>
      <c r="L1047" s="248"/>
      <c r="M1047" s="249"/>
      <c r="N1047" s="250"/>
      <c r="O1047" s="250"/>
      <c r="P1047" s="250"/>
      <c r="Q1047" s="250"/>
      <c r="R1047" s="250"/>
      <c r="S1047" s="250"/>
      <c r="T1047" s="251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2" t="s">
        <v>230</v>
      </c>
      <c r="AU1047" s="252" t="s">
        <v>88</v>
      </c>
      <c r="AV1047" s="13" t="s">
        <v>88</v>
      </c>
      <c r="AW1047" s="13" t="s">
        <v>34</v>
      </c>
      <c r="AX1047" s="13" t="s">
        <v>79</v>
      </c>
      <c r="AY1047" s="252" t="s">
        <v>216</v>
      </c>
    </row>
    <row r="1048" s="13" customFormat="1">
      <c r="A1048" s="13"/>
      <c r="B1048" s="241"/>
      <c r="C1048" s="242"/>
      <c r="D1048" s="243" t="s">
        <v>230</v>
      </c>
      <c r="E1048" s="244" t="s">
        <v>1</v>
      </c>
      <c r="F1048" s="245" t="s">
        <v>1714</v>
      </c>
      <c r="G1048" s="242"/>
      <c r="H1048" s="246">
        <v>18.899999999999999</v>
      </c>
      <c r="I1048" s="247"/>
      <c r="J1048" s="242"/>
      <c r="K1048" s="242"/>
      <c r="L1048" s="248"/>
      <c r="M1048" s="249"/>
      <c r="N1048" s="250"/>
      <c r="O1048" s="250"/>
      <c r="P1048" s="250"/>
      <c r="Q1048" s="250"/>
      <c r="R1048" s="250"/>
      <c r="S1048" s="250"/>
      <c r="T1048" s="251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2" t="s">
        <v>230</v>
      </c>
      <c r="AU1048" s="252" t="s">
        <v>88</v>
      </c>
      <c r="AV1048" s="13" t="s">
        <v>88</v>
      </c>
      <c r="AW1048" s="13" t="s">
        <v>34</v>
      </c>
      <c r="AX1048" s="13" t="s">
        <v>79</v>
      </c>
      <c r="AY1048" s="252" t="s">
        <v>216</v>
      </c>
    </row>
    <row r="1049" s="14" customFormat="1">
      <c r="A1049" s="14"/>
      <c r="B1049" s="253"/>
      <c r="C1049" s="254"/>
      <c r="D1049" s="243" t="s">
        <v>230</v>
      </c>
      <c r="E1049" s="255" t="s">
        <v>1</v>
      </c>
      <c r="F1049" s="256" t="s">
        <v>285</v>
      </c>
      <c r="G1049" s="254"/>
      <c r="H1049" s="257">
        <v>263.39999999999998</v>
      </c>
      <c r="I1049" s="258"/>
      <c r="J1049" s="254"/>
      <c r="K1049" s="254"/>
      <c r="L1049" s="259"/>
      <c r="M1049" s="260"/>
      <c r="N1049" s="261"/>
      <c r="O1049" s="261"/>
      <c r="P1049" s="261"/>
      <c r="Q1049" s="261"/>
      <c r="R1049" s="261"/>
      <c r="S1049" s="261"/>
      <c r="T1049" s="262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63" t="s">
        <v>230</v>
      </c>
      <c r="AU1049" s="263" t="s">
        <v>88</v>
      </c>
      <c r="AV1049" s="14" t="s">
        <v>121</v>
      </c>
      <c r="AW1049" s="14" t="s">
        <v>34</v>
      </c>
      <c r="AX1049" s="14" t="s">
        <v>86</v>
      </c>
      <c r="AY1049" s="263" t="s">
        <v>216</v>
      </c>
    </row>
    <row r="1050" s="2" customFormat="1" ht="16.5" customHeight="1">
      <c r="A1050" s="39"/>
      <c r="B1050" s="40"/>
      <c r="C1050" s="228" t="s">
        <v>1715</v>
      </c>
      <c r="D1050" s="228" t="s">
        <v>218</v>
      </c>
      <c r="E1050" s="229" t="s">
        <v>1716</v>
      </c>
      <c r="F1050" s="230" t="s">
        <v>1717</v>
      </c>
      <c r="G1050" s="231" t="s">
        <v>277</v>
      </c>
      <c r="H1050" s="232">
        <v>534.60000000000002</v>
      </c>
      <c r="I1050" s="233"/>
      <c r="J1050" s="234">
        <f>ROUND(I1050*H1050,2)</f>
        <v>0</v>
      </c>
      <c r="K1050" s="230" t="s">
        <v>222</v>
      </c>
      <c r="L1050" s="45"/>
      <c r="M1050" s="235" t="s">
        <v>1</v>
      </c>
      <c r="N1050" s="236" t="s">
        <v>44</v>
      </c>
      <c r="O1050" s="92"/>
      <c r="P1050" s="237">
        <f>O1050*H1050</f>
        <v>0</v>
      </c>
      <c r="Q1050" s="237">
        <v>4.0000000000000003E-05</v>
      </c>
      <c r="R1050" s="237">
        <f>Q1050*H1050</f>
        <v>0.021384000000000004</v>
      </c>
      <c r="S1050" s="237">
        <v>0</v>
      </c>
      <c r="T1050" s="238">
        <f>S1050*H1050</f>
        <v>0</v>
      </c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R1050" s="239" t="s">
        <v>121</v>
      </c>
      <c r="AT1050" s="239" t="s">
        <v>218</v>
      </c>
      <c r="AU1050" s="239" t="s">
        <v>88</v>
      </c>
      <c r="AY1050" s="18" t="s">
        <v>216</v>
      </c>
      <c r="BE1050" s="240">
        <f>IF(N1050="základní",J1050,0)</f>
        <v>0</v>
      </c>
      <c r="BF1050" s="240">
        <f>IF(N1050="snížená",J1050,0)</f>
        <v>0</v>
      </c>
      <c r="BG1050" s="240">
        <f>IF(N1050="zákl. přenesená",J1050,0)</f>
        <v>0</v>
      </c>
      <c r="BH1050" s="240">
        <f>IF(N1050="sníž. přenesená",J1050,0)</f>
        <v>0</v>
      </c>
      <c r="BI1050" s="240">
        <f>IF(N1050="nulová",J1050,0)</f>
        <v>0</v>
      </c>
      <c r="BJ1050" s="18" t="s">
        <v>86</v>
      </c>
      <c r="BK1050" s="240">
        <f>ROUND(I1050*H1050,2)</f>
        <v>0</v>
      </c>
      <c r="BL1050" s="18" t="s">
        <v>121</v>
      </c>
      <c r="BM1050" s="239" t="s">
        <v>1718</v>
      </c>
    </row>
    <row r="1051" s="13" customFormat="1">
      <c r="A1051" s="13"/>
      <c r="B1051" s="241"/>
      <c r="C1051" s="242"/>
      <c r="D1051" s="243" t="s">
        <v>230</v>
      </c>
      <c r="E1051" s="244" t="s">
        <v>1</v>
      </c>
      <c r="F1051" s="245" t="s">
        <v>1719</v>
      </c>
      <c r="G1051" s="242"/>
      <c r="H1051" s="246">
        <v>267.19999999999999</v>
      </c>
      <c r="I1051" s="247"/>
      <c r="J1051" s="242"/>
      <c r="K1051" s="242"/>
      <c r="L1051" s="248"/>
      <c r="M1051" s="249"/>
      <c r="N1051" s="250"/>
      <c r="O1051" s="250"/>
      <c r="P1051" s="250"/>
      <c r="Q1051" s="250"/>
      <c r="R1051" s="250"/>
      <c r="S1051" s="250"/>
      <c r="T1051" s="251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52" t="s">
        <v>230</v>
      </c>
      <c r="AU1051" s="252" t="s">
        <v>88</v>
      </c>
      <c r="AV1051" s="13" t="s">
        <v>88</v>
      </c>
      <c r="AW1051" s="13" t="s">
        <v>34</v>
      </c>
      <c r="AX1051" s="13" t="s">
        <v>79</v>
      </c>
      <c r="AY1051" s="252" t="s">
        <v>216</v>
      </c>
    </row>
    <row r="1052" s="13" customFormat="1">
      <c r="A1052" s="13"/>
      <c r="B1052" s="241"/>
      <c r="C1052" s="242"/>
      <c r="D1052" s="243" t="s">
        <v>230</v>
      </c>
      <c r="E1052" s="244" t="s">
        <v>1</v>
      </c>
      <c r="F1052" s="245" t="s">
        <v>1708</v>
      </c>
      <c r="G1052" s="242"/>
      <c r="H1052" s="246">
        <v>267.39999999999998</v>
      </c>
      <c r="I1052" s="247"/>
      <c r="J1052" s="242"/>
      <c r="K1052" s="242"/>
      <c r="L1052" s="248"/>
      <c r="M1052" s="249"/>
      <c r="N1052" s="250"/>
      <c r="O1052" s="250"/>
      <c r="P1052" s="250"/>
      <c r="Q1052" s="250"/>
      <c r="R1052" s="250"/>
      <c r="S1052" s="250"/>
      <c r="T1052" s="251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2" t="s">
        <v>230</v>
      </c>
      <c r="AU1052" s="252" t="s">
        <v>88</v>
      </c>
      <c r="AV1052" s="13" t="s">
        <v>88</v>
      </c>
      <c r="AW1052" s="13" t="s">
        <v>34</v>
      </c>
      <c r="AX1052" s="13" t="s">
        <v>79</v>
      </c>
      <c r="AY1052" s="252" t="s">
        <v>216</v>
      </c>
    </row>
    <row r="1053" s="14" customFormat="1">
      <c r="A1053" s="14"/>
      <c r="B1053" s="253"/>
      <c r="C1053" s="254"/>
      <c r="D1053" s="243" t="s">
        <v>230</v>
      </c>
      <c r="E1053" s="255" t="s">
        <v>1</v>
      </c>
      <c r="F1053" s="256" t="s">
        <v>285</v>
      </c>
      <c r="G1053" s="254"/>
      <c r="H1053" s="257">
        <v>534.60000000000002</v>
      </c>
      <c r="I1053" s="258"/>
      <c r="J1053" s="254"/>
      <c r="K1053" s="254"/>
      <c r="L1053" s="259"/>
      <c r="M1053" s="260"/>
      <c r="N1053" s="261"/>
      <c r="O1053" s="261"/>
      <c r="P1053" s="261"/>
      <c r="Q1053" s="261"/>
      <c r="R1053" s="261"/>
      <c r="S1053" s="261"/>
      <c r="T1053" s="262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63" t="s">
        <v>230</v>
      </c>
      <c r="AU1053" s="263" t="s">
        <v>88</v>
      </c>
      <c r="AV1053" s="14" t="s">
        <v>121</v>
      </c>
      <c r="AW1053" s="14" t="s">
        <v>34</v>
      </c>
      <c r="AX1053" s="14" t="s">
        <v>86</v>
      </c>
      <c r="AY1053" s="263" t="s">
        <v>216</v>
      </c>
    </row>
    <row r="1054" s="2" customFormat="1" ht="16.5" customHeight="1">
      <c r="A1054" s="39"/>
      <c r="B1054" s="40"/>
      <c r="C1054" s="228" t="s">
        <v>1720</v>
      </c>
      <c r="D1054" s="228" t="s">
        <v>218</v>
      </c>
      <c r="E1054" s="229" t="s">
        <v>1721</v>
      </c>
      <c r="F1054" s="230" t="s">
        <v>1722</v>
      </c>
      <c r="G1054" s="231" t="s">
        <v>277</v>
      </c>
      <c r="H1054" s="232">
        <v>100</v>
      </c>
      <c r="I1054" s="233"/>
      <c r="J1054" s="234">
        <f>ROUND(I1054*H1054,2)</f>
        <v>0</v>
      </c>
      <c r="K1054" s="230" t="s">
        <v>222</v>
      </c>
      <c r="L1054" s="45"/>
      <c r="M1054" s="235" t="s">
        <v>1</v>
      </c>
      <c r="N1054" s="236" t="s">
        <v>44</v>
      </c>
      <c r="O1054" s="92"/>
      <c r="P1054" s="237">
        <f>O1054*H1054</f>
        <v>0</v>
      </c>
      <c r="Q1054" s="237">
        <v>0.0012099999999999999</v>
      </c>
      <c r="R1054" s="237">
        <f>Q1054*H1054</f>
        <v>0.121</v>
      </c>
      <c r="S1054" s="237">
        <v>0</v>
      </c>
      <c r="T1054" s="238">
        <f>S1054*H1054</f>
        <v>0</v>
      </c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R1054" s="239" t="s">
        <v>121</v>
      </c>
      <c r="AT1054" s="239" t="s">
        <v>218</v>
      </c>
      <c r="AU1054" s="239" t="s">
        <v>88</v>
      </c>
      <c r="AY1054" s="18" t="s">
        <v>216</v>
      </c>
      <c r="BE1054" s="240">
        <f>IF(N1054="základní",J1054,0)</f>
        <v>0</v>
      </c>
      <c r="BF1054" s="240">
        <f>IF(N1054="snížená",J1054,0)</f>
        <v>0</v>
      </c>
      <c r="BG1054" s="240">
        <f>IF(N1054="zákl. přenesená",J1054,0)</f>
        <v>0</v>
      </c>
      <c r="BH1054" s="240">
        <f>IF(N1054="sníž. přenesená",J1054,0)</f>
        <v>0</v>
      </c>
      <c r="BI1054" s="240">
        <f>IF(N1054="nulová",J1054,0)</f>
        <v>0</v>
      </c>
      <c r="BJ1054" s="18" t="s">
        <v>86</v>
      </c>
      <c r="BK1054" s="240">
        <f>ROUND(I1054*H1054,2)</f>
        <v>0</v>
      </c>
      <c r="BL1054" s="18" t="s">
        <v>121</v>
      </c>
      <c r="BM1054" s="239" t="s">
        <v>1723</v>
      </c>
    </row>
    <row r="1055" s="13" customFormat="1">
      <c r="A1055" s="13"/>
      <c r="B1055" s="241"/>
      <c r="C1055" s="242"/>
      <c r="D1055" s="243" t="s">
        <v>230</v>
      </c>
      <c r="E1055" s="244" t="s">
        <v>1</v>
      </c>
      <c r="F1055" s="245" t="s">
        <v>1724</v>
      </c>
      <c r="G1055" s="242"/>
      <c r="H1055" s="246">
        <v>100</v>
      </c>
      <c r="I1055" s="247"/>
      <c r="J1055" s="242"/>
      <c r="K1055" s="242"/>
      <c r="L1055" s="248"/>
      <c r="M1055" s="249"/>
      <c r="N1055" s="250"/>
      <c r="O1055" s="250"/>
      <c r="P1055" s="250"/>
      <c r="Q1055" s="250"/>
      <c r="R1055" s="250"/>
      <c r="S1055" s="250"/>
      <c r="T1055" s="251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52" t="s">
        <v>230</v>
      </c>
      <c r="AU1055" s="252" t="s">
        <v>88</v>
      </c>
      <c r="AV1055" s="13" t="s">
        <v>88</v>
      </c>
      <c r="AW1055" s="13" t="s">
        <v>34</v>
      </c>
      <c r="AX1055" s="13" t="s">
        <v>86</v>
      </c>
      <c r="AY1055" s="252" t="s">
        <v>216</v>
      </c>
    </row>
    <row r="1056" s="2" customFormat="1" ht="16.5" customHeight="1">
      <c r="A1056" s="39"/>
      <c r="B1056" s="40"/>
      <c r="C1056" s="228" t="s">
        <v>1725</v>
      </c>
      <c r="D1056" s="228" t="s">
        <v>218</v>
      </c>
      <c r="E1056" s="229" t="s">
        <v>1726</v>
      </c>
      <c r="F1056" s="230" t="s">
        <v>1727</v>
      </c>
      <c r="G1056" s="231" t="s">
        <v>277</v>
      </c>
      <c r="H1056" s="232">
        <v>2.2050000000000001</v>
      </c>
      <c r="I1056" s="233"/>
      <c r="J1056" s="234">
        <f>ROUND(I1056*H1056,2)</f>
        <v>0</v>
      </c>
      <c r="K1056" s="230" t="s">
        <v>222</v>
      </c>
      <c r="L1056" s="45"/>
      <c r="M1056" s="235" t="s">
        <v>1</v>
      </c>
      <c r="N1056" s="236" t="s">
        <v>44</v>
      </c>
      <c r="O1056" s="92"/>
      <c r="P1056" s="237">
        <f>O1056*H1056</f>
        <v>0</v>
      </c>
      <c r="Q1056" s="237">
        <v>0.00063000000000000003</v>
      </c>
      <c r="R1056" s="237">
        <f>Q1056*H1056</f>
        <v>0.00138915</v>
      </c>
      <c r="S1056" s="237">
        <v>0</v>
      </c>
      <c r="T1056" s="238">
        <f>S1056*H1056</f>
        <v>0</v>
      </c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R1056" s="239" t="s">
        <v>121</v>
      </c>
      <c r="AT1056" s="239" t="s">
        <v>218</v>
      </c>
      <c r="AU1056" s="239" t="s">
        <v>88</v>
      </c>
      <c r="AY1056" s="18" t="s">
        <v>216</v>
      </c>
      <c r="BE1056" s="240">
        <f>IF(N1056="základní",J1056,0)</f>
        <v>0</v>
      </c>
      <c r="BF1056" s="240">
        <f>IF(N1056="snížená",J1056,0)</f>
        <v>0</v>
      </c>
      <c r="BG1056" s="240">
        <f>IF(N1056="zákl. přenesená",J1056,0)</f>
        <v>0</v>
      </c>
      <c r="BH1056" s="240">
        <f>IF(N1056="sníž. přenesená",J1056,0)</f>
        <v>0</v>
      </c>
      <c r="BI1056" s="240">
        <f>IF(N1056="nulová",J1056,0)</f>
        <v>0</v>
      </c>
      <c r="BJ1056" s="18" t="s">
        <v>86</v>
      </c>
      <c r="BK1056" s="240">
        <f>ROUND(I1056*H1056,2)</f>
        <v>0</v>
      </c>
      <c r="BL1056" s="18" t="s">
        <v>121</v>
      </c>
      <c r="BM1056" s="239" t="s">
        <v>1728</v>
      </c>
    </row>
    <row r="1057" s="13" customFormat="1">
      <c r="A1057" s="13"/>
      <c r="B1057" s="241"/>
      <c r="C1057" s="242"/>
      <c r="D1057" s="243" t="s">
        <v>230</v>
      </c>
      <c r="E1057" s="244" t="s">
        <v>1</v>
      </c>
      <c r="F1057" s="245" t="s">
        <v>1729</v>
      </c>
      <c r="G1057" s="242"/>
      <c r="H1057" s="246">
        <v>2.2050000000000001</v>
      </c>
      <c r="I1057" s="247"/>
      <c r="J1057" s="242"/>
      <c r="K1057" s="242"/>
      <c r="L1057" s="248"/>
      <c r="M1057" s="249"/>
      <c r="N1057" s="250"/>
      <c r="O1057" s="250"/>
      <c r="P1057" s="250"/>
      <c r="Q1057" s="250"/>
      <c r="R1057" s="250"/>
      <c r="S1057" s="250"/>
      <c r="T1057" s="251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2" t="s">
        <v>230</v>
      </c>
      <c r="AU1057" s="252" t="s">
        <v>88</v>
      </c>
      <c r="AV1057" s="13" t="s">
        <v>88</v>
      </c>
      <c r="AW1057" s="13" t="s">
        <v>34</v>
      </c>
      <c r="AX1057" s="13" t="s">
        <v>86</v>
      </c>
      <c r="AY1057" s="252" t="s">
        <v>216</v>
      </c>
    </row>
    <row r="1058" s="2" customFormat="1" ht="16.5" customHeight="1">
      <c r="A1058" s="39"/>
      <c r="B1058" s="40"/>
      <c r="C1058" s="228" t="s">
        <v>1730</v>
      </c>
      <c r="D1058" s="228" t="s">
        <v>218</v>
      </c>
      <c r="E1058" s="229" t="s">
        <v>1731</v>
      </c>
      <c r="F1058" s="230" t="s">
        <v>1732</v>
      </c>
      <c r="G1058" s="231" t="s">
        <v>221</v>
      </c>
      <c r="H1058" s="232">
        <v>1</v>
      </c>
      <c r="I1058" s="233"/>
      <c r="J1058" s="234">
        <f>ROUND(I1058*H1058,2)</f>
        <v>0</v>
      </c>
      <c r="K1058" s="230" t="s">
        <v>222</v>
      </c>
      <c r="L1058" s="45"/>
      <c r="M1058" s="235" t="s">
        <v>1</v>
      </c>
      <c r="N1058" s="236" t="s">
        <v>44</v>
      </c>
      <c r="O1058" s="92"/>
      <c r="P1058" s="237">
        <f>O1058*H1058</f>
        <v>0</v>
      </c>
      <c r="Q1058" s="237">
        <v>0.00044000000000000002</v>
      </c>
      <c r="R1058" s="237">
        <f>Q1058*H1058</f>
        <v>0.00044000000000000002</v>
      </c>
      <c r="S1058" s="237">
        <v>0</v>
      </c>
      <c r="T1058" s="238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39" t="s">
        <v>121</v>
      </c>
      <c r="AT1058" s="239" t="s">
        <v>218</v>
      </c>
      <c r="AU1058" s="239" t="s">
        <v>88</v>
      </c>
      <c r="AY1058" s="18" t="s">
        <v>216</v>
      </c>
      <c r="BE1058" s="240">
        <f>IF(N1058="základní",J1058,0)</f>
        <v>0</v>
      </c>
      <c r="BF1058" s="240">
        <f>IF(N1058="snížená",J1058,0)</f>
        <v>0</v>
      </c>
      <c r="BG1058" s="240">
        <f>IF(N1058="zákl. přenesená",J1058,0)</f>
        <v>0</v>
      </c>
      <c r="BH1058" s="240">
        <f>IF(N1058="sníž. přenesená",J1058,0)</f>
        <v>0</v>
      </c>
      <c r="BI1058" s="240">
        <f>IF(N1058="nulová",J1058,0)</f>
        <v>0</v>
      </c>
      <c r="BJ1058" s="18" t="s">
        <v>86</v>
      </c>
      <c r="BK1058" s="240">
        <f>ROUND(I1058*H1058,2)</f>
        <v>0</v>
      </c>
      <c r="BL1058" s="18" t="s">
        <v>121</v>
      </c>
      <c r="BM1058" s="239" t="s">
        <v>1733</v>
      </c>
    </row>
    <row r="1059" s="13" customFormat="1">
      <c r="A1059" s="13"/>
      <c r="B1059" s="241"/>
      <c r="C1059" s="242"/>
      <c r="D1059" s="243" t="s">
        <v>230</v>
      </c>
      <c r="E1059" s="244" t="s">
        <v>1</v>
      </c>
      <c r="F1059" s="245" t="s">
        <v>1734</v>
      </c>
      <c r="G1059" s="242"/>
      <c r="H1059" s="246">
        <v>1</v>
      </c>
      <c r="I1059" s="247"/>
      <c r="J1059" s="242"/>
      <c r="K1059" s="242"/>
      <c r="L1059" s="248"/>
      <c r="M1059" s="249"/>
      <c r="N1059" s="250"/>
      <c r="O1059" s="250"/>
      <c r="P1059" s="250"/>
      <c r="Q1059" s="250"/>
      <c r="R1059" s="250"/>
      <c r="S1059" s="250"/>
      <c r="T1059" s="251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52" t="s">
        <v>230</v>
      </c>
      <c r="AU1059" s="252" t="s">
        <v>88</v>
      </c>
      <c r="AV1059" s="13" t="s">
        <v>88</v>
      </c>
      <c r="AW1059" s="13" t="s">
        <v>34</v>
      </c>
      <c r="AX1059" s="13" t="s">
        <v>86</v>
      </c>
      <c r="AY1059" s="252" t="s">
        <v>216</v>
      </c>
    </row>
    <row r="1060" s="2" customFormat="1" ht="16.5" customHeight="1">
      <c r="A1060" s="39"/>
      <c r="B1060" s="40"/>
      <c r="C1060" s="264" t="s">
        <v>1735</v>
      </c>
      <c r="D1060" s="264" t="s">
        <v>372</v>
      </c>
      <c r="E1060" s="265" t="s">
        <v>1736</v>
      </c>
      <c r="F1060" s="266" t="s">
        <v>1737</v>
      </c>
      <c r="G1060" s="267" t="s">
        <v>359</v>
      </c>
      <c r="H1060" s="268">
        <v>0.025000000000000001</v>
      </c>
      <c r="I1060" s="269"/>
      <c r="J1060" s="270">
        <f>ROUND(I1060*H1060,2)</f>
        <v>0</v>
      </c>
      <c r="K1060" s="266" t="s">
        <v>222</v>
      </c>
      <c r="L1060" s="271"/>
      <c r="M1060" s="272" t="s">
        <v>1</v>
      </c>
      <c r="N1060" s="273" t="s">
        <v>44</v>
      </c>
      <c r="O1060" s="92"/>
      <c r="P1060" s="237">
        <f>O1060*H1060</f>
        <v>0</v>
      </c>
      <c r="Q1060" s="237">
        <v>1</v>
      </c>
      <c r="R1060" s="237">
        <f>Q1060*H1060</f>
        <v>0.025000000000000001</v>
      </c>
      <c r="S1060" s="237">
        <v>0</v>
      </c>
      <c r="T1060" s="238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39" t="s">
        <v>250</v>
      </c>
      <c r="AT1060" s="239" t="s">
        <v>372</v>
      </c>
      <c r="AU1060" s="239" t="s">
        <v>88</v>
      </c>
      <c r="AY1060" s="18" t="s">
        <v>216</v>
      </c>
      <c r="BE1060" s="240">
        <f>IF(N1060="základní",J1060,0)</f>
        <v>0</v>
      </c>
      <c r="BF1060" s="240">
        <f>IF(N1060="snížená",J1060,0)</f>
        <v>0</v>
      </c>
      <c r="BG1060" s="240">
        <f>IF(N1060="zákl. přenesená",J1060,0)</f>
        <v>0</v>
      </c>
      <c r="BH1060" s="240">
        <f>IF(N1060="sníž. přenesená",J1060,0)</f>
        <v>0</v>
      </c>
      <c r="BI1060" s="240">
        <f>IF(N1060="nulová",J1060,0)</f>
        <v>0</v>
      </c>
      <c r="BJ1060" s="18" t="s">
        <v>86</v>
      </c>
      <c r="BK1060" s="240">
        <f>ROUND(I1060*H1060,2)</f>
        <v>0</v>
      </c>
      <c r="BL1060" s="18" t="s">
        <v>121</v>
      </c>
      <c r="BM1060" s="239" t="s">
        <v>1738</v>
      </c>
    </row>
    <row r="1061" s="13" customFormat="1">
      <c r="A1061" s="13"/>
      <c r="B1061" s="241"/>
      <c r="C1061" s="242"/>
      <c r="D1061" s="243" t="s">
        <v>230</v>
      </c>
      <c r="E1061" s="244" t="s">
        <v>1</v>
      </c>
      <c r="F1061" s="245" t="s">
        <v>1739</v>
      </c>
      <c r="G1061" s="242"/>
      <c r="H1061" s="246">
        <v>0.023</v>
      </c>
      <c r="I1061" s="247"/>
      <c r="J1061" s="242"/>
      <c r="K1061" s="242"/>
      <c r="L1061" s="248"/>
      <c r="M1061" s="249"/>
      <c r="N1061" s="250"/>
      <c r="O1061" s="250"/>
      <c r="P1061" s="250"/>
      <c r="Q1061" s="250"/>
      <c r="R1061" s="250"/>
      <c r="S1061" s="250"/>
      <c r="T1061" s="251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2" t="s">
        <v>230</v>
      </c>
      <c r="AU1061" s="252" t="s">
        <v>88</v>
      </c>
      <c r="AV1061" s="13" t="s">
        <v>88</v>
      </c>
      <c r="AW1061" s="13" t="s">
        <v>34</v>
      </c>
      <c r="AX1061" s="13" t="s">
        <v>86</v>
      </c>
      <c r="AY1061" s="252" t="s">
        <v>216</v>
      </c>
    </row>
    <row r="1062" s="13" customFormat="1">
      <c r="A1062" s="13"/>
      <c r="B1062" s="241"/>
      <c r="C1062" s="242"/>
      <c r="D1062" s="243" t="s">
        <v>230</v>
      </c>
      <c r="E1062" s="242"/>
      <c r="F1062" s="245" t="s">
        <v>1740</v>
      </c>
      <c r="G1062" s="242"/>
      <c r="H1062" s="246">
        <v>0.025000000000000001</v>
      </c>
      <c r="I1062" s="247"/>
      <c r="J1062" s="242"/>
      <c r="K1062" s="242"/>
      <c r="L1062" s="248"/>
      <c r="M1062" s="249"/>
      <c r="N1062" s="250"/>
      <c r="O1062" s="250"/>
      <c r="P1062" s="250"/>
      <c r="Q1062" s="250"/>
      <c r="R1062" s="250"/>
      <c r="S1062" s="250"/>
      <c r="T1062" s="251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52" t="s">
        <v>230</v>
      </c>
      <c r="AU1062" s="252" t="s">
        <v>88</v>
      </c>
      <c r="AV1062" s="13" t="s">
        <v>88</v>
      </c>
      <c r="AW1062" s="13" t="s">
        <v>4</v>
      </c>
      <c r="AX1062" s="13" t="s">
        <v>86</v>
      </c>
      <c r="AY1062" s="252" t="s">
        <v>216</v>
      </c>
    </row>
    <row r="1063" s="2" customFormat="1" ht="16.5" customHeight="1">
      <c r="A1063" s="39"/>
      <c r="B1063" s="40"/>
      <c r="C1063" s="228" t="s">
        <v>1741</v>
      </c>
      <c r="D1063" s="228" t="s">
        <v>218</v>
      </c>
      <c r="E1063" s="229" t="s">
        <v>1742</v>
      </c>
      <c r="F1063" s="230" t="s">
        <v>1743</v>
      </c>
      <c r="G1063" s="231" t="s">
        <v>221</v>
      </c>
      <c r="H1063" s="232">
        <v>1</v>
      </c>
      <c r="I1063" s="233"/>
      <c r="J1063" s="234">
        <f>ROUND(I1063*H1063,2)</f>
        <v>0</v>
      </c>
      <c r="K1063" s="230" t="s">
        <v>222</v>
      </c>
      <c r="L1063" s="45"/>
      <c r="M1063" s="235" t="s">
        <v>1</v>
      </c>
      <c r="N1063" s="236" t="s">
        <v>44</v>
      </c>
      <c r="O1063" s="92"/>
      <c r="P1063" s="237">
        <f>O1063*H1063</f>
        <v>0</v>
      </c>
      <c r="Q1063" s="237">
        <v>0.00068000000000000005</v>
      </c>
      <c r="R1063" s="237">
        <f>Q1063*H1063</f>
        <v>0.00068000000000000005</v>
      </c>
      <c r="S1063" s="237">
        <v>0</v>
      </c>
      <c r="T1063" s="238">
        <f>S1063*H1063</f>
        <v>0</v>
      </c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R1063" s="239" t="s">
        <v>121</v>
      </c>
      <c r="AT1063" s="239" t="s">
        <v>218</v>
      </c>
      <c r="AU1063" s="239" t="s">
        <v>88</v>
      </c>
      <c r="AY1063" s="18" t="s">
        <v>216</v>
      </c>
      <c r="BE1063" s="240">
        <f>IF(N1063="základní",J1063,0)</f>
        <v>0</v>
      </c>
      <c r="BF1063" s="240">
        <f>IF(N1063="snížená",J1063,0)</f>
        <v>0</v>
      </c>
      <c r="BG1063" s="240">
        <f>IF(N1063="zákl. přenesená",J1063,0)</f>
        <v>0</v>
      </c>
      <c r="BH1063" s="240">
        <f>IF(N1063="sníž. přenesená",J1063,0)</f>
        <v>0</v>
      </c>
      <c r="BI1063" s="240">
        <f>IF(N1063="nulová",J1063,0)</f>
        <v>0</v>
      </c>
      <c r="BJ1063" s="18" t="s">
        <v>86</v>
      </c>
      <c r="BK1063" s="240">
        <f>ROUND(I1063*H1063,2)</f>
        <v>0</v>
      </c>
      <c r="BL1063" s="18" t="s">
        <v>121</v>
      </c>
      <c r="BM1063" s="239" t="s">
        <v>1744</v>
      </c>
    </row>
    <row r="1064" s="13" customFormat="1">
      <c r="A1064" s="13"/>
      <c r="B1064" s="241"/>
      <c r="C1064" s="242"/>
      <c r="D1064" s="243" t="s">
        <v>230</v>
      </c>
      <c r="E1064" s="244" t="s">
        <v>1</v>
      </c>
      <c r="F1064" s="245" t="s">
        <v>1745</v>
      </c>
      <c r="G1064" s="242"/>
      <c r="H1064" s="246">
        <v>1</v>
      </c>
      <c r="I1064" s="247"/>
      <c r="J1064" s="242"/>
      <c r="K1064" s="242"/>
      <c r="L1064" s="248"/>
      <c r="M1064" s="249"/>
      <c r="N1064" s="250"/>
      <c r="O1064" s="250"/>
      <c r="P1064" s="250"/>
      <c r="Q1064" s="250"/>
      <c r="R1064" s="250"/>
      <c r="S1064" s="250"/>
      <c r="T1064" s="251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52" t="s">
        <v>230</v>
      </c>
      <c r="AU1064" s="252" t="s">
        <v>88</v>
      </c>
      <c r="AV1064" s="13" t="s">
        <v>88</v>
      </c>
      <c r="AW1064" s="13" t="s">
        <v>34</v>
      </c>
      <c r="AX1064" s="13" t="s">
        <v>86</v>
      </c>
      <c r="AY1064" s="252" t="s">
        <v>216</v>
      </c>
    </row>
    <row r="1065" s="2" customFormat="1" ht="16.5" customHeight="1">
      <c r="A1065" s="39"/>
      <c r="B1065" s="40"/>
      <c r="C1065" s="264" t="s">
        <v>1746</v>
      </c>
      <c r="D1065" s="264" t="s">
        <v>372</v>
      </c>
      <c r="E1065" s="265" t="s">
        <v>1747</v>
      </c>
      <c r="F1065" s="266" t="s">
        <v>1748</v>
      </c>
      <c r="G1065" s="267" t="s">
        <v>359</v>
      </c>
      <c r="H1065" s="268">
        <v>1.071</v>
      </c>
      <c r="I1065" s="269"/>
      <c r="J1065" s="270">
        <f>ROUND(I1065*H1065,2)</f>
        <v>0</v>
      </c>
      <c r="K1065" s="266" t="s">
        <v>222</v>
      </c>
      <c r="L1065" s="271"/>
      <c r="M1065" s="272" t="s">
        <v>1</v>
      </c>
      <c r="N1065" s="273" t="s">
        <v>44</v>
      </c>
      <c r="O1065" s="92"/>
      <c r="P1065" s="237">
        <f>O1065*H1065</f>
        <v>0</v>
      </c>
      <c r="Q1065" s="237">
        <v>1</v>
      </c>
      <c r="R1065" s="237">
        <f>Q1065*H1065</f>
        <v>1.071</v>
      </c>
      <c r="S1065" s="237">
        <v>0</v>
      </c>
      <c r="T1065" s="238">
        <f>S1065*H1065</f>
        <v>0</v>
      </c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R1065" s="239" t="s">
        <v>250</v>
      </c>
      <c r="AT1065" s="239" t="s">
        <v>372</v>
      </c>
      <c r="AU1065" s="239" t="s">
        <v>88</v>
      </c>
      <c r="AY1065" s="18" t="s">
        <v>216</v>
      </c>
      <c r="BE1065" s="240">
        <f>IF(N1065="základní",J1065,0)</f>
        <v>0</v>
      </c>
      <c r="BF1065" s="240">
        <f>IF(N1065="snížená",J1065,0)</f>
        <v>0</v>
      </c>
      <c r="BG1065" s="240">
        <f>IF(N1065="zákl. přenesená",J1065,0)</f>
        <v>0</v>
      </c>
      <c r="BH1065" s="240">
        <f>IF(N1065="sníž. přenesená",J1065,0)</f>
        <v>0</v>
      </c>
      <c r="BI1065" s="240">
        <f>IF(N1065="nulová",J1065,0)</f>
        <v>0</v>
      </c>
      <c r="BJ1065" s="18" t="s">
        <v>86</v>
      </c>
      <c r="BK1065" s="240">
        <f>ROUND(I1065*H1065,2)</f>
        <v>0</v>
      </c>
      <c r="BL1065" s="18" t="s">
        <v>121</v>
      </c>
      <c r="BM1065" s="239" t="s">
        <v>1749</v>
      </c>
    </row>
    <row r="1066" s="13" customFormat="1">
      <c r="A1066" s="13"/>
      <c r="B1066" s="241"/>
      <c r="C1066" s="242"/>
      <c r="D1066" s="243" t="s">
        <v>230</v>
      </c>
      <c r="E1066" s="244" t="s">
        <v>1</v>
      </c>
      <c r="F1066" s="245" t="s">
        <v>1750</v>
      </c>
      <c r="G1066" s="242"/>
      <c r="H1066" s="246">
        <v>0.97399999999999998</v>
      </c>
      <c r="I1066" s="247"/>
      <c r="J1066" s="242"/>
      <c r="K1066" s="242"/>
      <c r="L1066" s="248"/>
      <c r="M1066" s="249"/>
      <c r="N1066" s="250"/>
      <c r="O1066" s="250"/>
      <c r="P1066" s="250"/>
      <c r="Q1066" s="250"/>
      <c r="R1066" s="250"/>
      <c r="S1066" s="250"/>
      <c r="T1066" s="251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2" t="s">
        <v>230</v>
      </c>
      <c r="AU1066" s="252" t="s">
        <v>88</v>
      </c>
      <c r="AV1066" s="13" t="s">
        <v>88</v>
      </c>
      <c r="AW1066" s="13" t="s">
        <v>34</v>
      </c>
      <c r="AX1066" s="13" t="s">
        <v>86</v>
      </c>
      <c r="AY1066" s="252" t="s">
        <v>216</v>
      </c>
    </row>
    <row r="1067" s="13" customFormat="1">
      <c r="A1067" s="13"/>
      <c r="B1067" s="241"/>
      <c r="C1067" s="242"/>
      <c r="D1067" s="243" t="s">
        <v>230</v>
      </c>
      <c r="E1067" s="242"/>
      <c r="F1067" s="245" t="s">
        <v>1751</v>
      </c>
      <c r="G1067" s="242"/>
      <c r="H1067" s="246">
        <v>1.071</v>
      </c>
      <c r="I1067" s="247"/>
      <c r="J1067" s="242"/>
      <c r="K1067" s="242"/>
      <c r="L1067" s="248"/>
      <c r="M1067" s="249"/>
      <c r="N1067" s="250"/>
      <c r="O1067" s="250"/>
      <c r="P1067" s="250"/>
      <c r="Q1067" s="250"/>
      <c r="R1067" s="250"/>
      <c r="S1067" s="250"/>
      <c r="T1067" s="251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52" t="s">
        <v>230</v>
      </c>
      <c r="AU1067" s="252" t="s">
        <v>88</v>
      </c>
      <c r="AV1067" s="13" t="s">
        <v>88</v>
      </c>
      <c r="AW1067" s="13" t="s">
        <v>4</v>
      </c>
      <c r="AX1067" s="13" t="s">
        <v>86</v>
      </c>
      <c r="AY1067" s="252" t="s">
        <v>216</v>
      </c>
    </row>
    <row r="1068" s="2" customFormat="1" ht="16.5" customHeight="1">
      <c r="A1068" s="39"/>
      <c r="B1068" s="40"/>
      <c r="C1068" s="228" t="s">
        <v>1752</v>
      </c>
      <c r="D1068" s="228" t="s">
        <v>218</v>
      </c>
      <c r="E1068" s="229" t="s">
        <v>1753</v>
      </c>
      <c r="F1068" s="230" t="s">
        <v>1754</v>
      </c>
      <c r="G1068" s="231" t="s">
        <v>221</v>
      </c>
      <c r="H1068" s="232">
        <v>5</v>
      </c>
      <c r="I1068" s="233"/>
      <c r="J1068" s="234">
        <f>ROUND(I1068*H1068,2)</f>
        <v>0</v>
      </c>
      <c r="K1068" s="230" t="s">
        <v>222</v>
      </c>
      <c r="L1068" s="45"/>
      <c r="M1068" s="235" t="s">
        <v>1</v>
      </c>
      <c r="N1068" s="236" t="s">
        <v>44</v>
      </c>
      <c r="O1068" s="92"/>
      <c r="P1068" s="237">
        <f>O1068*H1068</f>
        <v>0</v>
      </c>
      <c r="Q1068" s="237">
        <v>0.00018000000000000001</v>
      </c>
      <c r="R1068" s="237">
        <f>Q1068*H1068</f>
        <v>0.00090000000000000008</v>
      </c>
      <c r="S1068" s="237">
        <v>0</v>
      </c>
      <c r="T1068" s="238">
        <f>S1068*H1068</f>
        <v>0</v>
      </c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R1068" s="239" t="s">
        <v>121</v>
      </c>
      <c r="AT1068" s="239" t="s">
        <v>218</v>
      </c>
      <c r="AU1068" s="239" t="s">
        <v>88</v>
      </c>
      <c r="AY1068" s="18" t="s">
        <v>216</v>
      </c>
      <c r="BE1068" s="240">
        <f>IF(N1068="základní",J1068,0)</f>
        <v>0</v>
      </c>
      <c r="BF1068" s="240">
        <f>IF(N1068="snížená",J1068,0)</f>
        <v>0</v>
      </c>
      <c r="BG1068" s="240">
        <f>IF(N1068="zákl. přenesená",J1068,0)</f>
        <v>0</v>
      </c>
      <c r="BH1068" s="240">
        <f>IF(N1068="sníž. přenesená",J1068,0)</f>
        <v>0</v>
      </c>
      <c r="BI1068" s="240">
        <f>IF(N1068="nulová",J1068,0)</f>
        <v>0</v>
      </c>
      <c r="BJ1068" s="18" t="s">
        <v>86</v>
      </c>
      <c r="BK1068" s="240">
        <f>ROUND(I1068*H1068,2)</f>
        <v>0</v>
      </c>
      <c r="BL1068" s="18" t="s">
        <v>121</v>
      </c>
      <c r="BM1068" s="239" t="s">
        <v>1755</v>
      </c>
    </row>
    <row r="1069" s="2" customFormat="1" ht="16.5" customHeight="1">
      <c r="A1069" s="39"/>
      <c r="B1069" s="40"/>
      <c r="C1069" s="264" t="s">
        <v>1756</v>
      </c>
      <c r="D1069" s="264" t="s">
        <v>372</v>
      </c>
      <c r="E1069" s="265" t="s">
        <v>1757</v>
      </c>
      <c r="F1069" s="266" t="s">
        <v>1758</v>
      </c>
      <c r="G1069" s="267" t="s">
        <v>221</v>
      </c>
      <c r="H1069" s="268">
        <v>5</v>
      </c>
      <c r="I1069" s="269"/>
      <c r="J1069" s="270">
        <f>ROUND(I1069*H1069,2)</f>
        <v>0</v>
      </c>
      <c r="K1069" s="266" t="s">
        <v>222</v>
      </c>
      <c r="L1069" s="271"/>
      <c r="M1069" s="272" t="s">
        <v>1</v>
      </c>
      <c r="N1069" s="273" t="s">
        <v>44</v>
      </c>
      <c r="O1069" s="92"/>
      <c r="P1069" s="237">
        <f>O1069*H1069</f>
        <v>0</v>
      </c>
      <c r="Q1069" s="237">
        <v>0.012</v>
      </c>
      <c r="R1069" s="237">
        <f>Q1069*H1069</f>
        <v>0.059999999999999998</v>
      </c>
      <c r="S1069" s="237">
        <v>0</v>
      </c>
      <c r="T1069" s="238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39" t="s">
        <v>250</v>
      </c>
      <c r="AT1069" s="239" t="s">
        <v>372</v>
      </c>
      <c r="AU1069" s="239" t="s">
        <v>88</v>
      </c>
      <c r="AY1069" s="18" t="s">
        <v>216</v>
      </c>
      <c r="BE1069" s="240">
        <f>IF(N1069="základní",J1069,0)</f>
        <v>0</v>
      </c>
      <c r="BF1069" s="240">
        <f>IF(N1069="snížená",J1069,0)</f>
        <v>0</v>
      </c>
      <c r="BG1069" s="240">
        <f>IF(N1069="zákl. přenesená",J1069,0)</f>
        <v>0</v>
      </c>
      <c r="BH1069" s="240">
        <f>IF(N1069="sníž. přenesená",J1069,0)</f>
        <v>0</v>
      </c>
      <c r="BI1069" s="240">
        <f>IF(N1069="nulová",J1069,0)</f>
        <v>0</v>
      </c>
      <c r="BJ1069" s="18" t="s">
        <v>86</v>
      </c>
      <c r="BK1069" s="240">
        <f>ROUND(I1069*H1069,2)</f>
        <v>0</v>
      </c>
      <c r="BL1069" s="18" t="s">
        <v>121</v>
      </c>
      <c r="BM1069" s="239" t="s">
        <v>1759</v>
      </c>
    </row>
    <row r="1070" s="2" customFormat="1" ht="21.75" customHeight="1">
      <c r="A1070" s="39"/>
      <c r="B1070" s="40"/>
      <c r="C1070" s="228" t="s">
        <v>1760</v>
      </c>
      <c r="D1070" s="228" t="s">
        <v>218</v>
      </c>
      <c r="E1070" s="229" t="s">
        <v>1761</v>
      </c>
      <c r="F1070" s="230" t="s">
        <v>1762</v>
      </c>
      <c r="G1070" s="231" t="s">
        <v>221</v>
      </c>
      <c r="H1070" s="232">
        <v>495.10000000000002</v>
      </c>
      <c r="I1070" s="233"/>
      <c r="J1070" s="234">
        <f>ROUND(I1070*H1070,2)</f>
        <v>0</v>
      </c>
      <c r="K1070" s="230" t="s">
        <v>222</v>
      </c>
      <c r="L1070" s="45"/>
      <c r="M1070" s="235" t="s">
        <v>1</v>
      </c>
      <c r="N1070" s="236" t="s">
        <v>44</v>
      </c>
      <c r="O1070" s="92"/>
      <c r="P1070" s="237">
        <f>O1070*H1070</f>
        <v>0</v>
      </c>
      <c r="Q1070" s="237">
        <v>0.00025000000000000001</v>
      </c>
      <c r="R1070" s="237">
        <f>Q1070*H1070</f>
        <v>0.12377500000000001</v>
      </c>
      <c r="S1070" s="237">
        <v>0</v>
      </c>
      <c r="T1070" s="238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39" t="s">
        <v>121</v>
      </c>
      <c r="AT1070" s="239" t="s">
        <v>218</v>
      </c>
      <c r="AU1070" s="239" t="s">
        <v>88</v>
      </c>
      <c r="AY1070" s="18" t="s">
        <v>216</v>
      </c>
      <c r="BE1070" s="240">
        <f>IF(N1070="základní",J1070,0)</f>
        <v>0</v>
      </c>
      <c r="BF1070" s="240">
        <f>IF(N1070="snížená",J1070,0)</f>
        <v>0</v>
      </c>
      <c r="BG1070" s="240">
        <f>IF(N1070="zákl. přenesená",J1070,0)</f>
        <v>0</v>
      </c>
      <c r="BH1070" s="240">
        <f>IF(N1070="sníž. přenesená",J1070,0)</f>
        <v>0</v>
      </c>
      <c r="BI1070" s="240">
        <f>IF(N1070="nulová",J1070,0)</f>
        <v>0</v>
      </c>
      <c r="BJ1070" s="18" t="s">
        <v>86</v>
      </c>
      <c r="BK1070" s="240">
        <f>ROUND(I1070*H1070,2)</f>
        <v>0</v>
      </c>
      <c r="BL1070" s="18" t="s">
        <v>121</v>
      </c>
      <c r="BM1070" s="239" t="s">
        <v>1763</v>
      </c>
    </row>
    <row r="1071" s="13" customFormat="1">
      <c r="A1071" s="13"/>
      <c r="B1071" s="241"/>
      <c r="C1071" s="242"/>
      <c r="D1071" s="243" t="s">
        <v>230</v>
      </c>
      <c r="E1071" s="244" t="s">
        <v>1</v>
      </c>
      <c r="F1071" s="245" t="s">
        <v>1764</v>
      </c>
      <c r="G1071" s="242"/>
      <c r="H1071" s="246">
        <v>380.60000000000002</v>
      </c>
      <c r="I1071" s="247"/>
      <c r="J1071" s="242"/>
      <c r="K1071" s="242"/>
      <c r="L1071" s="248"/>
      <c r="M1071" s="249"/>
      <c r="N1071" s="250"/>
      <c r="O1071" s="250"/>
      <c r="P1071" s="250"/>
      <c r="Q1071" s="250"/>
      <c r="R1071" s="250"/>
      <c r="S1071" s="250"/>
      <c r="T1071" s="251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52" t="s">
        <v>230</v>
      </c>
      <c r="AU1071" s="252" t="s">
        <v>88</v>
      </c>
      <c r="AV1071" s="13" t="s">
        <v>88</v>
      </c>
      <c r="AW1071" s="13" t="s">
        <v>34</v>
      </c>
      <c r="AX1071" s="13" t="s">
        <v>79</v>
      </c>
      <c r="AY1071" s="252" t="s">
        <v>216</v>
      </c>
    </row>
    <row r="1072" s="13" customFormat="1">
      <c r="A1072" s="13"/>
      <c r="B1072" s="241"/>
      <c r="C1072" s="242"/>
      <c r="D1072" s="243" t="s">
        <v>230</v>
      </c>
      <c r="E1072" s="244" t="s">
        <v>1</v>
      </c>
      <c r="F1072" s="245" t="s">
        <v>1765</v>
      </c>
      <c r="G1072" s="242"/>
      <c r="H1072" s="246">
        <v>64</v>
      </c>
      <c r="I1072" s="247"/>
      <c r="J1072" s="242"/>
      <c r="K1072" s="242"/>
      <c r="L1072" s="248"/>
      <c r="M1072" s="249"/>
      <c r="N1072" s="250"/>
      <c r="O1072" s="250"/>
      <c r="P1072" s="250"/>
      <c r="Q1072" s="250"/>
      <c r="R1072" s="250"/>
      <c r="S1072" s="250"/>
      <c r="T1072" s="251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T1072" s="252" t="s">
        <v>230</v>
      </c>
      <c r="AU1072" s="252" t="s">
        <v>88</v>
      </c>
      <c r="AV1072" s="13" t="s">
        <v>88</v>
      </c>
      <c r="AW1072" s="13" t="s">
        <v>34</v>
      </c>
      <c r="AX1072" s="13" t="s">
        <v>79</v>
      </c>
      <c r="AY1072" s="252" t="s">
        <v>216</v>
      </c>
    </row>
    <row r="1073" s="13" customFormat="1">
      <c r="A1073" s="13"/>
      <c r="B1073" s="241"/>
      <c r="C1073" s="242"/>
      <c r="D1073" s="243" t="s">
        <v>230</v>
      </c>
      <c r="E1073" s="244" t="s">
        <v>1</v>
      </c>
      <c r="F1073" s="245" t="s">
        <v>1766</v>
      </c>
      <c r="G1073" s="242"/>
      <c r="H1073" s="246">
        <v>50.5</v>
      </c>
      <c r="I1073" s="247"/>
      <c r="J1073" s="242"/>
      <c r="K1073" s="242"/>
      <c r="L1073" s="248"/>
      <c r="M1073" s="249"/>
      <c r="N1073" s="250"/>
      <c r="O1073" s="250"/>
      <c r="P1073" s="250"/>
      <c r="Q1073" s="250"/>
      <c r="R1073" s="250"/>
      <c r="S1073" s="250"/>
      <c r="T1073" s="251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2" t="s">
        <v>230</v>
      </c>
      <c r="AU1073" s="252" t="s">
        <v>88</v>
      </c>
      <c r="AV1073" s="13" t="s">
        <v>88</v>
      </c>
      <c r="AW1073" s="13" t="s">
        <v>34</v>
      </c>
      <c r="AX1073" s="13" t="s">
        <v>79</v>
      </c>
      <c r="AY1073" s="252" t="s">
        <v>216</v>
      </c>
    </row>
    <row r="1074" s="15" customFormat="1">
      <c r="A1074" s="15"/>
      <c r="B1074" s="280"/>
      <c r="C1074" s="281"/>
      <c r="D1074" s="243" t="s">
        <v>230</v>
      </c>
      <c r="E1074" s="282" t="s">
        <v>1</v>
      </c>
      <c r="F1074" s="283" t="s">
        <v>1767</v>
      </c>
      <c r="G1074" s="281"/>
      <c r="H1074" s="284">
        <v>495.10000000000002</v>
      </c>
      <c r="I1074" s="285"/>
      <c r="J1074" s="281"/>
      <c r="K1074" s="281"/>
      <c r="L1074" s="286"/>
      <c r="M1074" s="287"/>
      <c r="N1074" s="288"/>
      <c r="O1074" s="288"/>
      <c r="P1074" s="288"/>
      <c r="Q1074" s="288"/>
      <c r="R1074" s="288"/>
      <c r="S1074" s="288"/>
      <c r="T1074" s="289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T1074" s="290" t="s">
        <v>230</v>
      </c>
      <c r="AU1074" s="290" t="s">
        <v>88</v>
      </c>
      <c r="AV1074" s="15" t="s">
        <v>99</v>
      </c>
      <c r="AW1074" s="15" t="s">
        <v>34</v>
      </c>
      <c r="AX1074" s="15" t="s">
        <v>79</v>
      </c>
      <c r="AY1074" s="290" t="s">
        <v>216</v>
      </c>
    </row>
    <row r="1075" s="14" customFormat="1">
      <c r="A1075" s="14"/>
      <c r="B1075" s="253"/>
      <c r="C1075" s="254"/>
      <c r="D1075" s="243" t="s">
        <v>230</v>
      </c>
      <c r="E1075" s="255" t="s">
        <v>1</v>
      </c>
      <c r="F1075" s="256" t="s">
        <v>285</v>
      </c>
      <c r="G1075" s="254"/>
      <c r="H1075" s="257">
        <v>495.10000000000002</v>
      </c>
      <c r="I1075" s="258"/>
      <c r="J1075" s="254"/>
      <c r="K1075" s="254"/>
      <c r="L1075" s="259"/>
      <c r="M1075" s="260"/>
      <c r="N1075" s="261"/>
      <c r="O1075" s="261"/>
      <c r="P1075" s="261"/>
      <c r="Q1075" s="261"/>
      <c r="R1075" s="261"/>
      <c r="S1075" s="261"/>
      <c r="T1075" s="262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63" t="s">
        <v>230</v>
      </c>
      <c r="AU1075" s="263" t="s">
        <v>88</v>
      </c>
      <c r="AV1075" s="14" t="s">
        <v>121</v>
      </c>
      <c r="AW1075" s="14" t="s">
        <v>34</v>
      </c>
      <c r="AX1075" s="14" t="s">
        <v>86</v>
      </c>
      <c r="AY1075" s="263" t="s">
        <v>216</v>
      </c>
    </row>
    <row r="1076" s="2" customFormat="1" ht="16.5" customHeight="1">
      <c r="A1076" s="39"/>
      <c r="B1076" s="40"/>
      <c r="C1076" s="228" t="s">
        <v>1768</v>
      </c>
      <c r="D1076" s="228" t="s">
        <v>218</v>
      </c>
      <c r="E1076" s="229" t="s">
        <v>1769</v>
      </c>
      <c r="F1076" s="230" t="s">
        <v>1770</v>
      </c>
      <c r="G1076" s="231" t="s">
        <v>221</v>
      </c>
      <c r="H1076" s="232">
        <v>45</v>
      </c>
      <c r="I1076" s="233"/>
      <c r="J1076" s="234">
        <f>ROUND(I1076*H1076,2)</f>
        <v>0</v>
      </c>
      <c r="K1076" s="230" t="s">
        <v>222</v>
      </c>
      <c r="L1076" s="45"/>
      <c r="M1076" s="235" t="s">
        <v>1</v>
      </c>
      <c r="N1076" s="236" t="s">
        <v>44</v>
      </c>
      <c r="O1076" s="92"/>
      <c r="P1076" s="237">
        <f>O1076*H1076</f>
        <v>0</v>
      </c>
      <c r="Q1076" s="237">
        <v>0.00023000000000000001</v>
      </c>
      <c r="R1076" s="237">
        <f>Q1076*H1076</f>
        <v>0.01035</v>
      </c>
      <c r="S1076" s="237">
        <v>0</v>
      </c>
      <c r="T1076" s="238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39" t="s">
        <v>121</v>
      </c>
      <c r="AT1076" s="239" t="s">
        <v>218</v>
      </c>
      <c r="AU1076" s="239" t="s">
        <v>88</v>
      </c>
      <c r="AY1076" s="18" t="s">
        <v>216</v>
      </c>
      <c r="BE1076" s="240">
        <f>IF(N1076="základní",J1076,0)</f>
        <v>0</v>
      </c>
      <c r="BF1076" s="240">
        <f>IF(N1076="snížená",J1076,0)</f>
        <v>0</v>
      </c>
      <c r="BG1076" s="240">
        <f>IF(N1076="zákl. přenesená",J1076,0)</f>
        <v>0</v>
      </c>
      <c r="BH1076" s="240">
        <f>IF(N1076="sníž. přenesená",J1076,0)</f>
        <v>0</v>
      </c>
      <c r="BI1076" s="240">
        <f>IF(N1076="nulová",J1076,0)</f>
        <v>0</v>
      </c>
      <c r="BJ1076" s="18" t="s">
        <v>86</v>
      </c>
      <c r="BK1076" s="240">
        <f>ROUND(I1076*H1076,2)</f>
        <v>0</v>
      </c>
      <c r="BL1076" s="18" t="s">
        <v>121</v>
      </c>
      <c r="BM1076" s="239" t="s">
        <v>1771</v>
      </c>
    </row>
    <row r="1077" s="2" customFormat="1" ht="16.5" customHeight="1">
      <c r="A1077" s="39"/>
      <c r="B1077" s="40"/>
      <c r="C1077" s="264" t="s">
        <v>1772</v>
      </c>
      <c r="D1077" s="264" t="s">
        <v>372</v>
      </c>
      <c r="E1077" s="265" t="s">
        <v>1773</v>
      </c>
      <c r="F1077" s="266" t="s">
        <v>1774</v>
      </c>
      <c r="G1077" s="267" t="s">
        <v>221</v>
      </c>
      <c r="H1077" s="268">
        <v>45</v>
      </c>
      <c r="I1077" s="269"/>
      <c r="J1077" s="270">
        <f>ROUND(I1077*H1077,2)</f>
        <v>0</v>
      </c>
      <c r="K1077" s="266" t="s">
        <v>222</v>
      </c>
      <c r="L1077" s="271"/>
      <c r="M1077" s="272" t="s">
        <v>1</v>
      </c>
      <c r="N1077" s="273" t="s">
        <v>44</v>
      </c>
      <c r="O1077" s="92"/>
      <c r="P1077" s="237">
        <f>O1077*H1077</f>
        <v>0</v>
      </c>
      <c r="Q1077" s="237">
        <v>0</v>
      </c>
      <c r="R1077" s="237">
        <f>Q1077*H1077</f>
        <v>0</v>
      </c>
      <c r="S1077" s="237">
        <v>0</v>
      </c>
      <c r="T1077" s="238">
        <f>S1077*H1077</f>
        <v>0</v>
      </c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R1077" s="239" t="s">
        <v>250</v>
      </c>
      <c r="AT1077" s="239" t="s">
        <v>372</v>
      </c>
      <c r="AU1077" s="239" t="s">
        <v>88</v>
      </c>
      <c r="AY1077" s="18" t="s">
        <v>216</v>
      </c>
      <c r="BE1077" s="240">
        <f>IF(N1077="základní",J1077,0)</f>
        <v>0</v>
      </c>
      <c r="BF1077" s="240">
        <f>IF(N1077="snížená",J1077,0)</f>
        <v>0</v>
      </c>
      <c r="BG1077" s="240">
        <f>IF(N1077="zákl. přenesená",J1077,0)</f>
        <v>0</v>
      </c>
      <c r="BH1077" s="240">
        <f>IF(N1077="sníž. přenesená",J1077,0)</f>
        <v>0</v>
      </c>
      <c r="BI1077" s="240">
        <f>IF(N1077="nulová",J1077,0)</f>
        <v>0</v>
      </c>
      <c r="BJ1077" s="18" t="s">
        <v>86</v>
      </c>
      <c r="BK1077" s="240">
        <f>ROUND(I1077*H1077,2)</f>
        <v>0</v>
      </c>
      <c r="BL1077" s="18" t="s">
        <v>121</v>
      </c>
      <c r="BM1077" s="239" t="s">
        <v>1775</v>
      </c>
    </row>
    <row r="1078" s="2" customFormat="1" ht="16.5" customHeight="1">
      <c r="A1078" s="39"/>
      <c r="B1078" s="40"/>
      <c r="C1078" s="228" t="s">
        <v>1776</v>
      </c>
      <c r="D1078" s="228" t="s">
        <v>218</v>
      </c>
      <c r="E1078" s="229" t="s">
        <v>1777</v>
      </c>
      <c r="F1078" s="230" t="s">
        <v>1778</v>
      </c>
      <c r="G1078" s="231" t="s">
        <v>277</v>
      </c>
      <c r="H1078" s="232">
        <v>84.420000000000002</v>
      </c>
      <c r="I1078" s="233"/>
      <c r="J1078" s="234">
        <f>ROUND(I1078*H1078,2)</f>
        <v>0</v>
      </c>
      <c r="K1078" s="230" t="s">
        <v>222</v>
      </c>
      <c r="L1078" s="45"/>
      <c r="M1078" s="235" t="s">
        <v>1</v>
      </c>
      <c r="N1078" s="236" t="s">
        <v>44</v>
      </c>
      <c r="O1078" s="92"/>
      <c r="P1078" s="237">
        <f>O1078*H1078</f>
        <v>0</v>
      </c>
      <c r="Q1078" s="237">
        <v>0</v>
      </c>
      <c r="R1078" s="237">
        <f>Q1078*H1078</f>
        <v>0</v>
      </c>
      <c r="S1078" s="237">
        <v>0.014999999999999999</v>
      </c>
      <c r="T1078" s="238">
        <f>S1078*H1078</f>
        <v>1.2663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39" t="s">
        <v>121</v>
      </c>
      <c r="AT1078" s="239" t="s">
        <v>218</v>
      </c>
      <c r="AU1078" s="239" t="s">
        <v>88</v>
      </c>
      <c r="AY1078" s="18" t="s">
        <v>216</v>
      </c>
      <c r="BE1078" s="240">
        <f>IF(N1078="základní",J1078,0)</f>
        <v>0</v>
      </c>
      <c r="BF1078" s="240">
        <f>IF(N1078="snížená",J1078,0)</f>
        <v>0</v>
      </c>
      <c r="BG1078" s="240">
        <f>IF(N1078="zákl. přenesená",J1078,0)</f>
        <v>0</v>
      </c>
      <c r="BH1078" s="240">
        <f>IF(N1078="sníž. přenesená",J1078,0)</f>
        <v>0</v>
      </c>
      <c r="BI1078" s="240">
        <f>IF(N1078="nulová",J1078,0)</f>
        <v>0</v>
      </c>
      <c r="BJ1078" s="18" t="s">
        <v>86</v>
      </c>
      <c r="BK1078" s="240">
        <f>ROUND(I1078*H1078,2)</f>
        <v>0</v>
      </c>
      <c r="BL1078" s="18" t="s">
        <v>121</v>
      </c>
      <c r="BM1078" s="239" t="s">
        <v>1779</v>
      </c>
    </row>
    <row r="1079" s="13" customFormat="1">
      <c r="A1079" s="13"/>
      <c r="B1079" s="241"/>
      <c r="C1079" s="242"/>
      <c r="D1079" s="243" t="s">
        <v>230</v>
      </c>
      <c r="E1079" s="244" t="s">
        <v>1</v>
      </c>
      <c r="F1079" s="245" t="s">
        <v>1780</v>
      </c>
      <c r="G1079" s="242"/>
      <c r="H1079" s="246">
        <v>84.420000000000002</v>
      </c>
      <c r="I1079" s="247"/>
      <c r="J1079" s="242"/>
      <c r="K1079" s="242"/>
      <c r="L1079" s="248"/>
      <c r="M1079" s="249"/>
      <c r="N1079" s="250"/>
      <c r="O1079" s="250"/>
      <c r="P1079" s="250"/>
      <c r="Q1079" s="250"/>
      <c r="R1079" s="250"/>
      <c r="S1079" s="250"/>
      <c r="T1079" s="251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52" t="s">
        <v>230</v>
      </c>
      <c r="AU1079" s="252" t="s">
        <v>88</v>
      </c>
      <c r="AV1079" s="13" t="s">
        <v>88</v>
      </c>
      <c r="AW1079" s="13" t="s">
        <v>34</v>
      </c>
      <c r="AX1079" s="13" t="s">
        <v>86</v>
      </c>
      <c r="AY1079" s="252" t="s">
        <v>216</v>
      </c>
    </row>
    <row r="1080" s="2" customFormat="1" ht="16.5" customHeight="1">
      <c r="A1080" s="39"/>
      <c r="B1080" s="40"/>
      <c r="C1080" s="228" t="s">
        <v>1781</v>
      </c>
      <c r="D1080" s="228" t="s">
        <v>218</v>
      </c>
      <c r="E1080" s="229" t="s">
        <v>1782</v>
      </c>
      <c r="F1080" s="230" t="s">
        <v>1783</v>
      </c>
      <c r="G1080" s="231" t="s">
        <v>277</v>
      </c>
      <c r="H1080" s="232">
        <v>7.3200000000000003</v>
      </c>
      <c r="I1080" s="233"/>
      <c r="J1080" s="234">
        <f>ROUND(I1080*H1080,2)</f>
        <v>0</v>
      </c>
      <c r="K1080" s="230" t="s">
        <v>222</v>
      </c>
      <c r="L1080" s="45"/>
      <c r="M1080" s="235" t="s">
        <v>1</v>
      </c>
      <c r="N1080" s="236" t="s">
        <v>44</v>
      </c>
      <c r="O1080" s="92"/>
      <c r="P1080" s="237">
        <f>O1080*H1080</f>
        <v>0</v>
      </c>
      <c r="Q1080" s="237">
        <v>0</v>
      </c>
      <c r="R1080" s="237">
        <f>Q1080*H1080</f>
        <v>0</v>
      </c>
      <c r="S1080" s="237">
        <v>0.058999999999999997</v>
      </c>
      <c r="T1080" s="238">
        <f>S1080*H1080</f>
        <v>0.43187999999999999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39" t="s">
        <v>121</v>
      </c>
      <c r="AT1080" s="239" t="s">
        <v>218</v>
      </c>
      <c r="AU1080" s="239" t="s">
        <v>88</v>
      </c>
      <c r="AY1080" s="18" t="s">
        <v>216</v>
      </c>
      <c r="BE1080" s="240">
        <f>IF(N1080="základní",J1080,0)</f>
        <v>0</v>
      </c>
      <c r="BF1080" s="240">
        <f>IF(N1080="snížená",J1080,0)</f>
        <v>0</v>
      </c>
      <c r="BG1080" s="240">
        <f>IF(N1080="zákl. přenesená",J1080,0)</f>
        <v>0</v>
      </c>
      <c r="BH1080" s="240">
        <f>IF(N1080="sníž. přenesená",J1080,0)</f>
        <v>0</v>
      </c>
      <c r="BI1080" s="240">
        <f>IF(N1080="nulová",J1080,0)</f>
        <v>0</v>
      </c>
      <c r="BJ1080" s="18" t="s">
        <v>86</v>
      </c>
      <c r="BK1080" s="240">
        <f>ROUND(I1080*H1080,2)</f>
        <v>0</v>
      </c>
      <c r="BL1080" s="18" t="s">
        <v>121</v>
      </c>
      <c r="BM1080" s="239" t="s">
        <v>1784</v>
      </c>
    </row>
    <row r="1081" s="13" customFormat="1">
      <c r="A1081" s="13"/>
      <c r="B1081" s="241"/>
      <c r="C1081" s="242"/>
      <c r="D1081" s="243" t="s">
        <v>230</v>
      </c>
      <c r="E1081" s="244" t="s">
        <v>1</v>
      </c>
      <c r="F1081" s="245" t="s">
        <v>1785</v>
      </c>
      <c r="G1081" s="242"/>
      <c r="H1081" s="246">
        <v>7.3200000000000003</v>
      </c>
      <c r="I1081" s="247"/>
      <c r="J1081" s="242"/>
      <c r="K1081" s="242"/>
      <c r="L1081" s="248"/>
      <c r="M1081" s="249"/>
      <c r="N1081" s="250"/>
      <c r="O1081" s="250"/>
      <c r="P1081" s="250"/>
      <c r="Q1081" s="250"/>
      <c r="R1081" s="250"/>
      <c r="S1081" s="250"/>
      <c r="T1081" s="251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52" t="s">
        <v>230</v>
      </c>
      <c r="AU1081" s="252" t="s">
        <v>88</v>
      </c>
      <c r="AV1081" s="13" t="s">
        <v>88</v>
      </c>
      <c r="AW1081" s="13" t="s">
        <v>34</v>
      </c>
      <c r="AX1081" s="13" t="s">
        <v>86</v>
      </c>
      <c r="AY1081" s="252" t="s">
        <v>216</v>
      </c>
    </row>
    <row r="1082" s="2" customFormat="1" ht="16.5" customHeight="1">
      <c r="A1082" s="39"/>
      <c r="B1082" s="40"/>
      <c r="C1082" s="228" t="s">
        <v>1786</v>
      </c>
      <c r="D1082" s="228" t="s">
        <v>218</v>
      </c>
      <c r="E1082" s="229" t="s">
        <v>1787</v>
      </c>
      <c r="F1082" s="230" t="s">
        <v>1788</v>
      </c>
      <c r="G1082" s="231" t="s">
        <v>328</v>
      </c>
      <c r="H1082" s="232">
        <v>1.6559999999999999</v>
      </c>
      <c r="I1082" s="233"/>
      <c r="J1082" s="234">
        <f>ROUND(I1082*H1082,2)</f>
        <v>0</v>
      </c>
      <c r="K1082" s="230" t="s">
        <v>222</v>
      </c>
      <c r="L1082" s="45"/>
      <c r="M1082" s="235" t="s">
        <v>1</v>
      </c>
      <c r="N1082" s="236" t="s">
        <v>44</v>
      </c>
      <c r="O1082" s="92"/>
      <c r="P1082" s="237">
        <f>O1082*H1082</f>
        <v>0</v>
      </c>
      <c r="Q1082" s="237">
        <v>0</v>
      </c>
      <c r="R1082" s="237">
        <f>Q1082*H1082</f>
        <v>0</v>
      </c>
      <c r="S1082" s="237">
        <v>2.3999999999999999</v>
      </c>
      <c r="T1082" s="238">
        <f>S1082*H1082</f>
        <v>3.9743999999999997</v>
      </c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R1082" s="239" t="s">
        <v>121</v>
      </c>
      <c r="AT1082" s="239" t="s">
        <v>218</v>
      </c>
      <c r="AU1082" s="239" t="s">
        <v>88</v>
      </c>
      <c r="AY1082" s="18" t="s">
        <v>216</v>
      </c>
      <c r="BE1082" s="240">
        <f>IF(N1082="základní",J1082,0)</f>
        <v>0</v>
      </c>
      <c r="BF1082" s="240">
        <f>IF(N1082="snížená",J1082,0)</f>
        <v>0</v>
      </c>
      <c r="BG1082" s="240">
        <f>IF(N1082="zákl. přenesená",J1082,0)</f>
        <v>0</v>
      </c>
      <c r="BH1082" s="240">
        <f>IF(N1082="sníž. přenesená",J1082,0)</f>
        <v>0</v>
      </c>
      <c r="BI1082" s="240">
        <f>IF(N1082="nulová",J1082,0)</f>
        <v>0</v>
      </c>
      <c r="BJ1082" s="18" t="s">
        <v>86</v>
      </c>
      <c r="BK1082" s="240">
        <f>ROUND(I1082*H1082,2)</f>
        <v>0</v>
      </c>
      <c r="BL1082" s="18" t="s">
        <v>121</v>
      </c>
      <c r="BM1082" s="239" t="s">
        <v>1789</v>
      </c>
    </row>
    <row r="1083" s="13" customFormat="1">
      <c r="A1083" s="13"/>
      <c r="B1083" s="241"/>
      <c r="C1083" s="242"/>
      <c r="D1083" s="243" t="s">
        <v>230</v>
      </c>
      <c r="E1083" s="244" t="s">
        <v>1</v>
      </c>
      <c r="F1083" s="245" t="s">
        <v>1790</v>
      </c>
      <c r="G1083" s="242"/>
      <c r="H1083" s="246">
        <v>1.6559999999999999</v>
      </c>
      <c r="I1083" s="247"/>
      <c r="J1083" s="242"/>
      <c r="K1083" s="242"/>
      <c r="L1083" s="248"/>
      <c r="M1083" s="249"/>
      <c r="N1083" s="250"/>
      <c r="O1083" s="250"/>
      <c r="P1083" s="250"/>
      <c r="Q1083" s="250"/>
      <c r="R1083" s="250"/>
      <c r="S1083" s="250"/>
      <c r="T1083" s="251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T1083" s="252" t="s">
        <v>230</v>
      </c>
      <c r="AU1083" s="252" t="s">
        <v>88</v>
      </c>
      <c r="AV1083" s="13" t="s">
        <v>88</v>
      </c>
      <c r="AW1083" s="13" t="s">
        <v>34</v>
      </c>
      <c r="AX1083" s="13" t="s">
        <v>86</v>
      </c>
      <c r="AY1083" s="252" t="s">
        <v>216</v>
      </c>
    </row>
    <row r="1084" s="2" customFormat="1" ht="16.5" customHeight="1">
      <c r="A1084" s="39"/>
      <c r="B1084" s="40"/>
      <c r="C1084" s="228" t="s">
        <v>1791</v>
      </c>
      <c r="D1084" s="228" t="s">
        <v>218</v>
      </c>
      <c r="E1084" s="229" t="s">
        <v>1792</v>
      </c>
      <c r="F1084" s="230" t="s">
        <v>1793</v>
      </c>
      <c r="G1084" s="231" t="s">
        <v>221</v>
      </c>
      <c r="H1084" s="232">
        <v>4</v>
      </c>
      <c r="I1084" s="233"/>
      <c r="J1084" s="234">
        <f>ROUND(I1084*H1084,2)</f>
        <v>0</v>
      </c>
      <c r="K1084" s="230" t="s">
        <v>222</v>
      </c>
      <c r="L1084" s="45"/>
      <c r="M1084" s="235" t="s">
        <v>1</v>
      </c>
      <c r="N1084" s="236" t="s">
        <v>44</v>
      </c>
      <c r="O1084" s="92"/>
      <c r="P1084" s="237">
        <f>O1084*H1084</f>
        <v>0</v>
      </c>
      <c r="Q1084" s="237">
        <v>0</v>
      </c>
      <c r="R1084" s="237">
        <f>Q1084*H1084</f>
        <v>0</v>
      </c>
      <c r="S1084" s="237">
        <v>0.036999999999999998</v>
      </c>
      <c r="T1084" s="238">
        <f>S1084*H1084</f>
        <v>0.14799999999999999</v>
      </c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R1084" s="239" t="s">
        <v>121</v>
      </c>
      <c r="AT1084" s="239" t="s">
        <v>218</v>
      </c>
      <c r="AU1084" s="239" t="s">
        <v>88</v>
      </c>
      <c r="AY1084" s="18" t="s">
        <v>216</v>
      </c>
      <c r="BE1084" s="240">
        <f>IF(N1084="základní",J1084,0)</f>
        <v>0</v>
      </c>
      <c r="BF1084" s="240">
        <f>IF(N1084="snížená",J1084,0)</f>
        <v>0</v>
      </c>
      <c r="BG1084" s="240">
        <f>IF(N1084="zákl. přenesená",J1084,0)</f>
        <v>0</v>
      </c>
      <c r="BH1084" s="240">
        <f>IF(N1084="sníž. přenesená",J1084,0)</f>
        <v>0</v>
      </c>
      <c r="BI1084" s="240">
        <f>IF(N1084="nulová",J1084,0)</f>
        <v>0</v>
      </c>
      <c r="BJ1084" s="18" t="s">
        <v>86</v>
      </c>
      <c r="BK1084" s="240">
        <f>ROUND(I1084*H1084,2)</f>
        <v>0</v>
      </c>
      <c r="BL1084" s="18" t="s">
        <v>121</v>
      </c>
      <c r="BM1084" s="239" t="s">
        <v>1794</v>
      </c>
    </row>
    <row r="1085" s="13" customFormat="1">
      <c r="A1085" s="13"/>
      <c r="B1085" s="241"/>
      <c r="C1085" s="242"/>
      <c r="D1085" s="243" t="s">
        <v>230</v>
      </c>
      <c r="E1085" s="244" t="s">
        <v>1</v>
      </c>
      <c r="F1085" s="245" t="s">
        <v>1795</v>
      </c>
      <c r="G1085" s="242"/>
      <c r="H1085" s="246">
        <v>4</v>
      </c>
      <c r="I1085" s="247"/>
      <c r="J1085" s="242"/>
      <c r="K1085" s="242"/>
      <c r="L1085" s="248"/>
      <c r="M1085" s="249"/>
      <c r="N1085" s="250"/>
      <c r="O1085" s="250"/>
      <c r="P1085" s="250"/>
      <c r="Q1085" s="250"/>
      <c r="R1085" s="250"/>
      <c r="S1085" s="250"/>
      <c r="T1085" s="251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52" t="s">
        <v>230</v>
      </c>
      <c r="AU1085" s="252" t="s">
        <v>88</v>
      </c>
      <c r="AV1085" s="13" t="s">
        <v>88</v>
      </c>
      <c r="AW1085" s="13" t="s">
        <v>34</v>
      </c>
      <c r="AX1085" s="13" t="s">
        <v>86</v>
      </c>
      <c r="AY1085" s="252" t="s">
        <v>216</v>
      </c>
    </row>
    <row r="1086" s="2" customFormat="1" ht="16.5" customHeight="1">
      <c r="A1086" s="39"/>
      <c r="B1086" s="40"/>
      <c r="C1086" s="228" t="s">
        <v>1796</v>
      </c>
      <c r="D1086" s="228" t="s">
        <v>218</v>
      </c>
      <c r="E1086" s="229" t="s">
        <v>1797</v>
      </c>
      <c r="F1086" s="230" t="s">
        <v>1798</v>
      </c>
      <c r="G1086" s="231" t="s">
        <v>293</v>
      </c>
      <c r="H1086" s="232">
        <v>4.7999999999999998</v>
      </c>
      <c r="I1086" s="233"/>
      <c r="J1086" s="234">
        <f>ROUND(I1086*H1086,2)</f>
        <v>0</v>
      </c>
      <c r="K1086" s="230" t="s">
        <v>222</v>
      </c>
      <c r="L1086" s="45"/>
      <c r="M1086" s="235" t="s">
        <v>1</v>
      </c>
      <c r="N1086" s="236" t="s">
        <v>44</v>
      </c>
      <c r="O1086" s="92"/>
      <c r="P1086" s="237">
        <f>O1086*H1086</f>
        <v>0</v>
      </c>
      <c r="Q1086" s="237">
        <v>0.00147</v>
      </c>
      <c r="R1086" s="237">
        <f>Q1086*H1086</f>
        <v>0.0070559999999999998</v>
      </c>
      <c r="S1086" s="237">
        <v>0.039</v>
      </c>
      <c r="T1086" s="238">
        <f>S1086*H1086</f>
        <v>0.18720000000000001</v>
      </c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R1086" s="239" t="s">
        <v>121</v>
      </c>
      <c r="AT1086" s="239" t="s">
        <v>218</v>
      </c>
      <c r="AU1086" s="239" t="s">
        <v>88</v>
      </c>
      <c r="AY1086" s="18" t="s">
        <v>216</v>
      </c>
      <c r="BE1086" s="240">
        <f>IF(N1086="základní",J1086,0)</f>
        <v>0</v>
      </c>
      <c r="BF1086" s="240">
        <f>IF(N1086="snížená",J1086,0)</f>
        <v>0</v>
      </c>
      <c r="BG1086" s="240">
        <f>IF(N1086="zákl. přenesená",J1086,0)</f>
        <v>0</v>
      </c>
      <c r="BH1086" s="240">
        <f>IF(N1086="sníž. přenesená",J1086,0)</f>
        <v>0</v>
      </c>
      <c r="BI1086" s="240">
        <f>IF(N1086="nulová",J1086,0)</f>
        <v>0</v>
      </c>
      <c r="BJ1086" s="18" t="s">
        <v>86</v>
      </c>
      <c r="BK1086" s="240">
        <f>ROUND(I1086*H1086,2)</f>
        <v>0</v>
      </c>
      <c r="BL1086" s="18" t="s">
        <v>121</v>
      </c>
      <c r="BM1086" s="239" t="s">
        <v>1799</v>
      </c>
    </row>
    <row r="1087" s="13" customFormat="1">
      <c r="A1087" s="13"/>
      <c r="B1087" s="241"/>
      <c r="C1087" s="242"/>
      <c r="D1087" s="243" t="s">
        <v>230</v>
      </c>
      <c r="E1087" s="244" t="s">
        <v>1</v>
      </c>
      <c r="F1087" s="245" t="s">
        <v>1800</v>
      </c>
      <c r="G1087" s="242"/>
      <c r="H1087" s="246">
        <v>4.7999999999999998</v>
      </c>
      <c r="I1087" s="247"/>
      <c r="J1087" s="242"/>
      <c r="K1087" s="242"/>
      <c r="L1087" s="248"/>
      <c r="M1087" s="249"/>
      <c r="N1087" s="250"/>
      <c r="O1087" s="250"/>
      <c r="P1087" s="250"/>
      <c r="Q1087" s="250"/>
      <c r="R1087" s="250"/>
      <c r="S1087" s="250"/>
      <c r="T1087" s="251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52" t="s">
        <v>230</v>
      </c>
      <c r="AU1087" s="252" t="s">
        <v>88</v>
      </c>
      <c r="AV1087" s="13" t="s">
        <v>88</v>
      </c>
      <c r="AW1087" s="13" t="s">
        <v>34</v>
      </c>
      <c r="AX1087" s="13" t="s">
        <v>86</v>
      </c>
      <c r="AY1087" s="252" t="s">
        <v>216</v>
      </c>
    </row>
    <row r="1088" s="2" customFormat="1" ht="16.5" customHeight="1">
      <c r="A1088" s="39"/>
      <c r="B1088" s="40"/>
      <c r="C1088" s="228" t="s">
        <v>1801</v>
      </c>
      <c r="D1088" s="228" t="s">
        <v>218</v>
      </c>
      <c r="E1088" s="229" t="s">
        <v>1802</v>
      </c>
      <c r="F1088" s="230" t="s">
        <v>1803</v>
      </c>
      <c r="G1088" s="231" t="s">
        <v>293</v>
      </c>
      <c r="H1088" s="232">
        <v>14</v>
      </c>
      <c r="I1088" s="233"/>
      <c r="J1088" s="234">
        <f>ROUND(I1088*H1088,2)</f>
        <v>0</v>
      </c>
      <c r="K1088" s="230" t="s">
        <v>222</v>
      </c>
      <c r="L1088" s="45"/>
      <c r="M1088" s="235" t="s">
        <v>1</v>
      </c>
      <c r="N1088" s="236" t="s">
        <v>44</v>
      </c>
      <c r="O1088" s="92"/>
      <c r="P1088" s="237">
        <f>O1088*H1088</f>
        <v>0</v>
      </c>
      <c r="Q1088" s="237">
        <v>0.00020000000000000001</v>
      </c>
      <c r="R1088" s="237">
        <f>Q1088*H1088</f>
        <v>0.0028</v>
      </c>
      <c r="S1088" s="237">
        <v>0</v>
      </c>
      <c r="T1088" s="238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39" t="s">
        <v>121</v>
      </c>
      <c r="AT1088" s="239" t="s">
        <v>218</v>
      </c>
      <c r="AU1088" s="239" t="s">
        <v>88</v>
      </c>
      <c r="AY1088" s="18" t="s">
        <v>216</v>
      </c>
      <c r="BE1088" s="240">
        <f>IF(N1088="základní",J1088,0)</f>
        <v>0</v>
      </c>
      <c r="BF1088" s="240">
        <f>IF(N1088="snížená",J1088,0)</f>
        <v>0</v>
      </c>
      <c r="BG1088" s="240">
        <f>IF(N1088="zákl. přenesená",J1088,0)</f>
        <v>0</v>
      </c>
      <c r="BH1088" s="240">
        <f>IF(N1088="sníž. přenesená",J1088,0)</f>
        <v>0</v>
      </c>
      <c r="BI1088" s="240">
        <f>IF(N1088="nulová",J1088,0)</f>
        <v>0</v>
      </c>
      <c r="BJ1088" s="18" t="s">
        <v>86</v>
      </c>
      <c r="BK1088" s="240">
        <f>ROUND(I1088*H1088,2)</f>
        <v>0</v>
      </c>
      <c r="BL1088" s="18" t="s">
        <v>121</v>
      </c>
      <c r="BM1088" s="239" t="s">
        <v>1804</v>
      </c>
    </row>
    <row r="1089" s="13" customFormat="1">
      <c r="A1089" s="13"/>
      <c r="B1089" s="241"/>
      <c r="C1089" s="242"/>
      <c r="D1089" s="243" t="s">
        <v>230</v>
      </c>
      <c r="E1089" s="244" t="s">
        <v>1</v>
      </c>
      <c r="F1089" s="245" t="s">
        <v>1805</v>
      </c>
      <c r="G1089" s="242"/>
      <c r="H1089" s="246">
        <v>14</v>
      </c>
      <c r="I1089" s="247"/>
      <c r="J1089" s="242"/>
      <c r="K1089" s="242"/>
      <c r="L1089" s="248"/>
      <c r="M1089" s="249"/>
      <c r="N1089" s="250"/>
      <c r="O1089" s="250"/>
      <c r="P1089" s="250"/>
      <c r="Q1089" s="250"/>
      <c r="R1089" s="250"/>
      <c r="S1089" s="250"/>
      <c r="T1089" s="251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2" t="s">
        <v>230</v>
      </c>
      <c r="AU1089" s="252" t="s">
        <v>88</v>
      </c>
      <c r="AV1089" s="13" t="s">
        <v>88</v>
      </c>
      <c r="AW1089" s="13" t="s">
        <v>34</v>
      </c>
      <c r="AX1089" s="13" t="s">
        <v>86</v>
      </c>
      <c r="AY1089" s="252" t="s">
        <v>216</v>
      </c>
    </row>
    <row r="1090" s="2" customFormat="1" ht="21.75" customHeight="1">
      <c r="A1090" s="39"/>
      <c r="B1090" s="40"/>
      <c r="C1090" s="228" t="s">
        <v>1806</v>
      </c>
      <c r="D1090" s="228" t="s">
        <v>218</v>
      </c>
      <c r="E1090" s="229" t="s">
        <v>1807</v>
      </c>
      <c r="F1090" s="230" t="s">
        <v>1808</v>
      </c>
      <c r="G1090" s="231" t="s">
        <v>293</v>
      </c>
      <c r="H1090" s="232">
        <v>68.739000000000004</v>
      </c>
      <c r="I1090" s="233"/>
      <c r="J1090" s="234">
        <f>ROUND(I1090*H1090,2)</f>
        <v>0</v>
      </c>
      <c r="K1090" s="230" t="s">
        <v>222</v>
      </c>
      <c r="L1090" s="45"/>
      <c r="M1090" s="235" t="s">
        <v>1</v>
      </c>
      <c r="N1090" s="236" t="s">
        <v>44</v>
      </c>
      <c r="O1090" s="92"/>
      <c r="P1090" s="237">
        <f>O1090*H1090</f>
        <v>0</v>
      </c>
      <c r="Q1090" s="237">
        <v>0.00051999999999999995</v>
      </c>
      <c r="R1090" s="237">
        <f>Q1090*H1090</f>
        <v>0.035744279999999996</v>
      </c>
      <c r="S1090" s="237">
        <v>0</v>
      </c>
      <c r="T1090" s="238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39" t="s">
        <v>121</v>
      </c>
      <c r="AT1090" s="239" t="s">
        <v>218</v>
      </c>
      <c r="AU1090" s="239" t="s">
        <v>88</v>
      </c>
      <c r="AY1090" s="18" t="s">
        <v>216</v>
      </c>
      <c r="BE1090" s="240">
        <f>IF(N1090="základní",J1090,0)</f>
        <v>0</v>
      </c>
      <c r="BF1090" s="240">
        <f>IF(N1090="snížená",J1090,0)</f>
        <v>0</v>
      </c>
      <c r="BG1090" s="240">
        <f>IF(N1090="zákl. přenesená",J1090,0)</f>
        <v>0</v>
      </c>
      <c r="BH1090" s="240">
        <f>IF(N1090="sníž. přenesená",J1090,0)</f>
        <v>0</v>
      </c>
      <c r="BI1090" s="240">
        <f>IF(N1090="nulová",J1090,0)</f>
        <v>0</v>
      </c>
      <c r="BJ1090" s="18" t="s">
        <v>86</v>
      </c>
      <c r="BK1090" s="240">
        <f>ROUND(I1090*H1090,2)</f>
        <v>0</v>
      </c>
      <c r="BL1090" s="18" t="s">
        <v>121</v>
      </c>
      <c r="BM1090" s="239" t="s">
        <v>1809</v>
      </c>
    </row>
    <row r="1091" s="13" customFormat="1">
      <c r="A1091" s="13"/>
      <c r="B1091" s="241"/>
      <c r="C1091" s="242"/>
      <c r="D1091" s="243" t="s">
        <v>230</v>
      </c>
      <c r="E1091" s="244" t="s">
        <v>1</v>
      </c>
      <c r="F1091" s="245" t="s">
        <v>1810</v>
      </c>
      <c r="G1091" s="242"/>
      <c r="H1091" s="246">
        <v>3.8610000000000002</v>
      </c>
      <c r="I1091" s="247"/>
      <c r="J1091" s="242"/>
      <c r="K1091" s="242"/>
      <c r="L1091" s="248"/>
      <c r="M1091" s="249"/>
      <c r="N1091" s="250"/>
      <c r="O1091" s="250"/>
      <c r="P1091" s="250"/>
      <c r="Q1091" s="250"/>
      <c r="R1091" s="250"/>
      <c r="S1091" s="250"/>
      <c r="T1091" s="251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52" t="s">
        <v>230</v>
      </c>
      <c r="AU1091" s="252" t="s">
        <v>88</v>
      </c>
      <c r="AV1091" s="13" t="s">
        <v>88</v>
      </c>
      <c r="AW1091" s="13" t="s">
        <v>34</v>
      </c>
      <c r="AX1091" s="13" t="s">
        <v>79</v>
      </c>
      <c r="AY1091" s="252" t="s">
        <v>216</v>
      </c>
    </row>
    <row r="1092" s="13" customFormat="1">
      <c r="A1092" s="13"/>
      <c r="B1092" s="241"/>
      <c r="C1092" s="242"/>
      <c r="D1092" s="243" t="s">
        <v>230</v>
      </c>
      <c r="E1092" s="244" t="s">
        <v>1</v>
      </c>
      <c r="F1092" s="245" t="s">
        <v>1811</v>
      </c>
      <c r="G1092" s="242"/>
      <c r="H1092" s="246">
        <v>31.977</v>
      </c>
      <c r="I1092" s="247"/>
      <c r="J1092" s="242"/>
      <c r="K1092" s="242"/>
      <c r="L1092" s="248"/>
      <c r="M1092" s="249"/>
      <c r="N1092" s="250"/>
      <c r="O1092" s="250"/>
      <c r="P1092" s="250"/>
      <c r="Q1092" s="250"/>
      <c r="R1092" s="250"/>
      <c r="S1092" s="250"/>
      <c r="T1092" s="251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2" t="s">
        <v>230</v>
      </c>
      <c r="AU1092" s="252" t="s">
        <v>88</v>
      </c>
      <c r="AV1092" s="13" t="s">
        <v>88</v>
      </c>
      <c r="AW1092" s="13" t="s">
        <v>34</v>
      </c>
      <c r="AX1092" s="13" t="s">
        <v>79</v>
      </c>
      <c r="AY1092" s="252" t="s">
        <v>216</v>
      </c>
    </row>
    <row r="1093" s="13" customFormat="1">
      <c r="A1093" s="13"/>
      <c r="B1093" s="241"/>
      <c r="C1093" s="242"/>
      <c r="D1093" s="243" t="s">
        <v>230</v>
      </c>
      <c r="E1093" s="244" t="s">
        <v>1</v>
      </c>
      <c r="F1093" s="245" t="s">
        <v>1812</v>
      </c>
      <c r="G1093" s="242"/>
      <c r="H1093" s="246">
        <v>32.901000000000003</v>
      </c>
      <c r="I1093" s="247"/>
      <c r="J1093" s="242"/>
      <c r="K1093" s="242"/>
      <c r="L1093" s="248"/>
      <c r="M1093" s="249"/>
      <c r="N1093" s="250"/>
      <c r="O1093" s="250"/>
      <c r="P1093" s="250"/>
      <c r="Q1093" s="250"/>
      <c r="R1093" s="250"/>
      <c r="S1093" s="250"/>
      <c r="T1093" s="251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52" t="s">
        <v>230</v>
      </c>
      <c r="AU1093" s="252" t="s">
        <v>88</v>
      </c>
      <c r="AV1093" s="13" t="s">
        <v>88</v>
      </c>
      <c r="AW1093" s="13" t="s">
        <v>34</v>
      </c>
      <c r="AX1093" s="13" t="s">
        <v>79</v>
      </c>
      <c r="AY1093" s="252" t="s">
        <v>216</v>
      </c>
    </row>
    <row r="1094" s="14" customFormat="1">
      <c r="A1094" s="14"/>
      <c r="B1094" s="253"/>
      <c r="C1094" s="254"/>
      <c r="D1094" s="243" t="s">
        <v>230</v>
      </c>
      <c r="E1094" s="255" t="s">
        <v>1</v>
      </c>
      <c r="F1094" s="256" t="s">
        <v>1813</v>
      </c>
      <c r="G1094" s="254"/>
      <c r="H1094" s="257">
        <v>68.739000000000004</v>
      </c>
      <c r="I1094" s="258"/>
      <c r="J1094" s="254"/>
      <c r="K1094" s="254"/>
      <c r="L1094" s="259"/>
      <c r="M1094" s="260"/>
      <c r="N1094" s="261"/>
      <c r="O1094" s="261"/>
      <c r="P1094" s="261"/>
      <c r="Q1094" s="261"/>
      <c r="R1094" s="261"/>
      <c r="S1094" s="261"/>
      <c r="T1094" s="262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63" t="s">
        <v>230</v>
      </c>
      <c r="AU1094" s="263" t="s">
        <v>88</v>
      </c>
      <c r="AV1094" s="14" t="s">
        <v>121</v>
      </c>
      <c r="AW1094" s="14" t="s">
        <v>34</v>
      </c>
      <c r="AX1094" s="14" t="s">
        <v>86</v>
      </c>
      <c r="AY1094" s="263" t="s">
        <v>216</v>
      </c>
    </row>
    <row r="1095" s="12" customFormat="1" ht="22.8" customHeight="1">
      <c r="A1095" s="12"/>
      <c r="B1095" s="212"/>
      <c r="C1095" s="213"/>
      <c r="D1095" s="214" t="s">
        <v>78</v>
      </c>
      <c r="E1095" s="226" t="s">
        <v>492</v>
      </c>
      <c r="F1095" s="226" t="s">
        <v>493</v>
      </c>
      <c r="G1095" s="213"/>
      <c r="H1095" s="213"/>
      <c r="I1095" s="216"/>
      <c r="J1095" s="227">
        <f>BK1095</f>
        <v>0</v>
      </c>
      <c r="K1095" s="213"/>
      <c r="L1095" s="218"/>
      <c r="M1095" s="219"/>
      <c r="N1095" s="220"/>
      <c r="O1095" s="220"/>
      <c r="P1095" s="221">
        <f>SUM(P1096:P1104)</f>
        <v>0</v>
      </c>
      <c r="Q1095" s="220"/>
      <c r="R1095" s="221">
        <f>SUM(R1096:R1104)</f>
        <v>0</v>
      </c>
      <c r="S1095" s="220"/>
      <c r="T1095" s="222">
        <f>SUM(T1096:T1104)</f>
        <v>0</v>
      </c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R1095" s="223" t="s">
        <v>86</v>
      </c>
      <c r="AT1095" s="224" t="s">
        <v>78</v>
      </c>
      <c r="AU1095" s="224" t="s">
        <v>86</v>
      </c>
      <c r="AY1095" s="223" t="s">
        <v>216</v>
      </c>
      <c r="BK1095" s="225">
        <f>SUM(BK1096:BK1104)</f>
        <v>0</v>
      </c>
    </row>
    <row r="1096" s="2" customFormat="1" ht="21.75" customHeight="1">
      <c r="A1096" s="39"/>
      <c r="B1096" s="40"/>
      <c r="C1096" s="228" t="s">
        <v>1814</v>
      </c>
      <c r="D1096" s="228" t="s">
        <v>218</v>
      </c>
      <c r="E1096" s="229" t="s">
        <v>1815</v>
      </c>
      <c r="F1096" s="230" t="s">
        <v>1816</v>
      </c>
      <c r="G1096" s="231" t="s">
        <v>359</v>
      </c>
      <c r="H1096" s="232">
        <v>6.0359999999999996</v>
      </c>
      <c r="I1096" s="233"/>
      <c r="J1096" s="234">
        <f>ROUND(I1096*H1096,2)</f>
        <v>0</v>
      </c>
      <c r="K1096" s="230" t="s">
        <v>222</v>
      </c>
      <c r="L1096" s="45"/>
      <c r="M1096" s="235" t="s">
        <v>1</v>
      </c>
      <c r="N1096" s="236" t="s">
        <v>44</v>
      </c>
      <c r="O1096" s="92"/>
      <c r="P1096" s="237">
        <f>O1096*H1096</f>
        <v>0</v>
      </c>
      <c r="Q1096" s="237">
        <v>0</v>
      </c>
      <c r="R1096" s="237">
        <f>Q1096*H1096</f>
        <v>0</v>
      </c>
      <c r="S1096" s="237">
        <v>0</v>
      </c>
      <c r="T1096" s="238">
        <f>S1096*H1096</f>
        <v>0</v>
      </c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R1096" s="239" t="s">
        <v>121</v>
      </c>
      <c r="AT1096" s="239" t="s">
        <v>218</v>
      </c>
      <c r="AU1096" s="239" t="s">
        <v>88</v>
      </c>
      <c r="AY1096" s="18" t="s">
        <v>216</v>
      </c>
      <c r="BE1096" s="240">
        <f>IF(N1096="základní",J1096,0)</f>
        <v>0</v>
      </c>
      <c r="BF1096" s="240">
        <f>IF(N1096="snížená",J1096,0)</f>
        <v>0</v>
      </c>
      <c r="BG1096" s="240">
        <f>IF(N1096="zákl. přenesená",J1096,0)</f>
        <v>0</v>
      </c>
      <c r="BH1096" s="240">
        <f>IF(N1096="sníž. přenesená",J1096,0)</f>
        <v>0</v>
      </c>
      <c r="BI1096" s="240">
        <f>IF(N1096="nulová",J1096,0)</f>
        <v>0</v>
      </c>
      <c r="BJ1096" s="18" t="s">
        <v>86</v>
      </c>
      <c r="BK1096" s="240">
        <f>ROUND(I1096*H1096,2)</f>
        <v>0</v>
      </c>
      <c r="BL1096" s="18" t="s">
        <v>121</v>
      </c>
      <c r="BM1096" s="239" t="s">
        <v>1817</v>
      </c>
    </row>
    <row r="1097" s="2" customFormat="1" ht="16.5" customHeight="1">
      <c r="A1097" s="39"/>
      <c r="B1097" s="40"/>
      <c r="C1097" s="228" t="s">
        <v>1818</v>
      </c>
      <c r="D1097" s="228" t="s">
        <v>218</v>
      </c>
      <c r="E1097" s="229" t="s">
        <v>495</v>
      </c>
      <c r="F1097" s="230" t="s">
        <v>496</v>
      </c>
      <c r="G1097" s="231" t="s">
        <v>359</v>
      </c>
      <c r="H1097" s="232">
        <v>6.0359999999999996</v>
      </c>
      <c r="I1097" s="233"/>
      <c r="J1097" s="234">
        <f>ROUND(I1097*H1097,2)</f>
        <v>0</v>
      </c>
      <c r="K1097" s="230" t="s">
        <v>222</v>
      </c>
      <c r="L1097" s="45"/>
      <c r="M1097" s="235" t="s">
        <v>1</v>
      </c>
      <c r="N1097" s="236" t="s">
        <v>44</v>
      </c>
      <c r="O1097" s="92"/>
      <c r="P1097" s="237">
        <f>O1097*H1097</f>
        <v>0</v>
      </c>
      <c r="Q1097" s="237">
        <v>0</v>
      </c>
      <c r="R1097" s="237">
        <f>Q1097*H1097</f>
        <v>0</v>
      </c>
      <c r="S1097" s="237">
        <v>0</v>
      </c>
      <c r="T1097" s="238">
        <f>S1097*H1097</f>
        <v>0</v>
      </c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R1097" s="239" t="s">
        <v>121</v>
      </c>
      <c r="AT1097" s="239" t="s">
        <v>218</v>
      </c>
      <c r="AU1097" s="239" t="s">
        <v>88</v>
      </c>
      <c r="AY1097" s="18" t="s">
        <v>216</v>
      </c>
      <c r="BE1097" s="240">
        <f>IF(N1097="základní",J1097,0)</f>
        <v>0</v>
      </c>
      <c r="BF1097" s="240">
        <f>IF(N1097="snížená",J1097,0)</f>
        <v>0</v>
      </c>
      <c r="BG1097" s="240">
        <f>IF(N1097="zákl. přenesená",J1097,0)</f>
        <v>0</v>
      </c>
      <c r="BH1097" s="240">
        <f>IF(N1097="sníž. přenesená",J1097,0)</f>
        <v>0</v>
      </c>
      <c r="BI1097" s="240">
        <f>IF(N1097="nulová",J1097,0)</f>
        <v>0</v>
      </c>
      <c r="BJ1097" s="18" t="s">
        <v>86</v>
      </c>
      <c r="BK1097" s="240">
        <f>ROUND(I1097*H1097,2)</f>
        <v>0</v>
      </c>
      <c r="BL1097" s="18" t="s">
        <v>121</v>
      </c>
      <c r="BM1097" s="239" t="s">
        <v>1819</v>
      </c>
    </row>
    <row r="1098" s="2" customFormat="1" ht="16.5" customHeight="1">
      <c r="A1098" s="39"/>
      <c r="B1098" s="40"/>
      <c r="C1098" s="228" t="s">
        <v>1820</v>
      </c>
      <c r="D1098" s="228" t="s">
        <v>218</v>
      </c>
      <c r="E1098" s="229" t="s">
        <v>500</v>
      </c>
      <c r="F1098" s="230" t="s">
        <v>501</v>
      </c>
      <c r="G1098" s="231" t="s">
        <v>359</v>
      </c>
      <c r="H1098" s="232">
        <v>54.323999999999998</v>
      </c>
      <c r="I1098" s="233"/>
      <c r="J1098" s="234">
        <f>ROUND(I1098*H1098,2)</f>
        <v>0</v>
      </c>
      <c r="K1098" s="230" t="s">
        <v>222</v>
      </c>
      <c r="L1098" s="45"/>
      <c r="M1098" s="235" t="s">
        <v>1</v>
      </c>
      <c r="N1098" s="236" t="s">
        <v>44</v>
      </c>
      <c r="O1098" s="92"/>
      <c r="P1098" s="237">
        <f>O1098*H1098</f>
        <v>0</v>
      </c>
      <c r="Q1098" s="237">
        <v>0</v>
      </c>
      <c r="R1098" s="237">
        <f>Q1098*H1098</f>
        <v>0</v>
      </c>
      <c r="S1098" s="237">
        <v>0</v>
      </c>
      <c r="T1098" s="238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39" t="s">
        <v>121</v>
      </c>
      <c r="AT1098" s="239" t="s">
        <v>218</v>
      </c>
      <c r="AU1098" s="239" t="s">
        <v>88</v>
      </c>
      <c r="AY1098" s="18" t="s">
        <v>216</v>
      </c>
      <c r="BE1098" s="240">
        <f>IF(N1098="základní",J1098,0)</f>
        <v>0</v>
      </c>
      <c r="BF1098" s="240">
        <f>IF(N1098="snížená",J1098,0)</f>
        <v>0</v>
      </c>
      <c r="BG1098" s="240">
        <f>IF(N1098="zákl. přenesená",J1098,0)</f>
        <v>0</v>
      </c>
      <c r="BH1098" s="240">
        <f>IF(N1098="sníž. přenesená",J1098,0)</f>
        <v>0</v>
      </c>
      <c r="BI1098" s="240">
        <f>IF(N1098="nulová",J1098,0)</f>
        <v>0</v>
      </c>
      <c r="BJ1098" s="18" t="s">
        <v>86</v>
      </c>
      <c r="BK1098" s="240">
        <f>ROUND(I1098*H1098,2)</f>
        <v>0</v>
      </c>
      <c r="BL1098" s="18" t="s">
        <v>121</v>
      </c>
      <c r="BM1098" s="239" t="s">
        <v>1821</v>
      </c>
    </row>
    <row r="1099" s="13" customFormat="1">
      <c r="A1099" s="13"/>
      <c r="B1099" s="241"/>
      <c r="C1099" s="242"/>
      <c r="D1099" s="243" t="s">
        <v>230</v>
      </c>
      <c r="E1099" s="242"/>
      <c r="F1099" s="245" t="s">
        <v>1822</v>
      </c>
      <c r="G1099" s="242"/>
      <c r="H1099" s="246">
        <v>54.323999999999998</v>
      </c>
      <c r="I1099" s="247"/>
      <c r="J1099" s="242"/>
      <c r="K1099" s="242"/>
      <c r="L1099" s="248"/>
      <c r="M1099" s="249"/>
      <c r="N1099" s="250"/>
      <c r="O1099" s="250"/>
      <c r="P1099" s="250"/>
      <c r="Q1099" s="250"/>
      <c r="R1099" s="250"/>
      <c r="S1099" s="250"/>
      <c r="T1099" s="251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2" t="s">
        <v>230</v>
      </c>
      <c r="AU1099" s="252" t="s">
        <v>88</v>
      </c>
      <c r="AV1099" s="13" t="s">
        <v>88</v>
      </c>
      <c r="AW1099" s="13" t="s">
        <v>4</v>
      </c>
      <c r="AX1099" s="13" t="s">
        <v>86</v>
      </c>
      <c r="AY1099" s="252" t="s">
        <v>216</v>
      </c>
    </row>
    <row r="1100" s="2" customFormat="1" ht="21.75" customHeight="1">
      <c r="A1100" s="39"/>
      <c r="B1100" s="40"/>
      <c r="C1100" s="228" t="s">
        <v>1823</v>
      </c>
      <c r="D1100" s="228" t="s">
        <v>218</v>
      </c>
      <c r="E1100" s="229" t="s">
        <v>1824</v>
      </c>
      <c r="F1100" s="230" t="s">
        <v>1825</v>
      </c>
      <c r="G1100" s="231" t="s">
        <v>359</v>
      </c>
      <c r="H1100" s="232">
        <v>3.9500000000000002</v>
      </c>
      <c r="I1100" s="233"/>
      <c r="J1100" s="234">
        <f>ROUND(I1100*H1100,2)</f>
        <v>0</v>
      </c>
      <c r="K1100" s="230" t="s">
        <v>222</v>
      </c>
      <c r="L1100" s="45"/>
      <c r="M1100" s="235" t="s">
        <v>1</v>
      </c>
      <c r="N1100" s="236" t="s">
        <v>44</v>
      </c>
      <c r="O1100" s="92"/>
      <c r="P1100" s="237">
        <f>O1100*H1100</f>
        <v>0</v>
      </c>
      <c r="Q1100" s="237">
        <v>0</v>
      </c>
      <c r="R1100" s="237">
        <f>Q1100*H1100</f>
        <v>0</v>
      </c>
      <c r="S1100" s="237">
        <v>0</v>
      </c>
      <c r="T1100" s="238">
        <f>S1100*H1100</f>
        <v>0</v>
      </c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R1100" s="239" t="s">
        <v>121</v>
      </c>
      <c r="AT1100" s="239" t="s">
        <v>218</v>
      </c>
      <c r="AU1100" s="239" t="s">
        <v>88</v>
      </c>
      <c r="AY1100" s="18" t="s">
        <v>216</v>
      </c>
      <c r="BE1100" s="240">
        <f>IF(N1100="základní",J1100,0)</f>
        <v>0</v>
      </c>
      <c r="BF1100" s="240">
        <f>IF(N1100="snížená",J1100,0)</f>
        <v>0</v>
      </c>
      <c r="BG1100" s="240">
        <f>IF(N1100="zákl. přenesená",J1100,0)</f>
        <v>0</v>
      </c>
      <c r="BH1100" s="240">
        <f>IF(N1100="sníž. přenesená",J1100,0)</f>
        <v>0</v>
      </c>
      <c r="BI1100" s="240">
        <f>IF(N1100="nulová",J1100,0)</f>
        <v>0</v>
      </c>
      <c r="BJ1100" s="18" t="s">
        <v>86</v>
      </c>
      <c r="BK1100" s="240">
        <f>ROUND(I1100*H1100,2)</f>
        <v>0</v>
      </c>
      <c r="BL1100" s="18" t="s">
        <v>121</v>
      </c>
      <c r="BM1100" s="239" t="s">
        <v>1826</v>
      </c>
    </row>
    <row r="1101" s="2" customFormat="1" ht="21.75" customHeight="1">
      <c r="A1101" s="39"/>
      <c r="B1101" s="40"/>
      <c r="C1101" s="228" t="s">
        <v>1827</v>
      </c>
      <c r="D1101" s="228" t="s">
        <v>218</v>
      </c>
      <c r="E1101" s="229" t="s">
        <v>511</v>
      </c>
      <c r="F1101" s="230" t="s">
        <v>512</v>
      </c>
      <c r="G1101" s="231" t="s">
        <v>359</v>
      </c>
      <c r="H1101" s="232">
        <v>0.55900000000000005</v>
      </c>
      <c r="I1101" s="233"/>
      <c r="J1101" s="234">
        <f>ROUND(I1101*H1101,2)</f>
        <v>0</v>
      </c>
      <c r="K1101" s="230" t="s">
        <v>222</v>
      </c>
      <c r="L1101" s="45"/>
      <c r="M1101" s="235" t="s">
        <v>1</v>
      </c>
      <c r="N1101" s="236" t="s">
        <v>44</v>
      </c>
      <c r="O1101" s="92"/>
      <c r="P1101" s="237">
        <f>O1101*H1101</f>
        <v>0</v>
      </c>
      <c r="Q1101" s="237">
        <v>0</v>
      </c>
      <c r="R1101" s="237">
        <f>Q1101*H1101</f>
        <v>0</v>
      </c>
      <c r="S1101" s="237">
        <v>0</v>
      </c>
      <c r="T1101" s="238">
        <f>S1101*H1101</f>
        <v>0</v>
      </c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R1101" s="239" t="s">
        <v>121</v>
      </c>
      <c r="AT1101" s="239" t="s">
        <v>218</v>
      </c>
      <c r="AU1101" s="239" t="s">
        <v>88</v>
      </c>
      <c r="AY1101" s="18" t="s">
        <v>216</v>
      </c>
      <c r="BE1101" s="240">
        <f>IF(N1101="základní",J1101,0)</f>
        <v>0</v>
      </c>
      <c r="BF1101" s="240">
        <f>IF(N1101="snížená",J1101,0)</f>
        <v>0</v>
      </c>
      <c r="BG1101" s="240">
        <f>IF(N1101="zákl. přenesená",J1101,0)</f>
        <v>0</v>
      </c>
      <c r="BH1101" s="240">
        <f>IF(N1101="sníž. přenesená",J1101,0)</f>
        <v>0</v>
      </c>
      <c r="BI1101" s="240">
        <f>IF(N1101="nulová",J1101,0)</f>
        <v>0</v>
      </c>
      <c r="BJ1101" s="18" t="s">
        <v>86</v>
      </c>
      <c r="BK1101" s="240">
        <f>ROUND(I1101*H1101,2)</f>
        <v>0</v>
      </c>
      <c r="BL1101" s="18" t="s">
        <v>121</v>
      </c>
      <c r="BM1101" s="239" t="s">
        <v>1828</v>
      </c>
    </row>
    <row r="1102" s="13" customFormat="1">
      <c r="A1102" s="13"/>
      <c r="B1102" s="241"/>
      <c r="C1102" s="242"/>
      <c r="D1102" s="243" t="s">
        <v>230</v>
      </c>
      <c r="E1102" s="244" t="s">
        <v>1</v>
      </c>
      <c r="F1102" s="245" t="s">
        <v>1829</v>
      </c>
      <c r="G1102" s="242"/>
      <c r="H1102" s="246">
        <v>0.55900000000000005</v>
      </c>
      <c r="I1102" s="247"/>
      <c r="J1102" s="242"/>
      <c r="K1102" s="242"/>
      <c r="L1102" s="248"/>
      <c r="M1102" s="249"/>
      <c r="N1102" s="250"/>
      <c r="O1102" s="250"/>
      <c r="P1102" s="250"/>
      <c r="Q1102" s="250"/>
      <c r="R1102" s="250"/>
      <c r="S1102" s="250"/>
      <c r="T1102" s="251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T1102" s="252" t="s">
        <v>230</v>
      </c>
      <c r="AU1102" s="252" t="s">
        <v>88</v>
      </c>
      <c r="AV1102" s="13" t="s">
        <v>88</v>
      </c>
      <c r="AW1102" s="13" t="s">
        <v>34</v>
      </c>
      <c r="AX1102" s="13" t="s">
        <v>86</v>
      </c>
      <c r="AY1102" s="252" t="s">
        <v>216</v>
      </c>
    </row>
    <row r="1103" s="2" customFormat="1" ht="21.75" customHeight="1">
      <c r="A1103" s="39"/>
      <c r="B1103" s="40"/>
      <c r="C1103" s="228" t="s">
        <v>1830</v>
      </c>
      <c r="D1103" s="228" t="s">
        <v>218</v>
      </c>
      <c r="E1103" s="229" t="s">
        <v>1831</v>
      </c>
      <c r="F1103" s="230" t="s">
        <v>1832</v>
      </c>
      <c r="G1103" s="231" t="s">
        <v>359</v>
      </c>
      <c r="H1103" s="232">
        <v>0.14799999999999999</v>
      </c>
      <c r="I1103" s="233"/>
      <c r="J1103" s="234">
        <f>ROUND(I1103*H1103,2)</f>
        <v>0</v>
      </c>
      <c r="K1103" s="230" t="s">
        <v>222</v>
      </c>
      <c r="L1103" s="45"/>
      <c r="M1103" s="235" t="s">
        <v>1</v>
      </c>
      <c r="N1103" s="236" t="s">
        <v>44</v>
      </c>
      <c r="O1103" s="92"/>
      <c r="P1103" s="237">
        <f>O1103*H1103</f>
        <v>0</v>
      </c>
      <c r="Q1103" s="237">
        <v>0</v>
      </c>
      <c r="R1103" s="237">
        <f>Q1103*H1103</f>
        <v>0</v>
      </c>
      <c r="S1103" s="237">
        <v>0</v>
      </c>
      <c r="T1103" s="238">
        <f>S1103*H1103</f>
        <v>0</v>
      </c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R1103" s="239" t="s">
        <v>121</v>
      </c>
      <c r="AT1103" s="239" t="s">
        <v>218</v>
      </c>
      <c r="AU1103" s="239" t="s">
        <v>88</v>
      </c>
      <c r="AY1103" s="18" t="s">
        <v>216</v>
      </c>
      <c r="BE1103" s="240">
        <f>IF(N1103="základní",J1103,0)</f>
        <v>0</v>
      </c>
      <c r="BF1103" s="240">
        <f>IF(N1103="snížená",J1103,0)</f>
        <v>0</v>
      </c>
      <c r="BG1103" s="240">
        <f>IF(N1103="zákl. přenesená",J1103,0)</f>
        <v>0</v>
      </c>
      <c r="BH1103" s="240">
        <f>IF(N1103="sníž. přenesená",J1103,0)</f>
        <v>0</v>
      </c>
      <c r="BI1103" s="240">
        <f>IF(N1103="nulová",J1103,0)</f>
        <v>0</v>
      </c>
      <c r="BJ1103" s="18" t="s">
        <v>86</v>
      </c>
      <c r="BK1103" s="240">
        <f>ROUND(I1103*H1103,2)</f>
        <v>0</v>
      </c>
      <c r="BL1103" s="18" t="s">
        <v>121</v>
      </c>
      <c r="BM1103" s="239" t="s">
        <v>1833</v>
      </c>
    </row>
    <row r="1104" s="2" customFormat="1" ht="16.5" customHeight="1">
      <c r="A1104" s="39"/>
      <c r="B1104" s="40"/>
      <c r="C1104" s="228" t="s">
        <v>1834</v>
      </c>
      <c r="D1104" s="228" t="s">
        <v>218</v>
      </c>
      <c r="E1104" s="229" t="s">
        <v>1835</v>
      </c>
      <c r="F1104" s="230" t="s">
        <v>1836</v>
      </c>
      <c r="G1104" s="231" t="s">
        <v>359</v>
      </c>
      <c r="H1104" s="232">
        <v>1.266</v>
      </c>
      <c r="I1104" s="233"/>
      <c r="J1104" s="234">
        <f>ROUND(I1104*H1104,2)</f>
        <v>0</v>
      </c>
      <c r="K1104" s="230" t="s">
        <v>222</v>
      </c>
      <c r="L1104" s="45"/>
      <c r="M1104" s="235" t="s">
        <v>1</v>
      </c>
      <c r="N1104" s="236" t="s">
        <v>44</v>
      </c>
      <c r="O1104" s="92"/>
      <c r="P1104" s="237">
        <f>O1104*H1104</f>
        <v>0</v>
      </c>
      <c r="Q1104" s="237">
        <v>0</v>
      </c>
      <c r="R1104" s="237">
        <f>Q1104*H1104</f>
        <v>0</v>
      </c>
      <c r="S1104" s="237">
        <v>0</v>
      </c>
      <c r="T1104" s="238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39" t="s">
        <v>121</v>
      </c>
      <c r="AT1104" s="239" t="s">
        <v>218</v>
      </c>
      <c r="AU1104" s="239" t="s">
        <v>88</v>
      </c>
      <c r="AY1104" s="18" t="s">
        <v>216</v>
      </c>
      <c r="BE1104" s="240">
        <f>IF(N1104="základní",J1104,0)</f>
        <v>0</v>
      </c>
      <c r="BF1104" s="240">
        <f>IF(N1104="snížená",J1104,0)</f>
        <v>0</v>
      </c>
      <c r="BG1104" s="240">
        <f>IF(N1104="zákl. přenesená",J1104,0)</f>
        <v>0</v>
      </c>
      <c r="BH1104" s="240">
        <f>IF(N1104="sníž. přenesená",J1104,0)</f>
        <v>0</v>
      </c>
      <c r="BI1104" s="240">
        <f>IF(N1104="nulová",J1104,0)</f>
        <v>0</v>
      </c>
      <c r="BJ1104" s="18" t="s">
        <v>86</v>
      </c>
      <c r="BK1104" s="240">
        <f>ROUND(I1104*H1104,2)</f>
        <v>0</v>
      </c>
      <c r="BL1104" s="18" t="s">
        <v>121</v>
      </c>
      <c r="BM1104" s="239" t="s">
        <v>1837</v>
      </c>
    </row>
    <row r="1105" s="12" customFormat="1" ht="22.8" customHeight="1">
      <c r="A1105" s="12"/>
      <c r="B1105" s="212"/>
      <c r="C1105" s="213"/>
      <c r="D1105" s="214" t="s">
        <v>78</v>
      </c>
      <c r="E1105" s="226" t="s">
        <v>526</v>
      </c>
      <c r="F1105" s="226" t="s">
        <v>527</v>
      </c>
      <c r="G1105" s="213"/>
      <c r="H1105" s="213"/>
      <c r="I1105" s="216"/>
      <c r="J1105" s="227">
        <f>BK1105</f>
        <v>0</v>
      </c>
      <c r="K1105" s="213"/>
      <c r="L1105" s="218"/>
      <c r="M1105" s="219"/>
      <c r="N1105" s="220"/>
      <c r="O1105" s="220"/>
      <c r="P1105" s="221">
        <f>P1106</f>
        <v>0</v>
      </c>
      <c r="Q1105" s="220"/>
      <c r="R1105" s="221">
        <f>R1106</f>
        <v>0</v>
      </c>
      <c r="S1105" s="220"/>
      <c r="T1105" s="222">
        <f>T1106</f>
        <v>0</v>
      </c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R1105" s="223" t="s">
        <v>86</v>
      </c>
      <c r="AT1105" s="224" t="s">
        <v>78</v>
      </c>
      <c r="AU1105" s="224" t="s">
        <v>86</v>
      </c>
      <c r="AY1105" s="223" t="s">
        <v>216</v>
      </c>
      <c r="BK1105" s="225">
        <f>BK1106</f>
        <v>0</v>
      </c>
    </row>
    <row r="1106" s="2" customFormat="1" ht="16.5" customHeight="1">
      <c r="A1106" s="39"/>
      <c r="B1106" s="40"/>
      <c r="C1106" s="228" t="s">
        <v>1838</v>
      </c>
      <c r="D1106" s="228" t="s">
        <v>218</v>
      </c>
      <c r="E1106" s="229" t="s">
        <v>1839</v>
      </c>
      <c r="F1106" s="230" t="s">
        <v>1840</v>
      </c>
      <c r="G1106" s="231" t="s">
        <v>359</v>
      </c>
      <c r="H1106" s="232">
        <v>2064.3960000000002</v>
      </c>
      <c r="I1106" s="233"/>
      <c r="J1106" s="234">
        <f>ROUND(I1106*H1106,2)</f>
        <v>0</v>
      </c>
      <c r="K1106" s="230" t="s">
        <v>222</v>
      </c>
      <c r="L1106" s="45"/>
      <c r="M1106" s="235" t="s">
        <v>1</v>
      </c>
      <c r="N1106" s="236" t="s">
        <v>44</v>
      </c>
      <c r="O1106" s="92"/>
      <c r="P1106" s="237">
        <f>O1106*H1106</f>
        <v>0</v>
      </c>
      <c r="Q1106" s="237">
        <v>0</v>
      </c>
      <c r="R1106" s="237">
        <f>Q1106*H1106</f>
        <v>0</v>
      </c>
      <c r="S1106" s="237">
        <v>0</v>
      </c>
      <c r="T1106" s="238">
        <f>S1106*H1106</f>
        <v>0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39" t="s">
        <v>121</v>
      </c>
      <c r="AT1106" s="239" t="s">
        <v>218</v>
      </c>
      <c r="AU1106" s="239" t="s">
        <v>88</v>
      </c>
      <c r="AY1106" s="18" t="s">
        <v>216</v>
      </c>
      <c r="BE1106" s="240">
        <f>IF(N1106="základní",J1106,0)</f>
        <v>0</v>
      </c>
      <c r="BF1106" s="240">
        <f>IF(N1106="snížená",J1106,0)</f>
        <v>0</v>
      </c>
      <c r="BG1106" s="240">
        <f>IF(N1106="zákl. přenesená",J1106,0)</f>
        <v>0</v>
      </c>
      <c r="BH1106" s="240">
        <f>IF(N1106="sníž. přenesená",J1106,0)</f>
        <v>0</v>
      </c>
      <c r="BI1106" s="240">
        <f>IF(N1106="nulová",J1106,0)</f>
        <v>0</v>
      </c>
      <c r="BJ1106" s="18" t="s">
        <v>86</v>
      </c>
      <c r="BK1106" s="240">
        <f>ROUND(I1106*H1106,2)</f>
        <v>0</v>
      </c>
      <c r="BL1106" s="18" t="s">
        <v>121</v>
      </c>
      <c r="BM1106" s="239" t="s">
        <v>1841</v>
      </c>
    </row>
    <row r="1107" s="12" customFormat="1" ht="25.92" customHeight="1">
      <c r="A1107" s="12"/>
      <c r="B1107" s="212"/>
      <c r="C1107" s="213"/>
      <c r="D1107" s="214" t="s">
        <v>78</v>
      </c>
      <c r="E1107" s="215" t="s">
        <v>1842</v>
      </c>
      <c r="F1107" s="215" t="s">
        <v>1843</v>
      </c>
      <c r="G1107" s="213"/>
      <c r="H1107" s="213"/>
      <c r="I1107" s="216"/>
      <c r="J1107" s="217">
        <f>BK1107</f>
        <v>0</v>
      </c>
      <c r="K1107" s="213"/>
      <c r="L1107" s="218"/>
      <c r="M1107" s="219"/>
      <c r="N1107" s="220"/>
      <c r="O1107" s="220"/>
      <c r="P1107" s="221">
        <f>P1108+P1156+P1292+P1428+P1438+P1442+P1493+P1581+P1609+P1625+P1715+P1748+P1810+P1881+P1892+P1969+P1986+P2035</f>
        <v>0</v>
      </c>
      <c r="Q1107" s="220"/>
      <c r="R1107" s="221">
        <f>R1108+R1156+R1292+R1428+R1438+R1442+R1493+R1581+R1609+R1625+R1715+R1748+R1810+R1881+R1892+R1969+R1986+R2035</f>
        <v>46.995377049999995</v>
      </c>
      <c r="S1107" s="220"/>
      <c r="T1107" s="222">
        <f>T1108+T1156+T1292+T1428+T1438+T1442+T1493+T1581+T1609+T1625+T1715+T1748+T1810+T1881+T1892+T1969+T1986+T2035</f>
        <v>0.028015999999999999</v>
      </c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R1107" s="223" t="s">
        <v>88</v>
      </c>
      <c r="AT1107" s="224" t="s">
        <v>78</v>
      </c>
      <c r="AU1107" s="224" t="s">
        <v>79</v>
      </c>
      <c r="AY1107" s="223" t="s">
        <v>216</v>
      </c>
      <c r="BK1107" s="225">
        <f>BK1108+BK1156+BK1292+BK1428+BK1438+BK1442+BK1493+BK1581+BK1609+BK1625+BK1715+BK1748+BK1810+BK1881+BK1892+BK1969+BK1986+BK2035</f>
        <v>0</v>
      </c>
    </row>
    <row r="1108" s="12" customFormat="1" ht="22.8" customHeight="1">
      <c r="A1108" s="12"/>
      <c r="B1108" s="212"/>
      <c r="C1108" s="213"/>
      <c r="D1108" s="214" t="s">
        <v>78</v>
      </c>
      <c r="E1108" s="226" t="s">
        <v>1844</v>
      </c>
      <c r="F1108" s="226" t="s">
        <v>1845</v>
      </c>
      <c r="G1108" s="213"/>
      <c r="H1108" s="213"/>
      <c r="I1108" s="216"/>
      <c r="J1108" s="227">
        <f>BK1108</f>
        <v>0</v>
      </c>
      <c r="K1108" s="213"/>
      <c r="L1108" s="218"/>
      <c r="M1108" s="219"/>
      <c r="N1108" s="220"/>
      <c r="O1108" s="220"/>
      <c r="P1108" s="221">
        <f>SUM(P1109:P1155)</f>
        <v>0</v>
      </c>
      <c r="Q1108" s="220"/>
      <c r="R1108" s="221">
        <f>SUM(R1109:R1155)</f>
        <v>3.1046356000000004</v>
      </c>
      <c r="S1108" s="220"/>
      <c r="T1108" s="222">
        <f>SUM(T1109:T1155)</f>
        <v>0</v>
      </c>
      <c r="U1108" s="12"/>
      <c r="V1108" s="12"/>
      <c r="W1108" s="12"/>
      <c r="X1108" s="12"/>
      <c r="Y1108" s="12"/>
      <c r="Z1108" s="12"/>
      <c r="AA1108" s="12"/>
      <c r="AB1108" s="12"/>
      <c r="AC1108" s="12"/>
      <c r="AD1108" s="12"/>
      <c r="AE1108" s="12"/>
      <c r="AR1108" s="223" t="s">
        <v>88</v>
      </c>
      <c r="AT1108" s="224" t="s">
        <v>78</v>
      </c>
      <c r="AU1108" s="224" t="s">
        <v>86</v>
      </c>
      <c r="AY1108" s="223" t="s">
        <v>216</v>
      </c>
      <c r="BK1108" s="225">
        <f>SUM(BK1109:BK1155)</f>
        <v>0</v>
      </c>
    </row>
    <row r="1109" s="2" customFormat="1" ht="16.5" customHeight="1">
      <c r="A1109" s="39"/>
      <c r="B1109" s="40"/>
      <c r="C1109" s="228" t="s">
        <v>1846</v>
      </c>
      <c r="D1109" s="228" t="s">
        <v>218</v>
      </c>
      <c r="E1109" s="229" t="s">
        <v>1847</v>
      </c>
      <c r="F1109" s="230" t="s">
        <v>1848</v>
      </c>
      <c r="G1109" s="231" t="s">
        <v>277</v>
      </c>
      <c r="H1109" s="232">
        <v>287.553</v>
      </c>
      <c r="I1109" s="233"/>
      <c r="J1109" s="234">
        <f>ROUND(I1109*H1109,2)</f>
        <v>0</v>
      </c>
      <c r="K1109" s="230" t="s">
        <v>222</v>
      </c>
      <c r="L1109" s="45"/>
      <c r="M1109" s="235" t="s">
        <v>1</v>
      </c>
      <c r="N1109" s="236" t="s">
        <v>44</v>
      </c>
      <c r="O1109" s="92"/>
      <c r="P1109" s="237">
        <f>O1109*H1109</f>
        <v>0</v>
      </c>
      <c r="Q1109" s="237">
        <v>0</v>
      </c>
      <c r="R1109" s="237">
        <f>Q1109*H1109</f>
        <v>0</v>
      </c>
      <c r="S1109" s="237">
        <v>0</v>
      </c>
      <c r="T1109" s="238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39" t="s">
        <v>290</v>
      </c>
      <c r="AT1109" s="239" t="s">
        <v>218</v>
      </c>
      <c r="AU1109" s="239" t="s">
        <v>88</v>
      </c>
      <c r="AY1109" s="18" t="s">
        <v>216</v>
      </c>
      <c r="BE1109" s="240">
        <f>IF(N1109="základní",J1109,0)</f>
        <v>0</v>
      </c>
      <c r="BF1109" s="240">
        <f>IF(N1109="snížená",J1109,0)</f>
        <v>0</v>
      </c>
      <c r="BG1109" s="240">
        <f>IF(N1109="zákl. přenesená",J1109,0)</f>
        <v>0</v>
      </c>
      <c r="BH1109" s="240">
        <f>IF(N1109="sníž. přenesená",J1109,0)</f>
        <v>0</v>
      </c>
      <c r="BI1109" s="240">
        <f>IF(N1109="nulová",J1109,0)</f>
        <v>0</v>
      </c>
      <c r="BJ1109" s="18" t="s">
        <v>86</v>
      </c>
      <c r="BK1109" s="240">
        <f>ROUND(I1109*H1109,2)</f>
        <v>0</v>
      </c>
      <c r="BL1109" s="18" t="s">
        <v>290</v>
      </c>
      <c r="BM1109" s="239" t="s">
        <v>1849</v>
      </c>
    </row>
    <row r="1110" s="13" customFormat="1">
      <c r="A1110" s="13"/>
      <c r="B1110" s="241"/>
      <c r="C1110" s="242"/>
      <c r="D1110" s="243" t="s">
        <v>230</v>
      </c>
      <c r="E1110" s="244" t="s">
        <v>1</v>
      </c>
      <c r="F1110" s="245" t="s">
        <v>1850</v>
      </c>
      <c r="G1110" s="242"/>
      <c r="H1110" s="246">
        <v>9.7599999999999998</v>
      </c>
      <c r="I1110" s="247"/>
      <c r="J1110" s="242"/>
      <c r="K1110" s="242"/>
      <c r="L1110" s="248"/>
      <c r="M1110" s="249"/>
      <c r="N1110" s="250"/>
      <c r="O1110" s="250"/>
      <c r="P1110" s="250"/>
      <c r="Q1110" s="250"/>
      <c r="R1110" s="250"/>
      <c r="S1110" s="250"/>
      <c r="T1110" s="251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2" t="s">
        <v>230</v>
      </c>
      <c r="AU1110" s="252" t="s">
        <v>88</v>
      </c>
      <c r="AV1110" s="13" t="s">
        <v>88</v>
      </c>
      <c r="AW1110" s="13" t="s">
        <v>34</v>
      </c>
      <c r="AX1110" s="13" t="s">
        <v>79</v>
      </c>
      <c r="AY1110" s="252" t="s">
        <v>216</v>
      </c>
    </row>
    <row r="1111" s="13" customFormat="1">
      <c r="A1111" s="13"/>
      <c r="B1111" s="241"/>
      <c r="C1111" s="242"/>
      <c r="D1111" s="243" t="s">
        <v>230</v>
      </c>
      <c r="E1111" s="244" t="s">
        <v>1</v>
      </c>
      <c r="F1111" s="245" t="s">
        <v>1851</v>
      </c>
      <c r="G1111" s="242"/>
      <c r="H1111" s="246">
        <v>277.79300000000001</v>
      </c>
      <c r="I1111" s="247"/>
      <c r="J1111" s="242"/>
      <c r="K1111" s="242"/>
      <c r="L1111" s="248"/>
      <c r="M1111" s="249"/>
      <c r="N1111" s="250"/>
      <c r="O1111" s="250"/>
      <c r="P1111" s="250"/>
      <c r="Q1111" s="250"/>
      <c r="R1111" s="250"/>
      <c r="S1111" s="250"/>
      <c r="T1111" s="251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T1111" s="252" t="s">
        <v>230</v>
      </c>
      <c r="AU1111" s="252" t="s">
        <v>88</v>
      </c>
      <c r="AV1111" s="13" t="s">
        <v>88</v>
      </c>
      <c r="AW1111" s="13" t="s">
        <v>34</v>
      </c>
      <c r="AX1111" s="13" t="s">
        <v>79</v>
      </c>
      <c r="AY1111" s="252" t="s">
        <v>216</v>
      </c>
    </row>
    <row r="1112" s="14" customFormat="1">
      <c r="A1112" s="14"/>
      <c r="B1112" s="253"/>
      <c r="C1112" s="254"/>
      <c r="D1112" s="243" t="s">
        <v>230</v>
      </c>
      <c r="E1112" s="255" t="s">
        <v>1</v>
      </c>
      <c r="F1112" s="256" t="s">
        <v>285</v>
      </c>
      <c r="G1112" s="254"/>
      <c r="H1112" s="257">
        <v>287.553</v>
      </c>
      <c r="I1112" s="258"/>
      <c r="J1112" s="254"/>
      <c r="K1112" s="254"/>
      <c r="L1112" s="259"/>
      <c r="M1112" s="260"/>
      <c r="N1112" s="261"/>
      <c r="O1112" s="261"/>
      <c r="P1112" s="261"/>
      <c r="Q1112" s="261"/>
      <c r="R1112" s="261"/>
      <c r="S1112" s="261"/>
      <c r="T1112" s="262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63" t="s">
        <v>230</v>
      </c>
      <c r="AU1112" s="263" t="s">
        <v>88</v>
      </c>
      <c r="AV1112" s="14" t="s">
        <v>121</v>
      </c>
      <c r="AW1112" s="14" t="s">
        <v>34</v>
      </c>
      <c r="AX1112" s="14" t="s">
        <v>86</v>
      </c>
      <c r="AY1112" s="263" t="s">
        <v>216</v>
      </c>
    </row>
    <row r="1113" s="2" customFormat="1" ht="16.5" customHeight="1">
      <c r="A1113" s="39"/>
      <c r="B1113" s="40"/>
      <c r="C1113" s="264" t="s">
        <v>1852</v>
      </c>
      <c r="D1113" s="264" t="s">
        <v>372</v>
      </c>
      <c r="E1113" s="265" t="s">
        <v>1853</v>
      </c>
      <c r="F1113" s="266" t="s">
        <v>1854</v>
      </c>
      <c r="G1113" s="267" t="s">
        <v>359</v>
      </c>
      <c r="H1113" s="268">
        <v>0.085999999999999993</v>
      </c>
      <c r="I1113" s="269"/>
      <c r="J1113" s="270">
        <f>ROUND(I1113*H1113,2)</f>
        <v>0</v>
      </c>
      <c r="K1113" s="266" t="s">
        <v>222</v>
      </c>
      <c r="L1113" s="271"/>
      <c r="M1113" s="272" t="s">
        <v>1</v>
      </c>
      <c r="N1113" s="273" t="s">
        <v>44</v>
      </c>
      <c r="O1113" s="92"/>
      <c r="P1113" s="237">
        <f>O1113*H1113</f>
        <v>0</v>
      </c>
      <c r="Q1113" s="237">
        <v>1</v>
      </c>
      <c r="R1113" s="237">
        <f>Q1113*H1113</f>
        <v>0.085999999999999993</v>
      </c>
      <c r="S1113" s="237">
        <v>0</v>
      </c>
      <c r="T1113" s="238">
        <f>S1113*H1113</f>
        <v>0</v>
      </c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R1113" s="239" t="s">
        <v>371</v>
      </c>
      <c r="AT1113" s="239" t="s">
        <v>372</v>
      </c>
      <c r="AU1113" s="239" t="s">
        <v>88</v>
      </c>
      <c r="AY1113" s="18" t="s">
        <v>216</v>
      </c>
      <c r="BE1113" s="240">
        <f>IF(N1113="základní",J1113,0)</f>
        <v>0</v>
      </c>
      <c r="BF1113" s="240">
        <f>IF(N1113="snížená",J1113,0)</f>
        <v>0</v>
      </c>
      <c r="BG1113" s="240">
        <f>IF(N1113="zákl. přenesená",J1113,0)</f>
        <v>0</v>
      </c>
      <c r="BH1113" s="240">
        <f>IF(N1113="sníž. přenesená",J1113,0)</f>
        <v>0</v>
      </c>
      <c r="BI1113" s="240">
        <f>IF(N1113="nulová",J1113,0)</f>
        <v>0</v>
      </c>
      <c r="BJ1113" s="18" t="s">
        <v>86</v>
      </c>
      <c r="BK1113" s="240">
        <f>ROUND(I1113*H1113,2)</f>
        <v>0</v>
      </c>
      <c r="BL1113" s="18" t="s">
        <v>290</v>
      </c>
      <c r="BM1113" s="239" t="s">
        <v>1855</v>
      </c>
    </row>
    <row r="1114" s="13" customFormat="1">
      <c r="A1114" s="13"/>
      <c r="B1114" s="241"/>
      <c r="C1114" s="242"/>
      <c r="D1114" s="243" t="s">
        <v>230</v>
      </c>
      <c r="E1114" s="242"/>
      <c r="F1114" s="245" t="s">
        <v>1856</v>
      </c>
      <c r="G1114" s="242"/>
      <c r="H1114" s="246">
        <v>0.085999999999999993</v>
      </c>
      <c r="I1114" s="247"/>
      <c r="J1114" s="242"/>
      <c r="K1114" s="242"/>
      <c r="L1114" s="248"/>
      <c r="M1114" s="249"/>
      <c r="N1114" s="250"/>
      <c r="O1114" s="250"/>
      <c r="P1114" s="250"/>
      <c r="Q1114" s="250"/>
      <c r="R1114" s="250"/>
      <c r="S1114" s="250"/>
      <c r="T1114" s="251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52" t="s">
        <v>230</v>
      </c>
      <c r="AU1114" s="252" t="s">
        <v>88</v>
      </c>
      <c r="AV1114" s="13" t="s">
        <v>88</v>
      </c>
      <c r="AW1114" s="13" t="s">
        <v>4</v>
      </c>
      <c r="AX1114" s="13" t="s">
        <v>86</v>
      </c>
      <c r="AY1114" s="252" t="s">
        <v>216</v>
      </c>
    </row>
    <row r="1115" s="2" customFormat="1" ht="16.5" customHeight="1">
      <c r="A1115" s="39"/>
      <c r="B1115" s="40"/>
      <c r="C1115" s="228" t="s">
        <v>1857</v>
      </c>
      <c r="D1115" s="228" t="s">
        <v>218</v>
      </c>
      <c r="E1115" s="229" t="s">
        <v>1858</v>
      </c>
      <c r="F1115" s="230" t="s">
        <v>1859</v>
      </c>
      <c r="G1115" s="231" t="s">
        <v>277</v>
      </c>
      <c r="H1115" s="232">
        <v>146.69300000000001</v>
      </c>
      <c r="I1115" s="233"/>
      <c r="J1115" s="234">
        <f>ROUND(I1115*H1115,2)</f>
        <v>0</v>
      </c>
      <c r="K1115" s="230" t="s">
        <v>222</v>
      </c>
      <c r="L1115" s="45"/>
      <c r="M1115" s="235" t="s">
        <v>1</v>
      </c>
      <c r="N1115" s="236" t="s">
        <v>44</v>
      </c>
      <c r="O1115" s="92"/>
      <c r="P1115" s="237">
        <f>O1115*H1115</f>
        <v>0</v>
      </c>
      <c r="Q1115" s="237">
        <v>0</v>
      </c>
      <c r="R1115" s="237">
        <f>Q1115*H1115</f>
        <v>0</v>
      </c>
      <c r="S1115" s="237">
        <v>0</v>
      </c>
      <c r="T1115" s="238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39" t="s">
        <v>290</v>
      </c>
      <c r="AT1115" s="239" t="s">
        <v>218</v>
      </c>
      <c r="AU1115" s="239" t="s">
        <v>88</v>
      </c>
      <c r="AY1115" s="18" t="s">
        <v>216</v>
      </c>
      <c r="BE1115" s="240">
        <f>IF(N1115="základní",J1115,0)</f>
        <v>0</v>
      </c>
      <c r="BF1115" s="240">
        <f>IF(N1115="snížená",J1115,0)</f>
        <v>0</v>
      </c>
      <c r="BG1115" s="240">
        <f>IF(N1115="zákl. přenesená",J1115,0)</f>
        <v>0</v>
      </c>
      <c r="BH1115" s="240">
        <f>IF(N1115="sníž. přenesená",J1115,0)</f>
        <v>0</v>
      </c>
      <c r="BI1115" s="240">
        <f>IF(N1115="nulová",J1115,0)</f>
        <v>0</v>
      </c>
      <c r="BJ1115" s="18" t="s">
        <v>86</v>
      </c>
      <c r="BK1115" s="240">
        <f>ROUND(I1115*H1115,2)</f>
        <v>0</v>
      </c>
      <c r="BL1115" s="18" t="s">
        <v>290</v>
      </c>
      <c r="BM1115" s="239" t="s">
        <v>1860</v>
      </c>
    </row>
    <row r="1116" s="13" customFormat="1">
      <c r="A1116" s="13"/>
      <c r="B1116" s="241"/>
      <c r="C1116" s="242"/>
      <c r="D1116" s="243" t="s">
        <v>230</v>
      </c>
      <c r="E1116" s="244" t="s">
        <v>1</v>
      </c>
      <c r="F1116" s="245" t="s">
        <v>1861</v>
      </c>
      <c r="G1116" s="242"/>
      <c r="H1116" s="246">
        <v>14.625</v>
      </c>
      <c r="I1116" s="247"/>
      <c r="J1116" s="242"/>
      <c r="K1116" s="242"/>
      <c r="L1116" s="248"/>
      <c r="M1116" s="249"/>
      <c r="N1116" s="250"/>
      <c r="O1116" s="250"/>
      <c r="P1116" s="250"/>
      <c r="Q1116" s="250"/>
      <c r="R1116" s="250"/>
      <c r="S1116" s="250"/>
      <c r="T1116" s="251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52" t="s">
        <v>230</v>
      </c>
      <c r="AU1116" s="252" t="s">
        <v>88</v>
      </c>
      <c r="AV1116" s="13" t="s">
        <v>88</v>
      </c>
      <c r="AW1116" s="13" t="s">
        <v>34</v>
      </c>
      <c r="AX1116" s="13" t="s">
        <v>79</v>
      </c>
      <c r="AY1116" s="252" t="s">
        <v>216</v>
      </c>
    </row>
    <row r="1117" s="13" customFormat="1">
      <c r="A1117" s="13"/>
      <c r="B1117" s="241"/>
      <c r="C1117" s="242"/>
      <c r="D1117" s="243" t="s">
        <v>230</v>
      </c>
      <c r="E1117" s="244" t="s">
        <v>1</v>
      </c>
      <c r="F1117" s="245" t="s">
        <v>1862</v>
      </c>
      <c r="G1117" s="242"/>
      <c r="H1117" s="246">
        <v>46.472999999999999</v>
      </c>
      <c r="I1117" s="247"/>
      <c r="J1117" s="242"/>
      <c r="K1117" s="242"/>
      <c r="L1117" s="248"/>
      <c r="M1117" s="249"/>
      <c r="N1117" s="250"/>
      <c r="O1117" s="250"/>
      <c r="P1117" s="250"/>
      <c r="Q1117" s="250"/>
      <c r="R1117" s="250"/>
      <c r="S1117" s="250"/>
      <c r="T1117" s="251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52" t="s">
        <v>230</v>
      </c>
      <c r="AU1117" s="252" t="s">
        <v>88</v>
      </c>
      <c r="AV1117" s="13" t="s">
        <v>88</v>
      </c>
      <c r="AW1117" s="13" t="s">
        <v>34</v>
      </c>
      <c r="AX1117" s="13" t="s">
        <v>79</v>
      </c>
      <c r="AY1117" s="252" t="s">
        <v>216</v>
      </c>
    </row>
    <row r="1118" s="13" customFormat="1">
      <c r="A1118" s="13"/>
      <c r="B1118" s="241"/>
      <c r="C1118" s="242"/>
      <c r="D1118" s="243" t="s">
        <v>230</v>
      </c>
      <c r="E1118" s="244" t="s">
        <v>1</v>
      </c>
      <c r="F1118" s="245" t="s">
        <v>1863</v>
      </c>
      <c r="G1118" s="242"/>
      <c r="H1118" s="246">
        <v>85.594999999999999</v>
      </c>
      <c r="I1118" s="247"/>
      <c r="J1118" s="242"/>
      <c r="K1118" s="242"/>
      <c r="L1118" s="248"/>
      <c r="M1118" s="249"/>
      <c r="N1118" s="250"/>
      <c r="O1118" s="250"/>
      <c r="P1118" s="250"/>
      <c r="Q1118" s="250"/>
      <c r="R1118" s="250"/>
      <c r="S1118" s="250"/>
      <c r="T1118" s="251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T1118" s="252" t="s">
        <v>230</v>
      </c>
      <c r="AU1118" s="252" t="s">
        <v>88</v>
      </c>
      <c r="AV1118" s="13" t="s">
        <v>88</v>
      </c>
      <c r="AW1118" s="13" t="s">
        <v>34</v>
      </c>
      <c r="AX1118" s="13" t="s">
        <v>79</v>
      </c>
      <c r="AY1118" s="252" t="s">
        <v>216</v>
      </c>
    </row>
    <row r="1119" s="14" customFormat="1">
      <c r="A1119" s="14"/>
      <c r="B1119" s="253"/>
      <c r="C1119" s="254"/>
      <c r="D1119" s="243" t="s">
        <v>230</v>
      </c>
      <c r="E1119" s="255" t="s">
        <v>1</v>
      </c>
      <c r="F1119" s="256" t="s">
        <v>1864</v>
      </c>
      <c r="G1119" s="254"/>
      <c r="H1119" s="257">
        <v>146.69300000000001</v>
      </c>
      <c r="I1119" s="258"/>
      <c r="J1119" s="254"/>
      <c r="K1119" s="254"/>
      <c r="L1119" s="259"/>
      <c r="M1119" s="260"/>
      <c r="N1119" s="261"/>
      <c r="O1119" s="261"/>
      <c r="P1119" s="261"/>
      <c r="Q1119" s="261"/>
      <c r="R1119" s="261"/>
      <c r="S1119" s="261"/>
      <c r="T1119" s="262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T1119" s="263" t="s">
        <v>230</v>
      </c>
      <c r="AU1119" s="263" t="s">
        <v>88</v>
      </c>
      <c r="AV1119" s="14" t="s">
        <v>121</v>
      </c>
      <c r="AW1119" s="14" t="s">
        <v>34</v>
      </c>
      <c r="AX1119" s="14" t="s">
        <v>86</v>
      </c>
      <c r="AY1119" s="263" t="s">
        <v>216</v>
      </c>
    </row>
    <row r="1120" s="2" customFormat="1" ht="16.5" customHeight="1">
      <c r="A1120" s="39"/>
      <c r="B1120" s="40"/>
      <c r="C1120" s="264" t="s">
        <v>1394</v>
      </c>
      <c r="D1120" s="264" t="s">
        <v>372</v>
      </c>
      <c r="E1120" s="265" t="s">
        <v>1853</v>
      </c>
      <c r="F1120" s="266" t="s">
        <v>1854</v>
      </c>
      <c r="G1120" s="267" t="s">
        <v>359</v>
      </c>
      <c r="H1120" s="268">
        <v>0.050999999999999997</v>
      </c>
      <c r="I1120" s="269"/>
      <c r="J1120" s="270">
        <f>ROUND(I1120*H1120,2)</f>
        <v>0</v>
      </c>
      <c r="K1120" s="266" t="s">
        <v>222</v>
      </c>
      <c r="L1120" s="271"/>
      <c r="M1120" s="272" t="s">
        <v>1</v>
      </c>
      <c r="N1120" s="273" t="s">
        <v>44</v>
      </c>
      <c r="O1120" s="92"/>
      <c r="P1120" s="237">
        <f>O1120*H1120</f>
        <v>0</v>
      </c>
      <c r="Q1120" s="237">
        <v>1</v>
      </c>
      <c r="R1120" s="237">
        <f>Q1120*H1120</f>
        <v>0.050999999999999997</v>
      </c>
      <c r="S1120" s="237">
        <v>0</v>
      </c>
      <c r="T1120" s="238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39" t="s">
        <v>371</v>
      </c>
      <c r="AT1120" s="239" t="s">
        <v>372</v>
      </c>
      <c r="AU1120" s="239" t="s">
        <v>88</v>
      </c>
      <c r="AY1120" s="18" t="s">
        <v>216</v>
      </c>
      <c r="BE1120" s="240">
        <f>IF(N1120="základní",J1120,0)</f>
        <v>0</v>
      </c>
      <c r="BF1120" s="240">
        <f>IF(N1120="snížená",J1120,0)</f>
        <v>0</v>
      </c>
      <c r="BG1120" s="240">
        <f>IF(N1120="zákl. přenesená",J1120,0)</f>
        <v>0</v>
      </c>
      <c r="BH1120" s="240">
        <f>IF(N1120="sníž. přenesená",J1120,0)</f>
        <v>0</v>
      </c>
      <c r="BI1120" s="240">
        <f>IF(N1120="nulová",J1120,0)</f>
        <v>0</v>
      </c>
      <c r="BJ1120" s="18" t="s">
        <v>86</v>
      </c>
      <c r="BK1120" s="240">
        <f>ROUND(I1120*H1120,2)</f>
        <v>0</v>
      </c>
      <c r="BL1120" s="18" t="s">
        <v>290</v>
      </c>
      <c r="BM1120" s="239" t="s">
        <v>1865</v>
      </c>
    </row>
    <row r="1121" s="13" customFormat="1">
      <c r="A1121" s="13"/>
      <c r="B1121" s="241"/>
      <c r="C1121" s="242"/>
      <c r="D1121" s="243" t="s">
        <v>230</v>
      </c>
      <c r="E1121" s="242"/>
      <c r="F1121" s="245" t="s">
        <v>1866</v>
      </c>
      <c r="G1121" s="242"/>
      <c r="H1121" s="246">
        <v>0.050999999999999997</v>
      </c>
      <c r="I1121" s="247"/>
      <c r="J1121" s="242"/>
      <c r="K1121" s="242"/>
      <c r="L1121" s="248"/>
      <c r="M1121" s="249"/>
      <c r="N1121" s="250"/>
      <c r="O1121" s="250"/>
      <c r="P1121" s="250"/>
      <c r="Q1121" s="250"/>
      <c r="R1121" s="250"/>
      <c r="S1121" s="250"/>
      <c r="T1121" s="251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T1121" s="252" t="s">
        <v>230</v>
      </c>
      <c r="AU1121" s="252" t="s">
        <v>88</v>
      </c>
      <c r="AV1121" s="13" t="s">
        <v>88</v>
      </c>
      <c r="AW1121" s="13" t="s">
        <v>4</v>
      </c>
      <c r="AX1121" s="13" t="s">
        <v>86</v>
      </c>
      <c r="AY1121" s="252" t="s">
        <v>216</v>
      </c>
    </row>
    <row r="1122" s="2" customFormat="1" ht="16.5" customHeight="1">
      <c r="A1122" s="39"/>
      <c r="B1122" s="40"/>
      <c r="C1122" s="228" t="s">
        <v>1867</v>
      </c>
      <c r="D1122" s="228" t="s">
        <v>218</v>
      </c>
      <c r="E1122" s="229" t="s">
        <v>1868</v>
      </c>
      <c r="F1122" s="230" t="s">
        <v>1869</v>
      </c>
      <c r="G1122" s="231" t="s">
        <v>277</v>
      </c>
      <c r="H1122" s="232">
        <v>2.4500000000000002</v>
      </c>
      <c r="I1122" s="233"/>
      <c r="J1122" s="234">
        <f>ROUND(I1122*H1122,2)</f>
        <v>0</v>
      </c>
      <c r="K1122" s="230" t="s">
        <v>222</v>
      </c>
      <c r="L1122" s="45"/>
      <c r="M1122" s="235" t="s">
        <v>1</v>
      </c>
      <c r="N1122" s="236" t="s">
        <v>44</v>
      </c>
      <c r="O1122" s="92"/>
      <c r="P1122" s="237">
        <f>O1122*H1122</f>
        <v>0</v>
      </c>
      <c r="Q1122" s="237">
        <v>0</v>
      </c>
      <c r="R1122" s="237">
        <f>Q1122*H1122</f>
        <v>0</v>
      </c>
      <c r="S1122" s="237">
        <v>0</v>
      </c>
      <c r="T1122" s="238">
        <f>S1122*H1122</f>
        <v>0</v>
      </c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R1122" s="239" t="s">
        <v>290</v>
      </c>
      <c r="AT1122" s="239" t="s">
        <v>218</v>
      </c>
      <c r="AU1122" s="239" t="s">
        <v>88</v>
      </c>
      <c r="AY1122" s="18" t="s">
        <v>216</v>
      </c>
      <c r="BE1122" s="240">
        <f>IF(N1122="základní",J1122,0)</f>
        <v>0</v>
      </c>
      <c r="BF1122" s="240">
        <f>IF(N1122="snížená",J1122,0)</f>
        <v>0</v>
      </c>
      <c r="BG1122" s="240">
        <f>IF(N1122="zákl. přenesená",J1122,0)</f>
        <v>0</v>
      </c>
      <c r="BH1122" s="240">
        <f>IF(N1122="sníž. přenesená",J1122,0)</f>
        <v>0</v>
      </c>
      <c r="BI1122" s="240">
        <f>IF(N1122="nulová",J1122,0)</f>
        <v>0</v>
      </c>
      <c r="BJ1122" s="18" t="s">
        <v>86</v>
      </c>
      <c r="BK1122" s="240">
        <f>ROUND(I1122*H1122,2)</f>
        <v>0</v>
      </c>
      <c r="BL1122" s="18" t="s">
        <v>290</v>
      </c>
      <c r="BM1122" s="239" t="s">
        <v>1870</v>
      </c>
    </row>
    <row r="1123" s="13" customFormat="1">
      <c r="A1123" s="13"/>
      <c r="B1123" s="241"/>
      <c r="C1123" s="242"/>
      <c r="D1123" s="243" t="s">
        <v>230</v>
      </c>
      <c r="E1123" s="244" t="s">
        <v>1</v>
      </c>
      <c r="F1123" s="245" t="s">
        <v>1871</v>
      </c>
      <c r="G1123" s="242"/>
      <c r="H1123" s="246">
        <v>2.4500000000000002</v>
      </c>
      <c r="I1123" s="247"/>
      <c r="J1123" s="242"/>
      <c r="K1123" s="242"/>
      <c r="L1123" s="248"/>
      <c r="M1123" s="249"/>
      <c r="N1123" s="250"/>
      <c r="O1123" s="250"/>
      <c r="P1123" s="250"/>
      <c r="Q1123" s="250"/>
      <c r="R1123" s="250"/>
      <c r="S1123" s="250"/>
      <c r="T1123" s="251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52" t="s">
        <v>230</v>
      </c>
      <c r="AU1123" s="252" t="s">
        <v>88</v>
      </c>
      <c r="AV1123" s="13" t="s">
        <v>88</v>
      </c>
      <c r="AW1123" s="13" t="s">
        <v>34</v>
      </c>
      <c r="AX1123" s="13" t="s">
        <v>86</v>
      </c>
      <c r="AY1123" s="252" t="s">
        <v>216</v>
      </c>
    </row>
    <row r="1124" s="2" customFormat="1" ht="24.15" customHeight="1">
      <c r="A1124" s="39"/>
      <c r="B1124" s="40"/>
      <c r="C1124" s="264" t="s">
        <v>1872</v>
      </c>
      <c r="D1124" s="264" t="s">
        <v>372</v>
      </c>
      <c r="E1124" s="265" t="s">
        <v>1873</v>
      </c>
      <c r="F1124" s="266" t="s">
        <v>1874</v>
      </c>
      <c r="G1124" s="267" t="s">
        <v>277</v>
      </c>
      <c r="H1124" s="268">
        <v>2.9399999999999999</v>
      </c>
      <c r="I1124" s="269"/>
      <c r="J1124" s="270">
        <f>ROUND(I1124*H1124,2)</f>
        <v>0</v>
      </c>
      <c r="K1124" s="266" t="s">
        <v>222</v>
      </c>
      <c r="L1124" s="271"/>
      <c r="M1124" s="272" t="s">
        <v>1</v>
      </c>
      <c r="N1124" s="273" t="s">
        <v>44</v>
      </c>
      <c r="O1124" s="92"/>
      <c r="P1124" s="237">
        <f>O1124*H1124</f>
        <v>0</v>
      </c>
      <c r="Q1124" s="237">
        <v>0.0040000000000000001</v>
      </c>
      <c r="R1124" s="237">
        <f>Q1124*H1124</f>
        <v>0.01176</v>
      </c>
      <c r="S1124" s="237">
        <v>0</v>
      </c>
      <c r="T1124" s="238">
        <f>S1124*H1124</f>
        <v>0</v>
      </c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R1124" s="239" t="s">
        <v>371</v>
      </c>
      <c r="AT1124" s="239" t="s">
        <v>372</v>
      </c>
      <c r="AU1124" s="239" t="s">
        <v>88</v>
      </c>
      <c r="AY1124" s="18" t="s">
        <v>216</v>
      </c>
      <c r="BE1124" s="240">
        <f>IF(N1124="základní",J1124,0)</f>
        <v>0</v>
      </c>
      <c r="BF1124" s="240">
        <f>IF(N1124="snížená",J1124,0)</f>
        <v>0</v>
      </c>
      <c r="BG1124" s="240">
        <f>IF(N1124="zákl. přenesená",J1124,0)</f>
        <v>0</v>
      </c>
      <c r="BH1124" s="240">
        <f>IF(N1124="sníž. přenesená",J1124,0)</f>
        <v>0</v>
      </c>
      <c r="BI1124" s="240">
        <f>IF(N1124="nulová",J1124,0)</f>
        <v>0</v>
      </c>
      <c r="BJ1124" s="18" t="s">
        <v>86</v>
      </c>
      <c r="BK1124" s="240">
        <f>ROUND(I1124*H1124,2)</f>
        <v>0</v>
      </c>
      <c r="BL1124" s="18" t="s">
        <v>290</v>
      </c>
      <c r="BM1124" s="239" t="s">
        <v>1875</v>
      </c>
    </row>
    <row r="1125" s="13" customFormat="1">
      <c r="A1125" s="13"/>
      <c r="B1125" s="241"/>
      <c r="C1125" s="242"/>
      <c r="D1125" s="243" t="s">
        <v>230</v>
      </c>
      <c r="E1125" s="242"/>
      <c r="F1125" s="245" t="s">
        <v>1876</v>
      </c>
      <c r="G1125" s="242"/>
      <c r="H1125" s="246">
        <v>2.9399999999999999</v>
      </c>
      <c r="I1125" s="247"/>
      <c r="J1125" s="242"/>
      <c r="K1125" s="242"/>
      <c r="L1125" s="248"/>
      <c r="M1125" s="249"/>
      <c r="N1125" s="250"/>
      <c r="O1125" s="250"/>
      <c r="P1125" s="250"/>
      <c r="Q1125" s="250"/>
      <c r="R1125" s="250"/>
      <c r="S1125" s="250"/>
      <c r="T1125" s="251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52" t="s">
        <v>230</v>
      </c>
      <c r="AU1125" s="252" t="s">
        <v>88</v>
      </c>
      <c r="AV1125" s="13" t="s">
        <v>88</v>
      </c>
      <c r="AW1125" s="13" t="s">
        <v>4</v>
      </c>
      <c r="AX1125" s="13" t="s">
        <v>86</v>
      </c>
      <c r="AY1125" s="252" t="s">
        <v>216</v>
      </c>
    </row>
    <row r="1126" s="2" customFormat="1" ht="16.5" customHeight="1">
      <c r="A1126" s="39"/>
      <c r="B1126" s="40"/>
      <c r="C1126" s="228" t="s">
        <v>1877</v>
      </c>
      <c r="D1126" s="228" t="s">
        <v>218</v>
      </c>
      <c r="E1126" s="229" t="s">
        <v>1878</v>
      </c>
      <c r="F1126" s="230" t="s">
        <v>1879</v>
      </c>
      <c r="G1126" s="231" t="s">
        <v>277</v>
      </c>
      <c r="H1126" s="232">
        <v>287.553</v>
      </c>
      <c r="I1126" s="233"/>
      <c r="J1126" s="234">
        <f>ROUND(I1126*H1126,2)</f>
        <v>0</v>
      </c>
      <c r="K1126" s="230" t="s">
        <v>222</v>
      </c>
      <c r="L1126" s="45"/>
      <c r="M1126" s="235" t="s">
        <v>1</v>
      </c>
      <c r="N1126" s="236" t="s">
        <v>44</v>
      </c>
      <c r="O1126" s="92"/>
      <c r="P1126" s="237">
        <f>O1126*H1126</f>
        <v>0</v>
      </c>
      <c r="Q1126" s="237">
        <v>0.00040000000000000002</v>
      </c>
      <c r="R1126" s="237">
        <f>Q1126*H1126</f>
        <v>0.1150212</v>
      </c>
      <c r="S1126" s="237">
        <v>0</v>
      </c>
      <c r="T1126" s="238">
        <f>S1126*H1126</f>
        <v>0</v>
      </c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R1126" s="239" t="s">
        <v>290</v>
      </c>
      <c r="AT1126" s="239" t="s">
        <v>218</v>
      </c>
      <c r="AU1126" s="239" t="s">
        <v>88</v>
      </c>
      <c r="AY1126" s="18" t="s">
        <v>216</v>
      </c>
      <c r="BE1126" s="240">
        <f>IF(N1126="základní",J1126,0)</f>
        <v>0</v>
      </c>
      <c r="BF1126" s="240">
        <f>IF(N1126="snížená",J1126,0)</f>
        <v>0</v>
      </c>
      <c r="BG1126" s="240">
        <f>IF(N1126="zákl. přenesená",J1126,0)</f>
        <v>0</v>
      </c>
      <c r="BH1126" s="240">
        <f>IF(N1126="sníž. přenesená",J1126,0)</f>
        <v>0</v>
      </c>
      <c r="BI1126" s="240">
        <f>IF(N1126="nulová",J1126,0)</f>
        <v>0</v>
      </c>
      <c r="BJ1126" s="18" t="s">
        <v>86</v>
      </c>
      <c r="BK1126" s="240">
        <f>ROUND(I1126*H1126,2)</f>
        <v>0</v>
      </c>
      <c r="BL1126" s="18" t="s">
        <v>290</v>
      </c>
      <c r="BM1126" s="239" t="s">
        <v>1880</v>
      </c>
    </row>
    <row r="1127" s="13" customFormat="1">
      <c r="A1127" s="13"/>
      <c r="B1127" s="241"/>
      <c r="C1127" s="242"/>
      <c r="D1127" s="243" t="s">
        <v>230</v>
      </c>
      <c r="E1127" s="244" t="s">
        <v>1</v>
      </c>
      <c r="F1127" s="245" t="s">
        <v>1850</v>
      </c>
      <c r="G1127" s="242"/>
      <c r="H1127" s="246">
        <v>9.7599999999999998</v>
      </c>
      <c r="I1127" s="247"/>
      <c r="J1127" s="242"/>
      <c r="K1127" s="242"/>
      <c r="L1127" s="248"/>
      <c r="M1127" s="249"/>
      <c r="N1127" s="250"/>
      <c r="O1127" s="250"/>
      <c r="P1127" s="250"/>
      <c r="Q1127" s="250"/>
      <c r="R1127" s="250"/>
      <c r="S1127" s="250"/>
      <c r="T1127" s="251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52" t="s">
        <v>230</v>
      </c>
      <c r="AU1127" s="252" t="s">
        <v>88</v>
      </c>
      <c r="AV1127" s="13" t="s">
        <v>88</v>
      </c>
      <c r="AW1127" s="13" t="s">
        <v>34</v>
      </c>
      <c r="AX1127" s="13" t="s">
        <v>79</v>
      </c>
      <c r="AY1127" s="252" t="s">
        <v>216</v>
      </c>
    </row>
    <row r="1128" s="13" customFormat="1">
      <c r="A1128" s="13"/>
      <c r="B1128" s="241"/>
      <c r="C1128" s="242"/>
      <c r="D1128" s="243" t="s">
        <v>230</v>
      </c>
      <c r="E1128" s="244" t="s">
        <v>1</v>
      </c>
      <c r="F1128" s="245" t="s">
        <v>1851</v>
      </c>
      <c r="G1128" s="242"/>
      <c r="H1128" s="246">
        <v>277.79300000000001</v>
      </c>
      <c r="I1128" s="247"/>
      <c r="J1128" s="242"/>
      <c r="K1128" s="242"/>
      <c r="L1128" s="248"/>
      <c r="M1128" s="249"/>
      <c r="N1128" s="250"/>
      <c r="O1128" s="250"/>
      <c r="P1128" s="250"/>
      <c r="Q1128" s="250"/>
      <c r="R1128" s="250"/>
      <c r="S1128" s="250"/>
      <c r="T1128" s="251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T1128" s="252" t="s">
        <v>230</v>
      </c>
      <c r="AU1128" s="252" t="s">
        <v>88</v>
      </c>
      <c r="AV1128" s="13" t="s">
        <v>88</v>
      </c>
      <c r="AW1128" s="13" t="s">
        <v>34</v>
      </c>
      <c r="AX1128" s="13" t="s">
        <v>79</v>
      </c>
      <c r="AY1128" s="252" t="s">
        <v>216</v>
      </c>
    </row>
    <row r="1129" s="14" customFormat="1">
      <c r="A1129" s="14"/>
      <c r="B1129" s="253"/>
      <c r="C1129" s="254"/>
      <c r="D1129" s="243" t="s">
        <v>230</v>
      </c>
      <c r="E1129" s="255" t="s">
        <v>1</v>
      </c>
      <c r="F1129" s="256" t="s">
        <v>285</v>
      </c>
      <c r="G1129" s="254"/>
      <c r="H1129" s="257">
        <v>287.553</v>
      </c>
      <c r="I1129" s="258"/>
      <c r="J1129" s="254"/>
      <c r="K1129" s="254"/>
      <c r="L1129" s="259"/>
      <c r="M1129" s="260"/>
      <c r="N1129" s="261"/>
      <c r="O1129" s="261"/>
      <c r="P1129" s="261"/>
      <c r="Q1129" s="261"/>
      <c r="R1129" s="261"/>
      <c r="S1129" s="261"/>
      <c r="T1129" s="262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63" t="s">
        <v>230</v>
      </c>
      <c r="AU1129" s="263" t="s">
        <v>88</v>
      </c>
      <c r="AV1129" s="14" t="s">
        <v>121</v>
      </c>
      <c r="AW1129" s="14" t="s">
        <v>34</v>
      </c>
      <c r="AX1129" s="14" t="s">
        <v>86</v>
      </c>
      <c r="AY1129" s="263" t="s">
        <v>216</v>
      </c>
    </row>
    <row r="1130" s="2" customFormat="1" ht="24.15" customHeight="1">
      <c r="A1130" s="39"/>
      <c r="B1130" s="40"/>
      <c r="C1130" s="264" t="s">
        <v>1881</v>
      </c>
      <c r="D1130" s="264" t="s">
        <v>372</v>
      </c>
      <c r="E1130" s="265" t="s">
        <v>1882</v>
      </c>
      <c r="F1130" s="266" t="s">
        <v>1883</v>
      </c>
      <c r="G1130" s="267" t="s">
        <v>277</v>
      </c>
      <c r="H1130" s="268">
        <v>330.68599999999998</v>
      </c>
      <c r="I1130" s="269"/>
      <c r="J1130" s="270">
        <f>ROUND(I1130*H1130,2)</f>
        <v>0</v>
      </c>
      <c r="K1130" s="266" t="s">
        <v>222</v>
      </c>
      <c r="L1130" s="271"/>
      <c r="M1130" s="272" t="s">
        <v>1</v>
      </c>
      <c r="N1130" s="273" t="s">
        <v>44</v>
      </c>
      <c r="O1130" s="92"/>
      <c r="P1130" s="237">
        <f>O1130*H1130</f>
        <v>0</v>
      </c>
      <c r="Q1130" s="237">
        <v>0.0054000000000000003</v>
      </c>
      <c r="R1130" s="237">
        <f>Q1130*H1130</f>
        <v>1.7857044</v>
      </c>
      <c r="S1130" s="237">
        <v>0</v>
      </c>
      <c r="T1130" s="238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39" t="s">
        <v>371</v>
      </c>
      <c r="AT1130" s="239" t="s">
        <v>372</v>
      </c>
      <c r="AU1130" s="239" t="s">
        <v>88</v>
      </c>
      <c r="AY1130" s="18" t="s">
        <v>216</v>
      </c>
      <c r="BE1130" s="240">
        <f>IF(N1130="základní",J1130,0)</f>
        <v>0</v>
      </c>
      <c r="BF1130" s="240">
        <f>IF(N1130="snížená",J1130,0)</f>
        <v>0</v>
      </c>
      <c r="BG1130" s="240">
        <f>IF(N1130="zákl. přenesená",J1130,0)</f>
        <v>0</v>
      </c>
      <c r="BH1130" s="240">
        <f>IF(N1130="sníž. přenesená",J1130,0)</f>
        <v>0</v>
      </c>
      <c r="BI1130" s="240">
        <f>IF(N1130="nulová",J1130,0)</f>
        <v>0</v>
      </c>
      <c r="BJ1130" s="18" t="s">
        <v>86</v>
      </c>
      <c r="BK1130" s="240">
        <f>ROUND(I1130*H1130,2)</f>
        <v>0</v>
      </c>
      <c r="BL1130" s="18" t="s">
        <v>290</v>
      </c>
      <c r="BM1130" s="239" t="s">
        <v>1884</v>
      </c>
    </row>
    <row r="1131" s="13" customFormat="1">
      <c r="A1131" s="13"/>
      <c r="B1131" s="241"/>
      <c r="C1131" s="242"/>
      <c r="D1131" s="243" t="s">
        <v>230</v>
      </c>
      <c r="E1131" s="242"/>
      <c r="F1131" s="245" t="s">
        <v>1885</v>
      </c>
      <c r="G1131" s="242"/>
      <c r="H1131" s="246">
        <v>330.68599999999998</v>
      </c>
      <c r="I1131" s="247"/>
      <c r="J1131" s="242"/>
      <c r="K1131" s="242"/>
      <c r="L1131" s="248"/>
      <c r="M1131" s="249"/>
      <c r="N1131" s="250"/>
      <c r="O1131" s="250"/>
      <c r="P1131" s="250"/>
      <c r="Q1131" s="250"/>
      <c r="R1131" s="250"/>
      <c r="S1131" s="250"/>
      <c r="T1131" s="251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52" t="s">
        <v>230</v>
      </c>
      <c r="AU1131" s="252" t="s">
        <v>88</v>
      </c>
      <c r="AV1131" s="13" t="s">
        <v>88</v>
      </c>
      <c r="AW1131" s="13" t="s">
        <v>4</v>
      </c>
      <c r="AX1131" s="13" t="s">
        <v>86</v>
      </c>
      <c r="AY1131" s="252" t="s">
        <v>216</v>
      </c>
    </row>
    <row r="1132" s="2" customFormat="1" ht="16.5" customHeight="1">
      <c r="A1132" s="39"/>
      <c r="B1132" s="40"/>
      <c r="C1132" s="228" t="s">
        <v>1886</v>
      </c>
      <c r="D1132" s="228" t="s">
        <v>218</v>
      </c>
      <c r="E1132" s="229" t="s">
        <v>1887</v>
      </c>
      <c r="F1132" s="230" t="s">
        <v>1888</v>
      </c>
      <c r="G1132" s="231" t="s">
        <v>277</v>
      </c>
      <c r="H1132" s="232">
        <v>146.69300000000001</v>
      </c>
      <c r="I1132" s="233"/>
      <c r="J1132" s="234">
        <f>ROUND(I1132*H1132,2)</f>
        <v>0</v>
      </c>
      <c r="K1132" s="230" t="s">
        <v>222</v>
      </c>
      <c r="L1132" s="45"/>
      <c r="M1132" s="235" t="s">
        <v>1</v>
      </c>
      <c r="N1132" s="236" t="s">
        <v>44</v>
      </c>
      <c r="O1132" s="92"/>
      <c r="P1132" s="237">
        <f>O1132*H1132</f>
        <v>0</v>
      </c>
      <c r="Q1132" s="237">
        <v>0.00040000000000000002</v>
      </c>
      <c r="R1132" s="237">
        <f>Q1132*H1132</f>
        <v>0.058677200000000006</v>
      </c>
      <c r="S1132" s="237">
        <v>0</v>
      </c>
      <c r="T1132" s="238">
        <f>S1132*H1132</f>
        <v>0</v>
      </c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R1132" s="239" t="s">
        <v>290</v>
      </c>
      <c r="AT1132" s="239" t="s">
        <v>218</v>
      </c>
      <c r="AU1132" s="239" t="s">
        <v>88</v>
      </c>
      <c r="AY1132" s="18" t="s">
        <v>216</v>
      </c>
      <c r="BE1132" s="240">
        <f>IF(N1132="základní",J1132,0)</f>
        <v>0</v>
      </c>
      <c r="BF1132" s="240">
        <f>IF(N1132="snížená",J1132,0)</f>
        <v>0</v>
      </c>
      <c r="BG1132" s="240">
        <f>IF(N1132="zákl. přenesená",J1132,0)</f>
        <v>0</v>
      </c>
      <c r="BH1132" s="240">
        <f>IF(N1132="sníž. přenesená",J1132,0)</f>
        <v>0</v>
      </c>
      <c r="BI1132" s="240">
        <f>IF(N1132="nulová",J1132,0)</f>
        <v>0</v>
      </c>
      <c r="BJ1132" s="18" t="s">
        <v>86</v>
      </c>
      <c r="BK1132" s="240">
        <f>ROUND(I1132*H1132,2)</f>
        <v>0</v>
      </c>
      <c r="BL1132" s="18" t="s">
        <v>290</v>
      </c>
      <c r="BM1132" s="239" t="s">
        <v>1889</v>
      </c>
    </row>
    <row r="1133" s="13" customFormat="1">
      <c r="A1133" s="13"/>
      <c r="B1133" s="241"/>
      <c r="C1133" s="242"/>
      <c r="D1133" s="243" t="s">
        <v>230</v>
      </c>
      <c r="E1133" s="244" t="s">
        <v>1</v>
      </c>
      <c r="F1133" s="245" t="s">
        <v>1861</v>
      </c>
      <c r="G1133" s="242"/>
      <c r="H1133" s="246">
        <v>14.625</v>
      </c>
      <c r="I1133" s="247"/>
      <c r="J1133" s="242"/>
      <c r="K1133" s="242"/>
      <c r="L1133" s="248"/>
      <c r="M1133" s="249"/>
      <c r="N1133" s="250"/>
      <c r="O1133" s="250"/>
      <c r="P1133" s="250"/>
      <c r="Q1133" s="250"/>
      <c r="R1133" s="250"/>
      <c r="S1133" s="250"/>
      <c r="T1133" s="251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52" t="s">
        <v>230</v>
      </c>
      <c r="AU1133" s="252" t="s">
        <v>88</v>
      </c>
      <c r="AV1133" s="13" t="s">
        <v>88</v>
      </c>
      <c r="AW1133" s="13" t="s">
        <v>34</v>
      </c>
      <c r="AX1133" s="13" t="s">
        <v>79</v>
      </c>
      <c r="AY1133" s="252" t="s">
        <v>216</v>
      </c>
    </row>
    <row r="1134" s="13" customFormat="1">
      <c r="A1134" s="13"/>
      <c r="B1134" s="241"/>
      <c r="C1134" s="242"/>
      <c r="D1134" s="243" t="s">
        <v>230</v>
      </c>
      <c r="E1134" s="244" t="s">
        <v>1</v>
      </c>
      <c r="F1134" s="245" t="s">
        <v>1862</v>
      </c>
      <c r="G1134" s="242"/>
      <c r="H1134" s="246">
        <v>46.472999999999999</v>
      </c>
      <c r="I1134" s="247"/>
      <c r="J1134" s="242"/>
      <c r="K1134" s="242"/>
      <c r="L1134" s="248"/>
      <c r="M1134" s="249"/>
      <c r="N1134" s="250"/>
      <c r="O1134" s="250"/>
      <c r="P1134" s="250"/>
      <c r="Q1134" s="250"/>
      <c r="R1134" s="250"/>
      <c r="S1134" s="250"/>
      <c r="T1134" s="251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52" t="s">
        <v>230</v>
      </c>
      <c r="AU1134" s="252" t="s">
        <v>88</v>
      </c>
      <c r="AV1134" s="13" t="s">
        <v>88</v>
      </c>
      <c r="AW1134" s="13" t="s">
        <v>34</v>
      </c>
      <c r="AX1134" s="13" t="s">
        <v>79</v>
      </c>
      <c r="AY1134" s="252" t="s">
        <v>216</v>
      </c>
    </row>
    <row r="1135" s="13" customFormat="1">
      <c r="A1135" s="13"/>
      <c r="B1135" s="241"/>
      <c r="C1135" s="242"/>
      <c r="D1135" s="243" t="s">
        <v>230</v>
      </c>
      <c r="E1135" s="244" t="s">
        <v>1</v>
      </c>
      <c r="F1135" s="245" t="s">
        <v>1863</v>
      </c>
      <c r="G1135" s="242"/>
      <c r="H1135" s="246">
        <v>85.594999999999999</v>
      </c>
      <c r="I1135" s="247"/>
      <c r="J1135" s="242"/>
      <c r="K1135" s="242"/>
      <c r="L1135" s="248"/>
      <c r="M1135" s="249"/>
      <c r="N1135" s="250"/>
      <c r="O1135" s="250"/>
      <c r="P1135" s="250"/>
      <c r="Q1135" s="250"/>
      <c r="R1135" s="250"/>
      <c r="S1135" s="250"/>
      <c r="T1135" s="251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52" t="s">
        <v>230</v>
      </c>
      <c r="AU1135" s="252" t="s">
        <v>88</v>
      </c>
      <c r="AV1135" s="13" t="s">
        <v>88</v>
      </c>
      <c r="AW1135" s="13" t="s">
        <v>34</v>
      </c>
      <c r="AX1135" s="13" t="s">
        <v>79</v>
      </c>
      <c r="AY1135" s="252" t="s">
        <v>216</v>
      </c>
    </row>
    <row r="1136" s="14" customFormat="1">
      <c r="A1136" s="14"/>
      <c r="B1136" s="253"/>
      <c r="C1136" s="254"/>
      <c r="D1136" s="243" t="s">
        <v>230</v>
      </c>
      <c r="E1136" s="255" t="s">
        <v>1</v>
      </c>
      <c r="F1136" s="256" t="s">
        <v>1864</v>
      </c>
      <c r="G1136" s="254"/>
      <c r="H1136" s="257">
        <v>146.69300000000001</v>
      </c>
      <c r="I1136" s="258"/>
      <c r="J1136" s="254"/>
      <c r="K1136" s="254"/>
      <c r="L1136" s="259"/>
      <c r="M1136" s="260"/>
      <c r="N1136" s="261"/>
      <c r="O1136" s="261"/>
      <c r="P1136" s="261"/>
      <c r="Q1136" s="261"/>
      <c r="R1136" s="261"/>
      <c r="S1136" s="261"/>
      <c r="T1136" s="262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63" t="s">
        <v>230</v>
      </c>
      <c r="AU1136" s="263" t="s">
        <v>88</v>
      </c>
      <c r="AV1136" s="14" t="s">
        <v>121</v>
      </c>
      <c r="AW1136" s="14" t="s">
        <v>34</v>
      </c>
      <c r="AX1136" s="14" t="s">
        <v>86</v>
      </c>
      <c r="AY1136" s="263" t="s">
        <v>216</v>
      </c>
    </row>
    <row r="1137" s="2" customFormat="1" ht="24.15" customHeight="1">
      <c r="A1137" s="39"/>
      <c r="B1137" s="40"/>
      <c r="C1137" s="264" t="s">
        <v>1890</v>
      </c>
      <c r="D1137" s="264" t="s">
        <v>372</v>
      </c>
      <c r="E1137" s="265" t="s">
        <v>1882</v>
      </c>
      <c r="F1137" s="266" t="s">
        <v>1883</v>
      </c>
      <c r="G1137" s="267" t="s">
        <v>277</v>
      </c>
      <c r="H1137" s="268">
        <v>176.03200000000001</v>
      </c>
      <c r="I1137" s="269"/>
      <c r="J1137" s="270">
        <f>ROUND(I1137*H1137,2)</f>
        <v>0</v>
      </c>
      <c r="K1137" s="266" t="s">
        <v>222</v>
      </c>
      <c r="L1137" s="271"/>
      <c r="M1137" s="272" t="s">
        <v>1</v>
      </c>
      <c r="N1137" s="273" t="s">
        <v>44</v>
      </c>
      <c r="O1137" s="92"/>
      <c r="P1137" s="237">
        <f>O1137*H1137</f>
        <v>0</v>
      </c>
      <c r="Q1137" s="237">
        <v>0.0054000000000000003</v>
      </c>
      <c r="R1137" s="237">
        <f>Q1137*H1137</f>
        <v>0.95057280000000011</v>
      </c>
      <c r="S1137" s="237">
        <v>0</v>
      </c>
      <c r="T1137" s="238">
        <f>S1137*H1137</f>
        <v>0</v>
      </c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R1137" s="239" t="s">
        <v>371</v>
      </c>
      <c r="AT1137" s="239" t="s">
        <v>372</v>
      </c>
      <c r="AU1137" s="239" t="s">
        <v>88</v>
      </c>
      <c r="AY1137" s="18" t="s">
        <v>216</v>
      </c>
      <c r="BE1137" s="240">
        <f>IF(N1137="základní",J1137,0)</f>
        <v>0</v>
      </c>
      <c r="BF1137" s="240">
        <f>IF(N1137="snížená",J1137,0)</f>
        <v>0</v>
      </c>
      <c r="BG1137" s="240">
        <f>IF(N1137="zákl. přenesená",J1137,0)</f>
        <v>0</v>
      </c>
      <c r="BH1137" s="240">
        <f>IF(N1137="sníž. přenesená",J1137,0)</f>
        <v>0</v>
      </c>
      <c r="BI1137" s="240">
        <f>IF(N1137="nulová",J1137,0)</f>
        <v>0</v>
      </c>
      <c r="BJ1137" s="18" t="s">
        <v>86</v>
      </c>
      <c r="BK1137" s="240">
        <f>ROUND(I1137*H1137,2)</f>
        <v>0</v>
      </c>
      <c r="BL1137" s="18" t="s">
        <v>290</v>
      </c>
      <c r="BM1137" s="239" t="s">
        <v>1891</v>
      </c>
    </row>
    <row r="1138" s="13" customFormat="1">
      <c r="A1138" s="13"/>
      <c r="B1138" s="241"/>
      <c r="C1138" s="242"/>
      <c r="D1138" s="243" t="s">
        <v>230</v>
      </c>
      <c r="E1138" s="242"/>
      <c r="F1138" s="245" t="s">
        <v>1892</v>
      </c>
      <c r="G1138" s="242"/>
      <c r="H1138" s="246">
        <v>176.03200000000001</v>
      </c>
      <c r="I1138" s="247"/>
      <c r="J1138" s="242"/>
      <c r="K1138" s="242"/>
      <c r="L1138" s="248"/>
      <c r="M1138" s="249"/>
      <c r="N1138" s="250"/>
      <c r="O1138" s="250"/>
      <c r="P1138" s="250"/>
      <c r="Q1138" s="250"/>
      <c r="R1138" s="250"/>
      <c r="S1138" s="250"/>
      <c r="T1138" s="251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T1138" s="252" t="s">
        <v>230</v>
      </c>
      <c r="AU1138" s="252" t="s">
        <v>88</v>
      </c>
      <c r="AV1138" s="13" t="s">
        <v>88</v>
      </c>
      <c r="AW1138" s="13" t="s">
        <v>4</v>
      </c>
      <c r="AX1138" s="13" t="s">
        <v>86</v>
      </c>
      <c r="AY1138" s="252" t="s">
        <v>216</v>
      </c>
    </row>
    <row r="1139" s="2" customFormat="1" ht="16.5" customHeight="1">
      <c r="A1139" s="39"/>
      <c r="B1139" s="40"/>
      <c r="C1139" s="228" t="s">
        <v>1893</v>
      </c>
      <c r="D1139" s="228" t="s">
        <v>218</v>
      </c>
      <c r="E1139" s="229" t="s">
        <v>1894</v>
      </c>
      <c r="F1139" s="230" t="s">
        <v>1895</v>
      </c>
      <c r="G1139" s="231" t="s">
        <v>277</v>
      </c>
      <c r="H1139" s="232">
        <v>82.087999999999994</v>
      </c>
      <c r="I1139" s="233"/>
      <c r="J1139" s="234">
        <f>ROUND(I1139*H1139,2)</f>
        <v>0</v>
      </c>
      <c r="K1139" s="230" t="s">
        <v>222</v>
      </c>
      <c r="L1139" s="45"/>
      <c r="M1139" s="235" t="s">
        <v>1</v>
      </c>
      <c r="N1139" s="236" t="s">
        <v>44</v>
      </c>
      <c r="O1139" s="92"/>
      <c r="P1139" s="237">
        <f>O1139*H1139</f>
        <v>0</v>
      </c>
      <c r="Q1139" s="237">
        <v>0.00040000000000000002</v>
      </c>
      <c r="R1139" s="237">
        <f>Q1139*H1139</f>
        <v>0.032835200000000002</v>
      </c>
      <c r="S1139" s="237">
        <v>0</v>
      </c>
      <c r="T1139" s="238">
        <f>S1139*H1139</f>
        <v>0</v>
      </c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R1139" s="239" t="s">
        <v>290</v>
      </c>
      <c r="AT1139" s="239" t="s">
        <v>218</v>
      </c>
      <c r="AU1139" s="239" t="s">
        <v>88</v>
      </c>
      <c r="AY1139" s="18" t="s">
        <v>216</v>
      </c>
      <c r="BE1139" s="240">
        <f>IF(N1139="základní",J1139,0)</f>
        <v>0</v>
      </c>
      <c r="BF1139" s="240">
        <f>IF(N1139="snížená",J1139,0)</f>
        <v>0</v>
      </c>
      <c r="BG1139" s="240">
        <f>IF(N1139="zákl. přenesená",J1139,0)</f>
        <v>0</v>
      </c>
      <c r="BH1139" s="240">
        <f>IF(N1139="sníž. přenesená",J1139,0)</f>
        <v>0</v>
      </c>
      <c r="BI1139" s="240">
        <f>IF(N1139="nulová",J1139,0)</f>
        <v>0</v>
      </c>
      <c r="BJ1139" s="18" t="s">
        <v>86</v>
      </c>
      <c r="BK1139" s="240">
        <f>ROUND(I1139*H1139,2)</f>
        <v>0</v>
      </c>
      <c r="BL1139" s="18" t="s">
        <v>290</v>
      </c>
      <c r="BM1139" s="239" t="s">
        <v>1896</v>
      </c>
    </row>
    <row r="1140" s="13" customFormat="1">
      <c r="A1140" s="13"/>
      <c r="B1140" s="241"/>
      <c r="C1140" s="242"/>
      <c r="D1140" s="243" t="s">
        <v>230</v>
      </c>
      <c r="E1140" s="244" t="s">
        <v>1</v>
      </c>
      <c r="F1140" s="245" t="s">
        <v>1897</v>
      </c>
      <c r="G1140" s="242"/>
      <c r="H1140" s="246">
        <v>35.75</v>
      </c>
      <c r="I1140" s="247"/>
      <c r="J1140" s="242"/>
      <c r="K1140" s="242"/>
      <c r="L1140" s="248"/>
      <c r="M1140" s="249"/>
      <c r="N1140" s="250"/>
      <c r="O1140" s="250"/>
      <c r="P1140" s="250"/>
      <c r="Q1140" s="250"/>
      <c r="R1140" s="250"/>
      <c r="S1140" s="250"/>
      <c r="T1140" s="251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52" t="s">
        <v>230</v>
      </c>
      <c r="AU1140" s="252" t="s">
        <v>88</v>
      </c>
      <c r="AV1140" s="13" t="s">
        <v>88</v>
      </c>
      <c r="AW1140" s="13" t="s">
        <v>34</v>
      </c>
      <c r="AX1140" s="13" t="s">
        <v>79</v>
      </c>
      <c r="AY1140" s="252" t="s">
        <v>216</v>
      </c>
    </row>
    <row r="1141" s="13" customFormat="1">
      <c r="A1141" s="13"/>
      <c r="B1141" s="241"/>
      <c r="C1141" s="242"/>
      <c r="D1141" s="243" t="s">
        <v>230</v>
      </c>
      <c r="E1141" s="244" t="s">
        <v>1</v>
      </c>
      <c r="F1141" s="245" t="s">
        <v>1898</v>
      </c>
      <c r="G1141" s="242"/>
      <c r="H1141" s="246">
        <v>11.263</v>
      </c>
      <c r="I1141" s="247"/>
      <c r="J1141" s="242"/>
      <c r="K1141" s="242"/>
      <c r="L1141" s="248"/>
      <c r="M1141" s="249"/>
      <c r="N1141" s="250"/>
      <c r="O1141" s="250"/>
      <c r="P1141" s="250"/>
      <c r="Q1141" s="250"/>
      <c r="R1141" s="250"/>
      <c r="S1141" s="250"/>
      <c r="T1141" s="251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52" t="s">
        <v>230</v>
      </c>
      <c r="AU1141" s="252" t="s">
        <v>88</v>
      </c>
      <c r="AV1141" s="13" t="s">
        <v>88</v>
      </c>
      <c r="AW1141" s="13" t="s">
        <v>34</v>
      </c>
      <c r="AX1141" s="13" t="s">
        <v>79</v>
      </c>
      <c r="AY1141" s="252" t="s">
        <v>216</v>
      </c>
    </row>
    <row r="1142" s="13" customFormat="1">
      <c r="A1142" s="13"/>
      <c r="B1142" s="241"/>
      <c r="C1142" s="242"/>
      <c r="D1142" s="243" t="s">
        <v>230</v>
      </c>
      <c r="E1142" s="244" t="s">
        <v>1</v>
      </c>
      <c r="F1142" s="245" t="s">
        <v>1899</v>
      </c>
      <c r="G1142" s="242"/>
      <c r="H1142" s="246">
        <v>26.035</v>
      </c>
      <c r="I1142" s="247"/>
      <c r="J1142" s="242"/>
      <c r="K1142" s="242"/>
      <c r="L1142" s="248"/>
      <c r="M1142" s="249"/>
      <c r="N1142" s="250"/>
      <c r="O1142" s="250"/>
      <c r="P1142" s="250"/>
      <c r="Q1142" s="250"/>
      <c r="R1142" s="250"/>
      <c r="S1142" s="250"/>
      <c r="T1142" s="251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T1142" s="252" t="s">
        <v>230</v>
      </c>
      <c r="AU1142" s="252" t="s">
        <v>88</v>
      </c>
      <c r="AV1142" s="13" t="s">
        <v>88</v>
      </c>
      <c r="AW1142" s="13" t="s">
        <v>34</v>
      </c>
      <c r="AX1142" s="13" t="s">
        <v>79</v>
      </c>
      <c r="AY1142" s="252" t="s">
        <v>216</v>
      </c>
    </row>
    <row r="1143" s="13" customFormat="1">
      <c r="A1143" s="13"/>
      <c r="B1143" s="241"/>
      <c r="C1143" s="242"/>
      <c r="D1143" s="243" t="s">
        <v>230</v>
      </c>
      <c r="E1143" s="244" t="s">
        <v>1</v>
      </c>
      <c r="F1143" s="245" t="s">
        <v>1900</v>
      </c>
      <c r="G1143" s="242"/>
      <c r="H1143" s="246">
        <v>9.0399999999999991</v>
      </c>
      <c r="I1143" s="247"/>
      <c r="J1143" s="242"/>
      <c r="K1143" s="242"/>
      <c r="L1143" s="248"/>
      <c r="M1143" s="249"/>
      <c r="N1143" s="250"/>
      <c r="O1143" s="250"/>
      <c r="P1143" s="250"/>
      <c r="Q1143" s="250"/>
      <c r="R1143" s="250"/>
      <c r="S1143" s="250"/>
      <c r="T1143" s="251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52" t="s">
        <v>230</v>
      </c>
      <c r="AU1143" s="252" t="s">
        <v>88</v>
      </c>
      <c r="AV1143" s="13" t="s">
        <v>88</v>
      </c>
      <c r="AW1143" s="13" t="s">
        <v>34</v>
      </c>
      <c r="AX1143" s="13" t="s">
        <v>79</v>
      </c>
      <c r="AY1143" s="252" t="s">
        <v>216</v>
      </c>
    </row>
    <row r="1144" s="14" customFormat="1">
      <c r="A1144" s="14"/>
      <c r="B1144" s="253"/>
      <c r="C1144" s="254"/>
      <c r="D1144" s="243" t="s">
        <v>230</v>
      </c>
      <c r="E1144" s="255" t="s">
        <v>1</v>
      </c>
      <c r="F1144" s="256" t="s">
        <v>285</v>
      </c>
      <c r="G1144" s="254"/>
      <c r="H1144" s="257">
        <v>82.087999999999994</v>
      </c>
      <c r="I1144" s="258"/>
      <c r="J1144" s="254"/>
      <c r="K1144" s="254"/>
      <c r="L1144" s="259"/>
      <c r="M1144" s="260"/>
      <c r="N1144" s="261"/>
      <c r="O1144" s="261"/>
      <c r="P1144" s="261"/>
      <c r="Q1144" s="261"/>
      <c r="R1144" s="261"/>
      <c r="S1144" s="261"/>
      <c r="T1144" s="262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63" t="s">
        <v>230</v>
      </c>
      <c r="AU1144" s="263" t="s">
        <v>88</v>
      </c>
      <c r="AV1144" s="14" t="s">
        <v>121</v>
      </c>
      <c r="AW1144" s="14" t="s">
        <v>34</v>
      </c>
      <c r="AX1144" s="14" t="s">
        <v>86</v>
      </c>
      <c r="AY1144" s="263" t="s">
        <v>216</v>
      </c>
    </row>
    <row r="1145" s="2" customFormat="1" ht="16.5" customHeight="1">
      <c r="A1145" s="39"/>
      <c r="B1145" s="40"/>
      <c r="C1145" s="228" t="s">
        <v>1901</v>
      </c>
      <c r="D1145" s="228" t="s">
        <v>218</v>
      </c>
      <c r="E1145" s="229" t="s">
        <v>1902</v>
      </c>
      <c r="F1145" s="230" t="s">
        <v>1903</v>
      </c>
      <c r="G1145" s="231" t="s">
        <v>293</v>
      </c>
      <c r="H1145" s="232">
        <v>81.655000000000001</v>
      </c>
      <c r="I1145" s="233"/>
      <c r="J1145" s="234">
        <f>ROUND(I1145*H1145,2)</f>
        <v>0</v>
      </c>
      <c r="K1145" s="230" t="s">
        <v>222</v>
      </c>
      <c r="L1145" s="45"/>
      <c r="M1145" s="235" t="s">
        <v>1</v>
      </c>
      <c r="N1145" s="236" t="s">
        <v>44</v>
      </c>
      <c r="O1145" s="92"/>
      <c r="P1145" s="237">
        <f>O1145*H1145</f>
        <v>0</v>
      </c>
      <c r="Q1145" s="237">
        <v>0.00016000000000000001</v>
      </c>
      <c r="R1145" s="237">
        <f>Q1145*H1145</f>
        <v>0.013064800000000001</v>
      </c>
      <c r="S1145" s="237">
        <v>0</v>
      </c>
      <c r="T1145" s="238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39" t="s">
        <v>290</v>
      </c>
      <c r="AT1145" s="239" t="s">
        <v>218</v>
      </c>
      <c r="AU1145" s="239" t="s">
        <v>88</v>
      </c>
      <c r="AY1145" s="18" t="s">
        <v>216</v>
      </c>
      <c r="BE1145" s="240">
        <f>IF(N1145="základní",J1145,0)</f>
        <v>0</v>
      </c>
      <c r="BF1145" s="240">
        <f>IF(N1145="snížená",J1145,0)</f>
        <v>0</v>
      </c>
      <c r="BG1145" s="240">
        <f>IF(N1145="zákl. přenesená",J1145,0)</f>
        <v>0</v>
      </c>
      <c r="BH1145" s="240">
        <f>IF(N1145="sníž. přenesená",J1145,0)</f>
        <v>0</v>
      </c>
      <c r="BI1145" s="240">
        <f>IF(N1145="nulová",J1145,0)</f>
        <v>0</v>
      </c>
      <c r="BJ1145" s="18" t="s">
        <v>86</v>
      </c>
      <c r="BK1145" s="240">
        <f>ROUND(I1145*H1145,2)</f>
        <v>0</v>
      </c>
      <c r="BL1145" s="18" t="s">
        <v>290</v>
      </c>
      <c r="BM1145" s="239" t="s">
        <v>1904</v>
      </c>
    </row>
    <row r="1146" s="13" customFormat="1">
      <c r="A1146" s="13"/>
      <c r="B1146" s="241"/>
      <c r="C1146" s="242"/>
      <c r="D1146" s="243" t="s">
        <v>230</v>
      </c>
      <c r="E1146" s="244" t="s">
        <v>1</v>
      </c>
      <c r="F1146" s="245" t="s">
        <v>1905</v>
      </c>
      <c r="G1146" s="242"/>
      <c r="H1146" s="246">
        <v>25.399999999999999</v>
      </c>
      <c r="I1146" s="247"/>
      <c r="J1146" s="242"/>
      <c r="K1146" s="242"/>
      <c r="L1146" s="248"/>
      <c r="M1146" s="249"/>
      <c r="N1146" s="250"/>
      <c r="O1146" s="250"/>
      <c r="P1146" s="250"/>
      <c r="Q1146" s="250"/>
      <c r="R1146" s="250"/>
      <c r="S1146" s="250"/>
      <c r="T1146" s="251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52" t="s">
        <v>230</v>
      </c>
      <c r="AU1146" s="252" t="s">
        <v>88</v>
      </c>
      <c r="AV1146" s="13" t="s">
        <v>88</v>
      </c>
      <c r="AW1146" s="13" t="s">
        <v>34</v>
      </c>
      <c r="AX1146" s="13" t="s">
        <v>79</v>
      </c>
      <c r="AY1146" s="252" t="s">
        <v>216</v>
      </c>
    </row>
    <row r="1147" s="13" customFormat="1">
      <c r="A1147" s="13"/>
      <c r="B1147" s="241"/>
      <c r="C1147" s="242"/>
      <c r="D1147" s="243" t="s">
        <v>230</v>
      </c>
      <c r="E1147" s="244" t="s">
        <v>1</v>
      </c>
      <c r="F1147" s="245" t="s">
        <v>1906</v>
      </c>
      <c r="G1147" s="242"/>
      <c r="H1147" s="246">
        <v>11.355</v>
      </c>
      <c r="I1147" s="247"/>
      <c r="J1147" s="242"/>
      <c r="K1147" s="242"/>
      <c r="L1147" s="248"/>
      <c r="M1147" s="249"/>
      <c r="N1147" s="250"/>
      <c r="O1147" s="250"/>
      <c r="P1147" s="250"/>
      <c r="Q1147" s="250"/>
      <c r="R1147" s="250"/>
      <c r="S1147" s="250"/>
      <c r="T1147" s="251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52" t="s">
        <v>230</v>
      </c>
      <c r="AU1147" s="252" t="s">
        <v>88</v>
      </c>
      <c r="AV1147" s="13" t="s">
        <v>88</v>
      </c>
      <c r="AW1147" s="13" t="s">
        <v>34</v>
      </c>
      <c r="AX1147" s="13" t="s">
        <v>79</v>
      </c>
      <c r="AY1147" s="252" t="s">
        <v>216</v>
      </c>
    </row>
    <row r="1148" s="13" customFormat="1">
      <c r="A1148" s="13"/>
      <c r="B1148" s="241"/>
      <c r="C1148" s="242"/>
      <c r="D1148" s="243" t="s">
        <v>230</v>
      </c>
      <c r="E1148" s="244" t="s">
        <v>1</v>
      </c>
      <c r="F1148" s="245" t="s">
        <v>1907</v>
      </c>
      <c r="G1148" s="242"/>
      <c r="H1148" s="246">
        <v>33.600000000000001</v>
      </c>
      <c r="I1148" s="247"/>
      <c r="J1148" s="242"/>
      <c r="K1148" s="242"/>
      <c r="L1148" s="248"/>
      <c r="M1148" s="249"/>
      <c r="N1148" s="250"/>
      <c r="O1148" s="250"/>
      <c r="P1148" s="250"/>
      <c r="Q1148" s="250"/>
      <c r="R1148" s="250"/>
      <c r="S1148" s="250"/>
      <c r="T1148" s="251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52" t="s">
        <v>230</v>
      </c>
      <c r="AU1148" s="252" t="s">
        <v>88</v>
      </c>
      <c r="AV1148" s="13" t="s">
        <v>88</v>
      </c>
      <c r="AW1148" s="13" t="s">
        <v>34</v>
      </c>
      <c r="AX1148" s="13" t="s">
        <v>79</v>
      </c>
      <c r="AY1148" s="252" t="s">
        <v>216</v>
      </c>
    </row>
    <row r="1149" s="13" customFormat="1">
      <c r="A1149" s="13"/>
      <c r="B1149" s="241"/>
      <c r="C1149" s="242"/>
      <c r="D1149" s="243" t="s">
        <v>230</v>
      </c>
      <c r="E1149" s="244" t="s">
        <v>1</v>
      </c>
      <c r="F1149" s="245" t="s">
        <v>1908</v>
      </c>
      <c r="G1149" s="242"/>
      <c r="H1149" s="246">
        <v>11.300000000000001</v>
      </c>
      <c r="I1149" s="247"/>
      <c r="J1149" s="242"/>
      <c r="K1149" s="242"/>
      <c r="L1149" s="248"/>
      <c r="M1149" s="249"/>
      <c r="N1149" s="250"/>
      <c r="O1149" s="250"/>
      <c r="P1149" s="250"/>
      <c r="Q1149" s="250"/>
      <c r="R1149" s="250"/>
      <c r="S1149" s="250"/>
      <c r="T1149" s="251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52" t="s">
        <v>230</v>
      </c>
      <c r="AU1149" s="252" t="s">
        <v>88</v>
      </c>
      <c r="AV1149" s="13" t="s">
        <v>88</v>
      </c>
      <c r="AW1149" s="13" t="s">
        <v>34</v>
      </c>
      <c r="AX1149" s="13" t="s">
        <v>79</v>
      </c>
      <c r="AY1149" s="252" t="s">
        <v>216</v>
      </c>
    </row>
    <row r="1150" s="14" customFormat="1">
      <c r="A1150" s="14"/>
      <c r="B1150" s="253"/>
      <c r="C1150" s="254"/>
      <c r="D1150" s="243" t="s">
        <v>230</v>
      </c>
      <c r="E1150" s="255" t="s">
        <v>1</v>
      </c>
      <c r="F1150" s="256" t="s">
        <v>285</v>
      </c>
      <c r="G1150" s="254"/>
      <c r="H1150" s="257">
        <v>81.655000000000001</v>
      </c>
      <c r="I1150" s="258"/>
      <c r="J1150" s="254"/>
      <c r="K1150" s="254"/>
      <c r="L1150" s="259"/>
      <c r="M1150" s="260"/>
      <c r="N1150" s="261"/>
      <c r="O1150" s="261"/>
      <c r="P1150" s="261"/>
      <c r="Q1150" s="261"/>
      <c r="R1150" s="261"/>
      <c r="S1150" s="261"/>
      <c r="T1150" s="262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63" t="s">
        <v>230</v>
      </c>
      <c r="AU1150" s="263" t="s">
        <v>88</v>
      </c>
      <c r="AV1150" s="14" t="s">
        <v>121</v>
      </c>
      <c r="AW1150" s="14" t="s">
        <v>34</v>
      </c>
      <c r="AX1150" s="14" t="s">
        <v>86</v>
      </c>
      <c r="AY1150" s="263" t="s">
        <v>216</v>
      </c>
    </row>
    <row r="1151" s="2" customFormat="1" ht="21.75" customHeight="1">
      <c r="A1151" s="39"/>
      <c r="B1151" s="40"/>
      <c r="C1151" s="228" t="s">
        <v>1909</v>
      </c>
      <c r="D1151" s="228" t="s">
        <v>218</v>
      </c>
      <c r="E1151" s="229" t="s">
        <v>1910</v>
      </c>
      <c r="F1151" s="230" t="s">
        <v>1911</v>
      </c>
      <c r="G1151" s="231" t="s">
        <v>277</v>
      </c>
      <c r="H1151" s="232">
        <v>24.385000000000002</v>
      </c>
      <c r="I1151" s="233"/>
      <c r="J1151" s="234">
        <f>ROUND(I1151*H1151,2)</f>
        <v>0</v>
      </c>
      <c r="K1151" s="230" t="s">
        <v>222</v>
      </c>
      <c r="L1151" s="45"/>
      <c r="M1151" s="235" t="s">
        <v>1</v>
      </c>
      <c r="N1151" s="236" t="s">
        <v>44</v>
      </c>
      <c r="O1151" s="92"/>
      <c r="P1151" s="237">
        <f>O1151*H1151</f>
        <v>0</v>
      </c>
      <c r="Q1151" s="237">
        <v>0</v>
      </c>
      <c r="R1151" s="237">
        <f>Q1151*H1151</f>
        <v>0</v>
      </c>
      <c r="S1151" s="237">
        <v>0</v>
      </c>
      <c r="T1151" s="238">
        <f>S1151*H1151</f>
        <v>0</v>
      </c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R1151" s="239" t="s">
        <v>290</v>
      </c>
      <c r="AT1151" s="239" t="s">
        <v>218</v>
      </c>
      <c r="AU1151" s="239" t="s">
        <v>88</v>
      </c>
      <c r="AY1151" s="18" t="s">
        <v>216</v>
      </c>
      <c r="BE1151" s="240">
        <f>IF(N1151="základní",J1151,0)</f>
        <v>0</v>
      </c>
      <c r="BF1151" s="240">
        <f>IF(N1151="snížená",J1151,0)</f>
        <v>0</v>
      </c>
      <c r="BG1151" s="240">
        <f>IF(N1151="zákl. přenesená",J1151,0)</f>
        <v>0</v>
      </c>
      <c r="BH1151" s="240">
        <f>IF(N1151="sníž. přenesená",J1151,0)</f>
        <v>0</v>
      </c>
      <c r="BI1151" s="240">
        <f>IF(N1151="nulová",J1151,0)</f>
        <v>0</v>
      </c>
      <c r="BJ1151" s="18" t="s">
        <v>86</v>
      </c>
      <c r="BK1151" s="240">
        <f>ROUND(I1151*H1151,2)</f>
        <v>0</v>
      </c>
      <c r="BL1151" s="18" t="s">
        <v>290</v>
      </c>
      <c r="BM1151" s="239" t="s">
        <v>1912</v>
      </c>
    </row>
    <row r="1152" s="13" customFormat="1">
      <c r="A1152" s="13"/>
      <c r="B1152" s="241"/>
      <c r="C1152" s="242"/>
      <c r="D1152" s="243" t="s">
        <v>230</v>
      </c>
      <c r="E1152" s="244" t="s">
        <v>1</v>
      </c>
      <c r="F1152" s="245" t="s">
        <v>1861</v>
      </c>
      <c r="G1152" s="242"/>
      <c r="H1152" s="246">
        <v>14.625</v>
      </c>
      <c r="I1152" s="247"/>
      <c r="J1152" s="242"/>
      <c r="K1152" s="242"/>
      <c r="L1152" s="248"/>
      <c r="M1152" s="249"/>
      <c r="N1152" s="250"/>
      <c r="O1152" s="250"/>
      <c r="P1152" s="250"/>
      <c r="Q1152" s="250"/>
      <c r="R1152" s="250"/>
      <c r="S1152" s="250"/>
      <c r="T1152" s="251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52" t="s">
        <v>230</v>
      </c>
      <c r="AU1152" s="252" t="s">
        <v>88</v>
      </c>
      <c r="AV1152" s="13" t="s">
        <v>88</v>
      </c>
      <c r="AW1152" s="13" t="s">
        <v>34</v>
      </c>
      <c r="AX1152" s="13" t="s">
        <v>79</v>
      </c>
      <c r="AY1152" s="252" t="s">
        <v>216</v>
      </c>
    </row>
    <row r="1153" s="13" customFormat="1">
      <c r="A1153" s="13"/>
      <c r="B1153" s="241"/>
      <c r="C1153" s="242"/>
      <c r="D1153" s="243" t="s">
        <v>230</v>
      </c>
      <c r="E1153" s="244" t="s">
        <v>1</v>
      </c>
      <c r="F1153" s="245" t="s">
        <v>1850</v>
      </c>
      <c r="G1153" s="242"/>
      <c r="H1153" s="246">
        <v>9.7599999999999998</v>
      </c>
      <c r="I1153" s="247"/>
      <c r="J1153" s="242"/>
      <c r="K1153" s="242"/>
      <c r="L1153" s="248"/>
      <c r="M1153" s="249"/>
      <c r="N1153" s="250"/>
      <c r="O1153" s="250"/>
      <c r="P1153" s="250"/>
      <c r="Q1153" s="250"/>
      <c r="R1153" s="250"/>
      <c r="S1153" s="250"/>
      <c r="T1153" s="251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T1153" s="252" t="s">
        <v>230</v>
      </c>
      <c r="AU1153" s="252" t="s">
        <v>88</v>
      </c>
      <c r="AV1153" s="13" t="s">
        <v>88</v>
      </c>
      <c r="AW1153" s="13" t="s">
        <v>34</v>
      </c>
      <c r="AX1153" s="13" t="s">
        <v>79</v>
      </c>
      <c r="AY1153" s="252" t="s">
        <v>216</v>
      </c>
    </row>
    <row r="1154" s="14" customFormat="1">
      <c r="A1154" s="14"/>
      <c r="B1154" s="253"/>
      <c r="C1154" s="254"/>
      <c r="D1154" s="243" t="s">
        <v>230</v>
      </c>
      <c r="E1154" s="255" t="s">
        <v>1</v>
      </c>
      <c r="F1154" s="256" t="s">
        <v>285</v>
      </c>
      <c r="G1154" s="254"/>
      <c r="H1154" s="257">
        <v>24.385000000000002</v>
      </c>
      <c r="I1154" s="258"/>
      <c r="J1154" s="254"/>
      <c r="K1154" s="254"/>
      <c r="L1154" s="259"/>
      <c r="M1154" s="260"/>
      <c r="N1154" s="261"/>
      <c r="O1154" s="261"/>
      <c r="P1154" s="261"/>
      <c r="Q1154" s="261"/>
      <c r="R1154" s="261"/>
      <c r="S1154" s="261"/>
      <c r="T1154" s="262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63" t="s">
        <v>230</v>
      </c>
      <c r="AU1154" s="263" t="s">
        <v>88</v>
      </c>
      <c r="AV1154" s="14" t="s">
        <v>121</v>
      </c>
      <c r="AW1154" s="14" t="s">
        <v>34</v>
      </c>
      <c r="AX1154" s="14" t="s">
        <v>86</v>
      </c>
      <c r="AY1154" s="263" t="s">
        <v>216</v>
      </c>
    </row>
    <row r="1155" s="2" customFormat="1" ht="16.5" customHeight="1">
      <c r="A1155" s="39"/>
      <c r="B1155" s="40"/>
      <c r="C1155" s="228" t="s">
        <v>1913</v>
      </c>
      <c r="D1155" s="228" t="s">
        <v>218</v>
      </c>
      <c r="E1155" s="229" t="s">
        <v>1914</v>
      </c>
      <c r="F1155" s="230" t="s">
        <v>1915</v>
      </c>
      <c r="G1155" s="231" t="s">
        <v>359</v>
      </c>
      <c r="H1155" s="232">
        <v>3.105</v>
      </c>
      <c r="I1155" s="233"/>
      <c r="J1155" s="234">
        <f>ROUND(I1155*H1155,2)</f>
        <v>0</v>
      </c>
      <c r="K1155" s="230" t="s">
        <v>222</v>
      </c>
      <c r="L1155" s="45"/>
      <c r="M1155" s="235" t="s">
        <v>1</v>
      </c>
      <c r="N1155" s="236" t="s">
        <v>44</v>
      </c>
      <c r="O1155" s="92"/>
      <c r="P1155" s="237">
        <f>O1155*H1155</f>
        <v>0</v>
      </c>
      <c r="Q1155" s="237">
        <v>0</v>
      </c>
      <c r="R1155" s="237">
        <f>Q1155*H1155</f>
        <v>0</v>
      </c>
      <c r="S1155" s="237">
        <v>0</v>
      </c>
      <c r="T1155" s="238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39" t="s">
        <v>290</v>
      </c>
      <c r="AT1155" s="239" t="s">
        <v>218</v>
      </c>
      <c r="AU1155" s="239" t="s">
        <v>88</v>
      </c>
      <c r="AY1155" s="18" t="s">
        <v>216</v>
      </c>
      <c r="BE1155" s="240">
        <f>IF(N1155="základní",J1155,0)</f>
        <v>0</v>
      </c>
      <c r="BF1155" s="240">
        <f>IF(N1155="snížená",J1155,0)</f>
        <v>0</v>
      </c>
      <c r="BG1155" s="240">
        <f>IF(N1155="zákl. přenesená",J1155,0)</f>
        <v>0</v>
      </c>
      <c r="BH1155" s="240">
        <f>IF(N1155="sníž. přenesená",J1155,0)</f>
        <v>0</v>
      </c>
      <c r="BI1155" s="240">
        <f>IF(N1155="nulová",J1155,0)</f>
        <v>0</v>
      </c>
      <c r="BJ1155" s="18" t="s">
        <v>86</v>
      </c>
      <c r="BK1155" s="240">
        <f>ROUND(I1155*H1155,2)</f>
        <v>0</v>
      </c>
      <c r="BL1155" s="18" t="s">
        <v>290</v>
      </c>
      <c r="BM1155" s="239" t="s">
        <v>1916</v>
      </c>
    </row>
    <row r="1156" s="12" customFormat="1" ht="22.8" customHeight="1">
      <c r="A1156" s="12"/>
      <c r="B1156" s="212"/>
      <c r="C1156" s="213"/>
      <c r="D1156" s="214" t="s">
        <v>78</v>
      </c>
      <c r="E1156" s="226" t="s">
        <v>1917</v>
      </c>
      <c r="F1156" s="226" t="s">
        <v>1918</v>
      </c>
      <c r="G1156" s="213"/>
      <c r="H1156" s="213"/>
      <c r="I1156" s="216"/>
      <c r="J1156" s="227">
        <f>BK1156</f>
        <v>0</v>
      </c>
      <c r="K1156" s="213"/>
      <c r="L1156" s="218"/>
      <c r="M1156" s="219"/>
      <c r="N1156" s="220"/>
      <c r="O1156" s="220"/>
      <c r="P1156" s="221">
        <f>SUM(P1157:P1291)</f>
        <v>0</v>
      </c>
      <c r="Q1156" s="220"/>
      <c r="R1156" s="221">
        <f>SUM(R1157:R1291)</f>
        <v>7.3909801300000026</v>
      </c>
      <c r="S1156" s="220"/>
      <c r="T1156" s="222">
        <f>SUM(T1157:T1291)</f>
        <v>0</v>
      </c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R1156" s="223" t="s">
        <v>88</v>
      </c>
      <c r="AT1156" s="224" t="s">
        <v>78</v>
      </c>
      <c r="AU1156" s="224" t="s">
        <v>86</v>
      </c>
      <c r="AY1156" s="223" t="s">
        <v>216</v>
      </c>
      <c r="BK1156" s="225">
        <f>SUM(BK1157:BK1291)</f>
        <v>0</v>
      </c>
    </row>
    <row r="1157" s="2" customFormat="1" ht="16.5" customHeight="1">
      <c r="A1157" s="39"/>
      <c r="B1157" s="40"/>
      <c r="C1157" s="228" t="s">
        <v>1919</v>
      </c>
      <c r="D1157" s="228" t="s">
        <v>218</v>
      </c>
      <c r="E1157" s="229" t="s">
        <v>1920</v>
      </c>
      <c r="F1157" s="230" t="s">
        <v>1921</v>
      </c>
      <c r="G1157" s="231" t="s">
        <v>277</v>
      </c>
      <c r="H1157" s="232">
        <v>444.94200000000001</v>
      </c>
      <c r="I1157" s="233"/>
      <c r="J1157" s="234">
        <f>ROUND(I1157*H1157,2)</f>
        <v>0</v>
      </c>
      <c r="K1157" s="230" t="s">
        <v>222</v>
      </c>
      <c r="L1157" s="45"/>
      <c r="M1157" s="235" t="s">
        <v>1</v>
      </c>
      <c r="N1157" s="236" t="s">
        <v>44</v>
      </c>
      <c r="O1157" s="92"/>
      <c r="P1157" s="237">
        <f>O1157*H1157</f>
        <v>0</v>
      </c>
      <c r="Q1157" s="237">
        <v>0</v>
      </c>
      <c r="R1157" s="237">
        <f>Q1157*H1157</f>
        <v>0</v>
      </c>
      <c r="S1157" s="237">
        <v>0</v>
      </c>
      <c r="T1157" s="238">
        <f>S1157*H1157</f>
        <v>0</v>
      </c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R1157" s="239" t="s">
        <v>290</v>
      </c>
      <c r="AT1157" s="239" t="s">
        <v>218</v>
      </c>
      <c r="AU1157" s="239" t="s">
        <v>88</v>
      </c>
      <c r="AY1157" s="18" t="s">
        <v>216</v>
      </c>
      <c r="BE1157" s="240">
        <f>IF(N1157="základní",J1157,0)</f>
        <v>0</v>
      </c>
      <c r="BF1157" s="240">
        <f>IF(N1157="snížená",J1157,0)</f>
        <v>0</v>
      </c>
      <c r="BG1157" s="240">
        <f>IF(N1157="zákl. přenesená",J1157,0)</f>
        <v>0</v>
      </c>
      <c r="BH1157" s="240">
        <f>IF(N1157="sníž. přenesená",J1157,0)</f>
        <v>0</v>
      </c>
      <c r="BI1157" s="240">
        <f>IF(N1157="nulová",J1157,0)</f>
        <v>0</v>
      </c>
      <c r="BJ1157" s="18" t="s">
        <v>86</v>
      </c>
      <c r="BK1157" s="240">
        <f>ROUND(I1157*H1157,2)</f>
        <v>0</v>
      </c>
      <c r="BL1157" s="18" t="s">
        <v>290</v>
      </c>
      <c r="BM1157" s="239" t="s">
        <v>1922</v>
      </c>
    </row>
    <row r="1158" s="13" customFormat="1">
      <c r="A1158" s="13"/>
      <c r="B1158" s="241"/>
      <c r="C1158" s="242"/>
      <c r="D1158" s="243" t="s">
        <v>230</v>
      </c>
      <c r="E1158" s="244" t="s">
        <v>1</v>
      </c>
      <c r="F1158" s="245" t="s">
        <v>1923</v>
      </c>
      <c r="G1158" s="242"/>
      <c r="H1158" s="246">
        <v>28.545000000000002</v>
      </c>
      <c r="I1158" s="247"/>
      <c r="J1158" s="242"/>
      <c r="K1158" s="242"/>
      <c r="L1158" s="248"/>
      <c r="M1158" s="249"/>
      <c r="N1158" s="250"/>
      <c r="O1158" s="250"/>
      <c r="P1158" s="250"/>
      <c r="Q1158" s="250"/>
      <c r="R1158" s="250"/>
      <c r="S1158" s="250"/>
      <c r="T1158" s="251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T1158" s="252" t="s">
        <v>230</v>
      </c>
      <c r="AU1158" s="252" t="s">
        <v>88</v>
      </c>
      <c r="AV1158" s="13" t="s">
        <v>88</v>
      </c>
      <c r="AW1158" s="13" t="s">
        <v>34</v>
      </c>
      <c r="AX1158" s="13" t="s">
        <v>79</v>
      </c>
      <c r="AY1158" s="252" t="s">
        <v>216</v>
      </c>
    </row>
    <row r="1159" s="13" customFormat="1">
      <c r="A1159" s="13"/>
      <c r="B1159" s="241"/>
      <c r="C1159" s="242"/>
      <c r="D1159" s="243" t="s">
        <v>230</v>
      </c>
      <c r="E1159" s="244" t="s">
        <v>1</v>
      </c>
      <c r="F1159" s="245" t="s">
        <v>1924</v>
      </c>
      <c r="G1159" s="242"/>
      <c r="H1159" s="246">
        <v>70.167000000000002</v>
      </c>
      <c r="I1159" s="247"/>
      <c r="J1159" s="242"/>
      <c r="K1159" s="242"/>
      <c r="L1159" s="248"/>
      <c r="M1159" s="249"/>
      <c r="N1159" s="250"/>
      <c r="O1159" s="250"/>
      <c r="P1159" s="250"/>
      <c r="Q1159" s="250"/>
      <c r="R1159" s="250"/>
      <c r="S1159" s="250"/>
      <c r="T1159" s="251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52" t="s">
        <v>230</v>
      </c>
      <c r="AU1159" s="252" t="s">
        <v>88</v>
      </c>
      <c r="AV1159" s="13" t="s">
        <v>88</v>
      </c>
      <c r="AW1159" s="13" t="s">
        <v>34</v>
      </c>
      <c r="AX1159" s="13" t="s">
        <v>79</v>
      </c>
      <c r="AY1159" s="252" t="s">
        <v>216</v>
      </c>
    </row>
    <row r="1160" s="13" customFormat="1">
      <c r="A1160" s="13"/>
      <c r="B1160" s="241"/>
      <c r="C1160" s="242"/>
      <c r="D1160" s="243" t="s">
        <v>230</v>
      </c>
      <c r="E1160" s="244" t="s">
        <v>1</v>
      </c>
      <c r="F1160" s="245" t="s">
        <v>1925</v>
      </c>
      <c r="G1160" s="242"/>
      <c r="H1160" s="246">
        <v>3.2000000000000002</v>
      </c>
      <c r="I1160" s="247"/>
      <c r="J1160" s="242"/>
      <c r="K1160" s="242"/>
      <c r="L1160" s="248"/>
      <c r="M1160" s="249"/>
      <c r="N1160" s="250"/>
      <c r="O1160" s="250"/>
      <c r="P1160" s="250"/>
      <c r="Q1160" s="250"/>
      <c r="R1160" s="250"/>
      <c r="S1160" s="250"/>
      <c r="T1160" s="251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T1160" s="252" t="s">
        <v>230</v>
      </c>
      <c r="AU1160" s="252" t="s">
        <v>88</v>
      </c>
      <c r="AV1160" s="13" t="s">
        <v>88</v>
      </c>
      <c r="AW1160" s="13" t="s">
        <v>34</v>
      </c>
      <c r="AX1160" s="13" t="s">
        <v>79</v>
      </c>
      <c r="AY1160" s="252" t="s">
        <v>216</v>
      </c>
    </row>
    <row r="1161" s="13" customFormat="1">
      <c r="A1161" s="13"/>
      <c r="B1161" s="241"/>
      <c r="C1161" s="242"/>
      <c r="D1161" s="243" t="s">
        <v>230</v>
      </c>
      <c r="E1161" s="244" t="s">
        <v>1</v>
      </c>
      <c r="F1161" s="245" t="s">
        <v>1926</v>
      </c>
      <c r="G1161" s="242"/>
      <c r="H1161" s="246">
        <v>11.039999999999999</v>
      </c>
      <c r="I1161" s="247"/>
      <c r="J1161" s="242"/>
      <c r="K1161" s="242"/>
      <c r="L1161" s="248"/>
      <c r="M1161" s="249"/>
      <c r="N1161" s="250"/>
      <c r="O1161" s="250"/>
      <c r="P1161" s="250"/>
      <c r="Q1161" s="250"/>
      <c r="R1161" s="250"/>
      <c r="S1161" s="250"/>
      <c r="T1161" s="251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52" t="s">
        <v>230</v>
      </c>
      <c r="AU1161" s="252" t="s">
        <v>88</v>
      </c>
      <c r="AV1161" s="13" t="s">
        <v>88</v>
      </c>
      <c r="AW1161" s="13" t="s">
        <v>34</v>
      </c>
      <c r="AX1161" s="13" t="s">
        <v>79</v>
      </c>
      <c r="AY1161" s="252" t="s">
        <v>216</v>
      </c>
    </row>
    <row r="1162" s="13" customFormat="1">
      <c r="A1162" s="13"/>
      <c r="B1162" s="241"/>
      <c r="C1162" s="242"/>
      <c r="D1162" s="243" t="s">
        <v>230</v>
      </c>
      <c r="E1162" s="244" t="s">
        <v>1</v>
      </c>
      <c r="F1162" s="245" t="s">
        <v>1927</v>
      </c>
      <c r="G1162" s="242"/>
      <c r="H1162" s="246">
        <v>21.600000000000001</v>
      </c>
      <c r="I1162" s="247"/>
      <c r="J1162" s="242"/>
      <c r="K1162" s="242"/>
      <c r="L1162" s="248"/>
      <c r="M1162" s="249"/>
      <c r="N1162" s="250"/>
      <c r="O1162" s="250"/>
      <c r="P1162" s="250"/>
      <c r="Q1162" s="250"/>
      <c r="R1162" s="250"/>
      <c r="S1162" s="250"/>
      <c r="T1162" s="251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52" t="s">
        <v>230</v>
      </c>
      <c r="AU1162" s="252" t="s">
        <v>88</v>
      </c>
      <c r="AV1162" s="13" t="s">
        <v>88</v>
      </c>
      <c r="AW1162" s="13" t="s">
        <v>34</v>
      </c>
      <c r="AX1162" s="13" t="s">
        <v>79</v>
      </c>
      <c r="AY1162" s="252" t="s">
        <v>216</v>
      </c>
    </row>
    <row r="1163" s="13" customFormat="1">
      <c r="A1163" s="13"/>
      <c r="B1163" s="241"/>
      <c r="C1163" s="242"/>
      <c r="D1163" s="243" t="s">
        <v>230</v>
      </c>
      <c r="E1163" s="244" t="s">
        <v>1</v>
      </c>
      <c r="F1163" s="245" t="s">
        <v>1928</v>
      </c>
      <c r="G1163" s="242"/>
      <c r="H1163" s="246">
        <v>7.5999999999999996</v>
      </c>
      <c r="I1163" s="247"/>
      <c r="J1163" s="242"/>
      <c r="K1163" s="242"/>
      <c r="L1163" s="248"/>
      <c r="M1163" s="249"/>
      <c r="N1163" s="250"/>
      <c r="O1163" s="250"/>
      <c r="P1163" s="250"/>
      <c r="Q1163" s="250"/>
      <c r="R1163" s="250"/>
      <c r="S1163" s="250"/>
      <c r="T1163" s="251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52" t="s">
        <v>230</v>
      </c>
      <c r="AU1163" s="252" t="s">
        <v>88</v>
      </c>
      <c r="AV1163" s="13" t="s">
        <v>88</v>
      </c>
      <c r="AW1163" s="13" t="s">
        <v>34</v>
      </c>
      <c r="AX1163" s="13" t="s">
        <v>79</v>
      </c>
      <c r="AY1163" s="252" t="s">
        <v>216</v>
      </c>
    </row>
    <row r="1164" s="13" customFormat="1">
      <c r="A1164" s="13"/>
      <c r="B1164" s="241"/>
      <c r="C1164" s="242"/>
      <c r="D1164" s="243" t="s">
        <v>230</v>
      </c>
      <c r="E1164" s="244" t="s">
        <v>1</v>
      </c>
      <c r="F1164" s="245" t="s">
        <v>1929</v>
      </c>
      <c r="G1164" s="242"/>
      <c r="H1164" s="246">
        <v>6.3700000000000001</v>
      </c>
      <c r="I1164" s="247"/>
      <c r="J1164" s="242"/>
      <c r="K1164" s="242"/>
      <c r="L1164" s="248"/>
      <c r="M1164" s="249"/>
      <c r="N1164" s="250"/>
      <c r="O1164" s="250"/>
      <c r="P1164" s="250"/>
      <c r="Q1164" s="250"/>
      <c r="R1164" s="250"/>
      <c r="S1164" s="250"/>
      <c r="T1164" s="251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52" t="s">
        <v>230</v>
      </c>
      <c r="AU1164" s="252" t="s">
        <v>88</v>
      </c>
      <c r="AV1164" s="13" t="s">
        <v>88</v>
      </c>
      <c r="AW1164" s="13" t="s">
        <v>34</v>
      </c>
      <c r="AX1164" s="13" t="s">
        <v>79</v>
      </c>
      <c r="AY1164" s="252" t="s">
        <v>216</v>
      </c>
    </row>
    <row r="1165" s="13" customFormat="1">
      <c r="A1165" s="13"/>
      <c r="B1165" s="241"/>
      <c r="C1165" s="242"/>
      <c r="D1165" s="243" t="s">
        <v>230</v>
      </c>
      <c r="E1165" s="244" t="s">
        <v>1</v>
      </c>
      <c r="F1165" s="245" t="s">
        <v>1930</v>
      </c>
      <c r="G1165" s="242"/>
      <c r="H1165" s="246">
        <v>296.42000000000002</v>
      </c>
      <c r="I1165" s="247"/>
      <c r="J1165" s="242"/>
      <c r="K1165" s="242"/>
      <c r="L1165" s="248"/>
      <c r="M1165" s="249"/>
      <c r="N1165" s="250"/>
      <c r="O1165" s="250"/>
      <c r="P1165" s="250"/>
      <c r="Q1165" s="250"/>
      <c r="R1165" s="250"/>
      <c r="S1165" s="250"/>
      <c r="T1165" s="251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52" t="s">
        <v>230</v>
      </c>
      <c r="AU1165" s="252" t="s">
        <v>88</v>
      </c>
      <c r="AV1165" s="13" t="s">
        <v>88</v>
      </c>
      <c r="AW1165" s="13" t="s">
        <v>34</v>
      </c>
      <c r="AX1165" s="13" t="s">
        <v>79</v>
      </c>
      <c r="AY1165" s="252" t="s">
        <v>216</v>
      </c>
    </row>
    <row r="1166" s="14" customFormat="1">
      <c r="A1166" s="14"/>
      <c r="B1166" s="253"/>
      <c r="C1166" s="254"/>
      <c r="D1166" s="243" t="s">
        <v>230</v>
      </c>
      <c r="E1166" s="255" t="s">
        <v>1</v>
      </c>
      <c r="F1166" s="256" t="s">
        <v>285</v>
      </c>
      <c r="G1166" s="254"/>
      <c r="H1166" s="257">
        <v>444.94200000000001</v>
      </c>
      <c r="I1166" s="258"/>
      <c r="J1166" s="254"/>
      <c r="K1166" s="254"/>
      <c r="L1166" s="259"/>
      <c r="M1166" s="260"/>
      <c r="N1166" s="261"/>
      <c r="O1166" s="261"/>
      <c r="P1166" s="261"/>
      <c r="Q1166" s="261"/>
      <c r="R1166" s="261"/>
      <c r="S1166" s="261"/>
      <c r="T1166" s="262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63" t="s">
        <v>230</v>
      </c>
      <c r="AU1166" s="263" t="s">
        <v>88</v>
      </c>
      <c r="AV1166" s="14" t="s">
        <v>121</v>
      </c>
      <c r="AW1166" s="14" t="s">
        <v>34</v>
      </c>
      <c r="AX1166" s="14" t="s">
        <v>86</v>
      </c>
      <c r="AY1166" s="263" t="s">
        <v>216</v>
      </c>
    </row>
    <row r="1167" s="2" customFormat="1" ht="16.5" customHeight="1">
      <c r="A1167" s="39"/>
      <c r="B1167" s="40"/>
      <c r="C1167" s="264" t="s">
        <v>1931</v>
      </c>
      <c r="D1167" s="264" t="s">
        <v>372</v>
      </c>
      <c r="E1167" s="265" t="s">
        <v>1932</v>
      </c>
      <c r="F1167" s="266" t="s">
        <v>1933</v>
      </c>
      <c r="G1167" s="267" t="s">
        <v>1934</v>
      </c>
      <c r="H1167" s="268">
        <v>177.977</v>
      </c>
      <c r="I1167" s="269"/>
      <c r="J1167" s="270">
        <f>ROUND(I1167*H1167,2)</f>
        <v>0</v>
      </c>
      <c r="K1167" s="266" t="s">
        <v>222</v>
      </c>
      <c r="L1167" s="271"/>
      <c r="M1167" s="272" t="s">
        <v>1</v>
      </c>
      <c r="N1167" s="273" t="s">
        <v>44</v>
      </c>
      <c r="O1167" s="92"/>
      <c r="P1167" s="237">
        <f>O1167*H1167</f>
        <v>0</v>
      </c>
      <c r="Q1167" s="237">
        <v>0.001</v>
      </c>
      <c r="R1167" s="237">
        <f>Q1167*H1167</f>
        <v>0.177977</v>
      </c>
      <c r="S1167" s="237">
        <v>0</v>
      </c>
      <c r="T1167" s="238">
        <f>S1167*H1167</f>
        <v>0</v>
      </c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R1167" s="239" t="s">
        <v>371</v>
      </c>
      <c r="AT1167" s="239" t="s">
        <v>372</v>
      </c>
      <c r="AU1167" s="239" t="s">
        <v>88</v>
      </c>
      <c r="AY1167" s="18" t="s">
        <v>216</v>
      </c>
      <c r="BE1167" s="240">
        <f>IF(N1167="základní",J1167,0)</f>
        <v>0</v>
      </c>
      <c r="BF1167" s="240">
        <f>IF(N1167="snížená",J1167,0)</f>
        <v>0</v>
      </c>
      <c r="BG1167" s="240">
        <f>IF(N1167="zákl. přenesená",J1167,0)</f>
        <v>0</v>
      </c>
      <c r="BH1167" s="240">
        <f>IF(N1167="sníž. přenesená",J1167,0)</f>
        <v>0</v>
      </c>
      <c r="BI1167" s="240">
        <f>IF(N1167="nulová",J1167,0)</f>
        <v>0</v>
      </c>
      <c r="BJ1167" s="18" t="s">
        <v>86</v>
      </c>
      <c r="BK1167" s="240">
        <f>ROUND(I1167*H1167,2)</f>
        <v>0</v>
      </c>
      <c r="BL1167" s="18" t="s">
        <v>290</v>
      </c>
      <c r="BM1167" s="239" t="s">
        <v>1935</v>
      </c>
    </row>
    <row r="1168" s="13" customFormat="1">
      <c r="A1168" s="13"/>
      <c r="B1168" s="241"/>
      <c r="C1168" s="242"/>
      <c r="D1168" s="243" t="s">
        <v>230</v>
      </c>
      <c r="E1168" s="242"/>
      <c r="F1168" s="245" t="s">
        <v>1936</v>
      </c>
      <c r="G1168" s="242"/>
      <c r="H1168" s="246">
        <v>177.977</v>
      </c>
      <c r="I1168" s="247"/>
      <c r="J1168" s="242"/>
      <c r="K1168" s="242"/>
      <c r="L1168" s="248"/>
      <c r="M1168" s="249"/>
      <c r="N1168" s="250"/>
      <c r="O1168" s="250"/>
      <c r="P1168" s="250"/>
      <c r="Q1168" s="250"/>
      <c r="R1168" s="250"/>
      <c r="S1168" s="250"/>
      <c r="T1168" s="251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52" t="s">
        <v>230</v>
      </c>
      <c r="AU1168" s="252" t="s">
        <v>88</v>
      </c>
      <c r="AV1168" s="13" t="s">
        <v>88</v>
      </c>
      <c r="AW1168" s="13" t="s">
        <v>4</v>
      </c>
      <c r="AX1168" s="13" t="s">
        <v>86</v>
      </c>
      <c r="AY1168" s="252" t="s">
        <v>216</v>
      </c>
    </row>
    <row r="1169" s="2" customFormat="1" ht="16.5" customHeight="1">
      <c r="A1169" s="39"/>
      <c r="B1169" s="40"/>
      <c r="C1169" s="228" t="s">
        <v>1937</v>
      </c>
      <c r="D1169" s="228" t="s">
        <v>218</v>
      </c>
      <c r="E1169" s="229" t="s">
        <v>1938</v>
      </c>
      <c r="F1169" s="230" t="s">
        <v>1939</v>
      </c>
      <c r="G1169" s="231" t="s">
        <v>277</v>
      </c>
      <c r="H1169" s="232">
        <v>444.94200000000001</v>
      </c>
      <c r="I1169" s="233"/>
      <c r="J1169" s="234">
        <f>ROUND(I1169*H1169,2)</f>
        <v>0</v>
      </c>
      <c r="K1169" s="230" t="s">
        <v>222</v>
      </c>
      <c r="L1169" s="45"/>
      <c r="M1169" s="235" t="s">
        <v>1</v>
      </c>
      <c r="N1169" s="236" t="s">
        <v>44</v>
      </c>
      <c r="O1169" s="92"/>
      <c r="P1169" s="237">
        <f>O1169*H1169</f>
        <v>0</v>
      </c>
      <c r="Q1169" s="237">
        <v>0.00093999999999999997</v>
      </c>
      <c r="R1169" s="237">
        <f>Q1169*H1169</f>
        <v>0.41824548</v>
      </c>
      <c r="S1169" s="237">
        <v>0</v>
      </c>
      <c r="T1169" s="238">
        <f>S1169*H1169</f>
        <v>0</v>
      </c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R1169" s="239" t="s">
        <v>290</v>
      </c>
      <c r="AT1169" s="239" t="s">
        <v>218</v>
      </c>
      <c r="AU1169" s="239" t="s">
        <v>88</v>
      </c>
      <c r="AY1169" s="18" t="s">
        <v>216</v>
      </c>
      <c r="BE1169" s="240">
        <f>IF(N1169="základní",J1169,0)</f>
        <v>0</v>
      </c>
      <c r="BF1169" s="240">
        <f>IF(N1169="snížená",J1169,0)</f>
        <v>0</v>
      </c>
      <c r="BG1169" s="240">
        <f>IF(N1169="zákl. přenesená",J1169,0)</f>
        <v>0</v>
      </c>
      <c r="BH1169" s="240">
        <f>IF(N1169="sníž. přenesená",J1169,0)</f>
        <v>0</v>
      </c>
      <c r="BI1169" s="240">
        <f>IF(N1169="nulová",J1169,0)</f>
        <v>0</v>
      </c>
      <c r="BJ1169" s="18" t="s">
        <v>86</v>
      </c>
      <c r="BK1169" s="240">
        <f>ROUND(I1169*H1169,2)</f>
        <v>0</v>
      </c>
      <c r="BL1169" s="18" t="s">
        <v>290</v>
      </c>
      <c r="BM1169" s="239" t="s">
        <v>1940</v>
      </c>
    </row>
    <row r="1170" s="13" customFormat="1">
      <c r="A1170" s="13"/>
      <c r="B1170" s="241"/>
      <c r="C1170" s="242"/>
      <c r="D1170" s="243" t="s">
        <v>230</v>
      </c>
      <c r="E1170" s="244" t="s">
        <v>1</v>
      </c>
      <c r="F1170" s="245" t="s">
        <v>1923</v>
      </c>
      <c r="G1170" s="242"/>
      <c r="H1170" s="246">
        <v>28.545000000000002</v>
      </c>
      <c r="I1170" s="247"/>
      <c r="J1170" s="242"/>
      <c r="K1170" s="242"/>
      <c r="L1170" s="248"/>
      <c r="M1170" s="249"/>
      <c r="N1170" s="250"/>
      <c r="O1170" s="250"/>
      <c r="P1170" s="250"/>
      <c r="Q1170" s="250"/>
      <c r="R1170" s="250"/>
      <c r="S1170" s="250"/>
      <c r="T1170" s="251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T1170" s="252" t="s">
        <v>230</v>
      </c>
      <c r="AU1170" s="252" t="s">
        <v>88</v>
      </c>
      <c r="AV1170" s="13" t="s">
        <v>88</v>
      </c>
      <c r="AW1170" s="13" t="s">
        <v>34</v>
      </c>
      <c r="AX1170" s="13" t="s">
        <v>79</v>
      </c>
      <c r="AY1170" s="252" t="s">
        <v>216</v>
      </c>
    </row>
    <row r="1171" s="13" customFormat="1">
      <c r="A1171" s="13"/>
      <c r="B1171" s="241"/>
      <c r="C1171" s="242"/>
      <c r="D1171" s="243" t="s">
        <v>230</v>
      </c>
      <c r="E1171" s="244" t="s">
        <v>1</v>
      </c>
      <c r="F1171" s="245" t="s">
        <v>1924</v>
      </c>
      <c r="G1171" s="242"/>
      <c r="H1171" s="246">
        <v>70.167000000000002</v>
      </c>
      <c r="I1171" s="247"/>
      <c r="J1171" s="242"/>
      <c r="K1171" s="242"/>
      <c r="L1171" s="248"/>
      <c r="M1171" s="249"/>
      <c r="N1171" s="250"/>
      <c r="O1171" s="250"/>
      <c r="P1171" s="250"/>
      <c r="Q1171" s="250"/>
      <c r="R1171" s="250"/>
      <c r="S1171" s="250"/>
      <c r="T1171" s="251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T1171" s="252" t="s">
        <v>230</v>
      </c>
      <c r="AU1171" s="252" t="s">
        <v>88</v>
      </c>
      <c r="AV1171" s="13" t="s">
        <v>88</v>
      </c>
      <c r="AW1171" s="13" t="s">
        <v>34</v>
      </c>
      <c r="AX1171" s="13" t="s">
        <v>79</v>
      </c>
      <c r="AY1171" s="252" t="s">
        <v>216</v>
      </c>
    </row>
    <row r="1172" s="13" customFormat="1">
      <c r="A1172" s="13"/>
      <c r="B1172" s="241"/>
      <c r="C1172" s="242"/>
      <c r="D1172" s="243" t="s">
        <v>230</v>
      </c>
      <c r="E1172" s="244" t="s">
        <v>1</v>
      </c>
      <c r="F1172" s="245" t="s">
        <v>1925</v>
      </c>
      <c r="G1172" s="242"/>
      <c r="H1172" s="246">
        <v>3.2000000000000002</v>
      </c>
      <c r="I1172" s="247"/>
      <c r="J1172" s="242"/>
      <c r="K1172" s="242"/>
      <c r="L1172" s="248"/>
      <c r="M1172" s="249"/>
      <c r="N1172" s="250"/>
      <c r="O1172" s="250"/>
      <c r="P1172" s="250"/>
      <c r="Q1172" s="250"/>
      <c r="R1172" s="250"/>
      <c r="S1172" s="250"/>
      <c r="T1172" s="251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T1172" s="252" t="s">
        <v>230</v>
      </c>
      <c r="AU1172" s="252" t="s">
        <v>88</v>
      </c>
      <c r="AV1172" s="13" t="s">
        <v>88</v>
      </c>
      <c r="AW1172" s="13" t="s">
        <v>34</v>
      </c>
      <c r="AX1172" s="13" t="s">
        <v>79</v>
      </c>
      <c r="AY1172" s="252" t="s">
        <v>216</v>
      </c>
    </row>
    <row r="1173" s="13" customFormat="1">
      <c r="A1173" s="13"/>
      <c r="B1173" s="241"/>
      <c r="C1173" s="242"/>
      <c r="D1173" s="243" t="s">
        <v>230</v>
      </c>
      <c r="E1173" s="244" t="s">
        <v>1</v>
      </c>
      <c r="F1173" s="245" t="s">
        <v>1926</v>
      </c>
      <c r="G1173" s="242"/>
      <c r="H1173" s="246">
        <v>11.039999999999999</v>
      </c>
      <c r="I1173" s="247"/>
      <c r="J1173" s="242"/>
      <c r="K1173" s="242"/>
      <c r="L1173" s="248"/>
      <c r="M1173" s="249"/>
      <c r="N1173" s="250"/>
      <c r="O1173" s="250"/>
      <c r="P1173" s="250"/>
      <c r="Q1173" s="250"/>
      <c r="R1173" s="250"/>
      <c r="S1173" s="250"/>
      <c r="T1173" s="251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52" t="s">
        <v>230</v>
      </c>
      <c r="AU1173" s="252" t="s">
        <v>88</v>
      </c>
      <c r="AV1173" s="13" t="s">
        <v>88</v>
      </c>
      <c r="AW1173" s="13" t="s">
        <v>34</v>
      </c>
      <c r="AX1173" s="13" t="s">
        <v>79</v>
      </c>
      <c r="AY1173" s="252" t="s">
        <v>216</v>
      </c>
    </row>
    <row r="1174" s="13" customFormat="1">
      <c r="A1174" s="13"/>
      <c r="B1174" s="241"/>
      <c r="C1174" s="242"/>
      <c r="D1174" s="243" t="s">
        <v>230</v>
      </c>
      <c r="E1174" s="244" t="s">
        <v>1</v>
      </c>
      <c r="F1174" s="245" t="s">
        <v>1927</v>
      </c>
      <c r="G1174" s="242"/>
      <c r="H1174" s="246">
        <v>21.600000000000001</v>
      </c>
      <c r="I1174" s="247"/>
      <c r="J1174" s="242"/>
      <c r="K1174" s="242"/>
      <c r="L1174" s="248"/>
      <c r="M1174" s="249"/>
      <c r="N1174" s="250"/>
      <c r="O1174" s="250"/>
      <c r="P1174" s="250"/>
      <c r="Q1174" s="250"/>
      <c r="R1174" s="250"/>
      <c r="S1174" s="250"/>
      <c r="T1174" s="251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52" t="s">
        <v>230</v>
      </c>
      <c r="AU1174" s="252" t="s">
        <v>88</v>
      </c>
      <c r="AV1174" s="13" t="s">
        <v>88</v>
      </c>
      <c r="AW1174" s="13" t="s">
        <v>34</v>
      </c>
      <c r="AX1174" s="13" t="s">
        <v>79</v>
      </c>
      <c r="AY1174" s="252" t="s">
        <v>216</v>
      </c>
    </row>
    <row r="1175" s="13" customFormat="1">
      <c r="A1175" s="13"/>
      <c r="B1175" s="241"/>
      <c r="C1175" s="242"/>
      <c r="D1175" s="243" t="s">
        <v>230</v>
      </c>
      <c r="E1175" s="244" t="s">
        <v>1</v>
      </c>
      <c r="F1175" s="245" t="s">
        <v>1928</v>
      </c>
      <c r="G1175" s="242"/>
      <c r="H1175" s="246">
        <v>7.5999999999999996</v>
      </c>
      <c r="I1175" s="247"/>
      <c r="J1175" s="242"/>
      <c r="K1175" s="242"/>
      <c r="L1175" s="248"/>
      <c r="M1175" s="249"/>
      <c r="N1175" s="250"/>
      <c r="O1175" s="250"/>
      <c r="P1175" s="250"/>
      <c r="Q1175" s="250"/>
      <c r="R1175" s="250"/>
      <c r="S1175" s="250"/>
      <c r="T1175" s="251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52" t="s">
        <v>230</v>
      </c>
      <c r="AU1175" s="252" t="s">
        <v>88</v>
      </c>
      <c r="AV1175" s="13" t="s">
        <v>88</v>
      </c>
      <c r="AW1175" s="13" t="s">
        <v>34</v>
      </c>
      <c r="AX1175" s="13" t="s">
        <v>79</v>
      </c>
      <c r="AY1175" s="252" t="s">
        <v>216</v>
      </c>
    </row>
    <row r="1176" s="13" customFormat="1">
      <c r="A1176" s="13"/>
      <c r="B1176" s="241"/>
      <c r="C1176" s="242"/>
      <c r="D1176" s="243" t="s">
        <v>230</v>
      </c>
      <c r="E1176" s="244" t="s">
        <v>1</v>
      </c>
      <c r="F1176" s="245" t="s">
        <v>1929</v>
      </c>
      <c r="G1176" s="242"/>
      <c r="H1176" s="246">
        <v>6.3700000000000001</v>
      </c>
      <c r="I1176" s="247"/>
      <c r="J1176" s="242"/>
      <c r="K1176" s="242"/>
      <c r="L1176" s="248"/>
      <c r="M1176" s="249"/>
      <c r="N1176" s="250"/>
      <c r="O1176" s="250"/>
      <c r="P1176" s="250"/>
      <c r="Q1176" s="250"/>
      <c r="R1176" s="250"/>
      <c r="S1176" s="250"/>
      <c r="T1176" s="251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T1176" s="252" t="s">
        <v>230</v>
      </c>
      <c r="AU1176" s="252" t="s">
        <v>88</v>
      </c>
      <c r="AV1176" s="13" t="s">
        <v>88</v>
      </c>
      <c r="AW1176" s="13" t="s">
        <v>34</v>
      </c>
      <c r="AX1176" s="13" t="s">
        <v>79</v>
      </c>
      <c r="AY1176" s="252" t="s">
        <v>216</v>
      </c>
    </row>
    <row r="1177" s="13" customFormat="1">
      <c r="A1177" s="13"/>
      <c r="B1177" s="241"/>
      <c r="C1177" s="242"/>
      <c r="D1177" s="243" t="s">
        <v>230</v>
      </c>
      <c r="E1177" s="244" t="s">
        <v>1</v>
      </c>
      <c r="F1177" s="245" t="s">
        <v>1930</v>
      </c>
      <c r="G1177" s="242"/>
      <c r="H1177" s="246">
        <v>296.42000000000002</v>
      </c>
      <c r="I1177" s="247"/>
      <c r="J1177" s="242"/>
      <c r="K1177" s="242"/>
      <c r="L1177" s="248"/>
      <c r="M1177" s="249"/>
      <c r="N1177" s="250"/>
      <c r="O1177" s="250"/>
      <c r="P1177" s="250"/>
      <c r="Q1177" s="250"/>
      <c r="R1177" s="250"/>
      <c r="S1177" s="250"/>
      <c r="T1177" s="251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T1177" s="252" t="s">
        <v>230</v>
      </c>
      <c r="AU1177" s="252" t="s">
        <v>88</v>
      </c>
      <c r="AV1177" s="13" t="s">
        <v>88</v>
      </c>
      <c r="AW1177" s="13" t="s">
        <v>34</v>
      </c>
      <c r="AX1177" s="13" t="s">
        <v>79</v>
      </c>
      <c r="AY1177" s="252" t="s">
        <v>216</v>
      </c>
    </row>
    <row r="1178" s="14" customFormat="1">
      <c r="A1178" s="14"/>
      <c r="B1178" s="253"/>
      <c r="C1178" s="254"/>
      <c r="D1178" s="243" t="s">
        <v>230</v>
      </c>
      <c r="E1178" s="255" t="s">
        <v>1</v>
      </c>
      <c r="F1178" s="256" t="s">
        <v>285</v>
      </c>
      <c r="G1178" s="254"/>
      <c r="H1178" s="257">
        <v>444.94200000000001</v>
      </c>
      <c r="I1178" s="258"/>
      <c r="J1178" s="254"/>
      <c r="K1178" s="254"/>
      <c r="L1178" s="259"/>
      <c r="M1178" s="260"/>
      <c r="N1178" s="261"/>
      <c r="O1178" s="261"/>
      <c r="P1178" s="261"/>
      <c r="Q1178" s="261"/>
      <c r="R1178" s="261"/>
      <c r="S1178" s="261"/>
      <c r="T1178" s="262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63" t="s">
        <v>230</v>
      </c>
      <c r="AU1178" s="263" t="s">
        <v>88</v>
      </c>
      <c r="AV1178" s="14" t="s">
        <v>121</v>
      </c>
      <c r="AW1178" s="14" t="s">
        <v>34</v>
      </c>
      <c r="AX1178" s="14" t="s">
        <v>86</v>
      </c>
      <c r="AY1178" s="263" t="s">
        <v>216</v>
      </c>
    </row>
    <row r="1179" s="2" customFormat="1" ht="24.15" customHeight="1">
      <c r="A1179" s="39"/>
      <c r="B1179" s="40"/>
      <c r="C1179" s="264" t="s">
        <v>1941</v>
      </c>
      <c r="D1179" s="264" t="s">
        <v>372</v>
      </c>
      <c r="E1179" s="265" t="s">
        <v>1882</v>
      </c>
      <c r="F1179" s="266" t="s">
        <v>1883</v>
      </c>
      <c r="G1179" s="267" t="s">
        <v>277</v>
      </c>
      <c r="H1179" s="268">
        <v>511.68299999999999</v>
      </c>
      <c r="I1179" s="269"/>
      <c r="J1179" s="270">
        <f>ROUND(I1179*H1179,2)</f>
        <v>0</v>
      </c>
      <c r="K1179" s="266" t="s">
        <v>222</v>
      </c>
      <c r="L1179" s="271"/>
      <c r="M1179" s="272" t="s">
        <v>1</v>
      </c>
      <c r="N1179" s="273" t="s">
        <v>44</v>
      </c>
      <c r="O1179" s="92"/>
      <c r="P1179" s="237">
        <f>O1179*H1179</f>
        <v>0</v>
      </c>
      <c r="Q1179" s="237">
        <v>0.0054000000000000003</v>
      </c>
      <c r="R1179" s="237">
        <f>Q1179*H1179</f>
        <v>2.7630882000000003</v>
      </c>
      <c r="S1179" s="237">
        <v>0</v>
      </c>
      <c r="T1179" s="238">
        <f>S1179*H1179</f>
        <v>0</v>
      </c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R1179" s="239" t="s">
        <v>371</v>
      </c>
      <c r="AT1179" s="239" t="s">
        <v>372</v>
      </c>
      <c r="AU1179" s="239" t="s">
        <v>88</v>
      </c>
      <c r="AY1179" s="18" t="s">
        <v>216</v>
      </c>
      <c r="BE1179" s="240">
        <f>IF(N1179="základní",J1179,0)</f>
        <v>0</v>
      </c>
      <c r="BF1179" s="240">
        <f>IF(N1179="snížená",J1179,0)</f>
        <v>0</v>
      </c>
      <c r="BG1179" s="240">
        <f>IF(N1179="zákl. přenesená",J1179,0)</f>
        <v>0</v>
      </c>
      <c r="BH1179" s="240">
        <f>IF(N1179="sníž. přenesená",J1179,0)</f>
        <v>0</v>
      </c>
      <c r="BI1179" s="240">
        <f>IF(N1179="nulová",J1179,0)</f>
        <v>0</v>
      </c>
      <c r="BJ1179" s="18" t="s">
        <v>86</v>
      </c>
      <c r="BK1179" s="240">
        <f>ROUND(I1179*H1179,2)</f>
        <v>0</v>
      </c>
      <c r="BL1179" s="18" t="s">
        <v>290</v>
      </c>
      <c r="BM1179" s="239" t="s">
        <v>1942</v>
      </c>
    </row>
    <row r="1180" s="13" customFormat="1">
      <c r="A1180" s="13"/>
      <c r="B1180" s="241"/>
      <c r="C1180" s="242"/>
      <c r="D1180" s="243" t="s">
        <v>230</v>
      </c>
      <c r="E1180" s="242"/>
      <c r="F1180" s="245" t="s">
        <v>1943</v>
      </c>
      <c r="G1180" s="242"/>
      <c r="H1180" s="246">
        <v>511.68299999999999</v>
      </c>
      <c r="I1180" s="247"/>
      <c r="J1180" s="242"/>
      <c r="K1180" s="242"/>
      <c r="L1180" s="248"/>
      <c r="M1180" s="249"/>
      <c r="N1180" s="250"/>
      <c r="O1180" s="250"/>
      <c r="P1180" s="250"/>
      <c r="Q1180" s="250"/>
      <c r="R1180" s="250"/>
      <c r="S1180" s="250"/>
      <c r="T1180" s="251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52" t="s">
        <v>230</v>
      </c>
      <c r="AU1180" s="252" t="s">
        <v>88</v>
      </c>
      <c r="AV1180" s="13" t="s">
        <v>88</v>
      </c>
      <c r="AW1180" s="13" t="s">
        <v>4</v>
      </c>
      <c r="AX1180" s="13" t="s">
        <v>86</v>
      </c>
      <c r="AY1180" s="252" t="s">
        <v>216</v>
      </c>
    </row>
    <row r="1181" s="2" customFormat="1" ht="16.5" customHeight="1">
      <c r="A1181" s="39"/>
      <c r="B1181" s="40"/>
      <c r="C1181" s="228" t="s">
        <v>1944</v>
      </c>
      <c r="D1181" s="228" t="s">
        <v>218</v>
      </c>
      <c r="E1181" s="229" t="s">
        <v>1945</v>
      </c>
      <c r="F1181" s="230" t="s">
        <v>1946</v>
      </c>
      <c r="G1181" s="231" t="s">
        <v>221</v>
      </c>
      <c r="H1181" s="232">
        <v>21</v>
      </c>
      <c r="I1181" s="233"/>
      <c r="J1181" s="234">
        <f>ROUND(I1181*H1181,2)</f>
        <v>0</v>
      </c>
      <c r="K1181" s="230" t="s">
        <v>222</v>
      </c>
      <c r="L1181" s="45"/>
      <c r="M1181" s="235" t="s">
        <v>1</v>
      </c>
      <c r="N1181" s="236" t="s">
        <v>44</v>
      </c>
      <c r="O1181" s="92"/>
      <c r="P1181" s="237">
        <f>O1181*H1181</f>
        <v>0</v>
      </c>
      <c r="Q1181" s="237">
        <v>0.0074999999999999997</v>
      </c>
      <c r="R1181" s="237">
        <f>Q1181*H1181</f>
        <v>0.1575</v>
      </c>
      <c r="S1181" s="237">
        <v>0</v>
      </c>
      <c r="T1181" s="238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39" t="s">
        <v>290</v>
      </c>
      <c r="AT1181" s="239" t="s">
        <v>218</v>
      </c>
      <c r="AU1181" s="239" t="s">
        <v>88</v>
      </c>
      <c r="AY1181" s="18" t="s">
        <v>216</v>
      </c>
      <c r="BE1181" s="240">
        <f>IF(N1181="základní",J1181,0)</f>
        <v>0</v>
      </c>
      <c r="BF1181" s="240">
        <f>IF(N1181="snížená",J1181,0)</f>
        <v>0</v>
      </c>
      <c r="BG1181" s="240">
        <f>IF(N1181="zákl. přenesená",J1181,0)</f>
        <v>0</v>
      </c>
      <c r="BH1181" s="240">
        <f>IF(N1181="sníž. přenesená",J1181,0)</f>
        <v>0</v>
      </c>
      <c r="BI1181" s="240">
        <f>IF(N1181="nulová",J1181,0)</f>
        <v>0</v>
      </c>
      <c r="BJ1181" s="18" t="s">
        <v>86</v>
      </c>
      <c r="BK1181" s="240">
        <f>ROUND(I1181*H1181,2)</f>
        <v>0</v>
      </c>
      <c r="BL1181" s="18" t="s">
        <v>290</v>
      </c>
      <c r="BM1181" s="239" t="s">
        <v>1947</v>
      </c>
    </row>
    <row r="1182" s="13" customFormat="1">
      <c r="A1182" s="13"/>
      <c r="B1182" s="241"/>
      <c r="C1182" s="242"/>
      <c r="D1182" s="243" t="s">
        <v>230</v>
      </c>
      <c r="E1182" s="244" t="s">
        <v>1</v>
      </c>
      <c r="F1182" s="245" t="s">
        <v>1948</v>
      </c>
      <c r="G1182" s="242"/>
      <c r="H1182" s="246">
        <v>17</v>
      </c>
      <c r="I1182" s="247"/>
      <c r="J1182" s="242"/>
      <c r="K1182" s="242"/>
      <c r="L1182" s="248"/>
      <c r="M1182" s="249"/>
      <c r="N1182" s="250"/>
      <c r="O1182" s="250"/>
      <c r="P1182" s="250"/>
      <c r="Q1182" s="250"/>
      <c r="R1182" s="250"/>
      <c r="S1182" s="250"/>
      <c r="T1182" s="251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T1182" s="252" t="s">
        <v>230</v>
      </c>
      <c r="AU1182" s="252" t="s">
        <v>88</v>
      </c>
      <c r="AV1182" s="13" t="s">
        <v>88</v>
      </c>
      <c r="AW1182" s="13" t="s">
        <v>34</v>
      </c>
      <c r="AX1182" s="13" t="s">
        <v>79</v>
      </c>
      <c r="AY1182" s="252" t="s">
        <v>216</v>
      </c>
    </row>
    <row r="1183" s="13" customFormat="1">
      <c r="A1183" s="13"/>
      <c r="B1183" s="241"/>
      <c r="C1183" s="242"/>
      <c r="D1183" s="243" t="s">
        <v>230</v>
      </c>
      <c r="E1183" s="244" t="s">
        <v>1</v>
      </c>
      <c r="F1183" s="245" t="s">
        <v>1949</v>
      </c>
      <c r="G1183" s="242"/>
      <c r="H1183" s="246">
        <v>2</v>
      </c>
      <c r="I1183" s="247"/>
      <c r="J1183" s="242"/>
      <c r="K1183" s="242"/>
      <c r="L1183" s="248"/>
      <c r="M1183" s="249"/>
      <c r="N1183" s="250"/>
      <c r="O1183" s="250"/>
      <c r="P1183" s="250"/>
      <c r="Q1183" s="250"/>
      <c r="R1183" s="250"/>
      <c r="S1183" s="250"/>
      <c r="T1183" s="251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52" t="s">
        <v>230</v>
      </c>
      <c r="AU1183" s="252" t="s">
        <v>88</v>
      </c>
      <c r="AV1183" s="13" t="s">
        <v>88</v>
      </c>
      <c r="AW1183" s="13" t="s">
        <v>34</v>
      </c>
      <c r="AX1183" s="13" t="s">
        <v>79</v>
      </c>
      <c r="AY1183" s="252" t="s">
        <v>216</v>
      </c>
    </row>
    <row r="1184" s="13" customFormat="1">
      <c r="A1184" s="13"/>
      <c r="B1184" s="241"/>
      <c r="C1184" s="242"/>
      <c r="D1184" s="243" t="s">
        <v>230</v>
      </c>
      <c r="E1184" s="244" t="s">
        <v>1</v>
      </c>
      <c r="F1184" s="245" t="s">
        <v>1950</v>
      </c>
      <c r="G1184" s="242"/>
      <c r="H1184" s="246">
        <v>1</v>
      </c>
      <c r="I1184" s="247"/>
      <c r="J1184" s="242"/>
      <c r="K1184" s="242"/>
      <c r="L1184" s="248"/>
      <c r="M1184" s="249"/>
      <c r="N1184" s="250"/>
      <c r="O1184" s="250"/>
      <c r="P1184" s="250"/>
      <c r="Q1184" s="250"/>
      <c r="R1184" s="250"/>
      <c r="S1184" s="250"/>
      <c r="T1184" s="251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T1184" s="252" t="s">
        <v>230</v>
      </c>
      <c r="AU1184" s="252" t="s">
        <v>88</v>
      </c>
      <c r="AV1184" s="13" t="s">
        <v>88</v>
      </c>
      <c r="AW1184" s="13" t="s">
        <v>34</v>
      </c>
      <c r="AX1184" s="13" t="s">
        <v>79</v>
      </c>
      <c r="AY1184" s="252" t="s">
        <v>216</v>
      </c>
    </row>
    <row r="1185" s="13" customFormat="1">
      <c r="A1185" s="13"/>
      <c r="B1185" s="241"/>
      <c r="C1185" s="242"/>
      <c r="D1185" s="243" t="s">
        <v>230</v>
      </c>
      <c r="E1185" s="244" t="s">
        <v>1</v>
      </c>
      <c r="F1185" s="245" t="s">
        <v>1951</v>
      </c>
      <c r="G1185" s="242"/>
      <c r="H1185" s="246">
        <v>1</v>
      </c>
      <c r="I1185" s="247"/>
      <c r="J1185" s="242"/>
      <c r="K1185" s="242"/>
      <c r="L1185" s="248"/>
      <c r="M1185" s="249"/>
      <c r="N1185" s="250"/>
      <c r="O1185" s="250"/>
      <c r="P1185" s="250"/>
      <c r="Q1185" s="250"/>
      <c r="R1185" s="250"/>
      <c r="S1185" s="250"/>
      <c r="T1185" s="251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52" t="s">
        <v>230</v>
      </c>
      <c r="AU1185" s="252" t="s">
        <v>88</v>
      </c>
      <c r="AV1185" s="13" t="s">
        <v>88</v>
      </c>
      <c r="AW1185" s="13" t="s">
        <v>34</v>
      </c>
      <c r="AX1185" s="13" t="s">
        <v>79</v>
      </c>
      <c r="AY1185" s="252" t="s">
        <v>216</v>
      </c>
    </row>
    <row r="1186" s="14" customFormat="1">
      <c r="A1186" s="14"/>
      <c r="B1186" s="253"/>
      <c r="C1186" s="254"/>
      <c r="D1186" s="243" t="s">
        <v>230</v>
      </c>
      <c r="E1186" s="255" t="s">
        <v>1</v>
      </c>
      <c r="F1186" s="256" t="s">
        <v>285</v>
      </c>
      <c r="G1186" s="254"/>
      <c r="H1186" s="257">
        <v>21</v>
      </c>
      <c r="I1186" s="258"/>
      <c r="J1186" s="254"/>
      <c r="K1186" s="254"/>
      <c r="L1186" s="259"/>
      <c r="M1186" s="260"/>
      <c r="N1186" s="261"/>
      <c r="O1186" s="261"/>
      <c r="P1186" s="261"/>
      <c r="Q1186" s="261"/>
      <c r="R1186" s="261"/>
      <c r="S1186" s="261"/>
      <c r="T1186" s="262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63" t="s">
        <v>230</v>
      </c>
      <c r="AU1186" s="263" t="s">
        <v>88</v>
      </c>
      <c r="AV1186" s="14" t="s">
        <v>121</v>
      </c>
      <c r="AW1186" s="14" t="s">
        <v>34</v>
      </c>
      <c r="AX1186" s="14" t="s">
        <v>86</v>
      </c>
      <c r="AY1186" s="263" t="s">
        <v>216</v>
      </c>
    </row>
    <row r="1187" s="2" customFormat="1" ht="16.5" customHeight="1">
      <c r="A1187" s="39"/>
      <c r="B1187" s="40"/>
      <c r="C1187" s="264" t="s">
        <v>1952</v>
      </c>
      <c r="D1187" s="264" t="s">
        <v>372</v>
      </c>
      <c r="E1187" s="265" t="s">
        <v>1953</v>
      </c>
      <c r="F1187" s="266" t="s">
        <v>1954</v>
      </c>
      <c r="G1187" s="267" t="s">
        <v>221</v>
      </c>
      <c r="H1187" s="268">
        <v>1.1000000000000001</v>
      </c>
      <c r="I1187" s="269"/>
      <c r="J1187" s="270">
        <f>ROUND(I1187*H1187,2)</f>
        <v>0</v>
      </c>
      <c r="K1187" s="266" t="s">
        <v>222</v>
      </c>
      <c r="L1187" s="271"/>
      <c r="M1187" s="272" t="s">
        <v>1</v>
      </c>
      <c r="N1187" s="273" t="s">
        <v>44</v>
      </c>
      <c r="O1187" s="92"/>
      <c r="P1187" s="237">
        <f>O1187*H1187</f>
        <v>0</v>
      </c>
      <c r="Q1187" s="237">
        <v>0.00010000000000000001</v>
      </c>
      <c r="R1187" s="237">
        <f>Q1187*H1187</f>
        <v>0.00011000000000000002</v>
      </c>
      <c r="S1187" s="237">
        <v>0</v>
      </c>
      <c r="T1187" s="238">
        <f>S1187*H1187</f>
        <v>0</v>
      </c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R1187" s="239" t="s">
        <v>371</v>
      </c>
      <c r="AT1187" s="239" t="s">
        <v>372</v>
      </c>
      <c r="AU1187" s="239" t="s">
        <v>88</v>
      </c>
      <c r="AY1187" s="18" t="s">
        <v>216</v>
      </c>
      <c r="BE1187" s="240">
        <f>IF(N1187="základní",J1187,0)</f>
        <v>0</v>
      </c>
      <c r="BF1187" s="240">
        <f>IF(N1187="snížená",J1187,0)</f>
        <v>0</v>
      </c>
      <c r="BG1187" s="240">
        <f>IF(N1187="zákl. přenesená",J1187,0)</f>
        <v>0</v>
      </c>
      <c r="BH1187" s="240">
        <f>IF(N1187="sníž. přenesená",J1187,0)</f>
        <v>0</v>
      </c>
      <c r="BI1187" s="240">
        <f>IF(N1187="nulová",J1187,0)</f>
        <v>0</v>
      </c>
      <c r="BJ1187" s="18" t="s">
        <v>86</v>
      </c>
      <c r="BK1187" s="240">
        <f>ROUND(I1187*H1187,2)</f>
        <v>0</v>
      </c>
      <c r="BL1187" s="18" t="s">
        <v>290</v>
      </c>
      <c r="BM1187" s="239" t="s">
        <v>1955</v>
      </c>
    </row>
    <row r="1188" s="13" customFormat="1">
      <c r="A1188" s="13"/>
      <c r="B1188" s="241"/>
      <c r="C1188" s="242"/>
      <c r="D1188" s="243" t="s">
        <v>230</v>
      </c>
      <c r="E1188" s="244" t="s">
        <v>1</v>
      </c>
      <c r="F1188" s="245" t="s">
        <v>1950</v>
      </c>
      <c r="G1188" s="242"/>
      <c r="H1188" s="246">
        <v>1</v>
      </c>
      <c r="I1188" s="247"/>
      <c r="J1188" s="242"/>
      <c r="K1188" s="242"/>
      <c r="L1188" s="248"/>
      <c r="M1188" s="249"/>
      <c r="N1188" s="250"/>
      <c r="O1188" s="250"/>
      <c r="P1188" s="250"/>
      <c r="Q1188" s="250"/>
      <c r="R1188" s="250"/>
      <c r="S1188" s="250"/>
      <c r="T1188" s="251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T1188" s="252" t="s">
        <v>230</v>
      </c>
      <c r="AU1188" s="252" t="s">
        <v>88</v>
      </c>
      <c r="AV1188" s="13" t="s">
        <v>88</v>
      </c>
      <c r="AW1188" s="13" t="s">
        <v>34</v>
      </c>
      <c r="AX1188" s="13" t="s">
        <v>86</v>
      </c>
      <c r="AY1188" s="252" t="s">
        <v>216</v>
      </c>
    </row>
    <row r="1189" s="13" customFormat="1">
      <c r="A1189" s="13"/>
      <c r="B1189" s="241"/>
      <c r="C1189" s="242"/>
      <c r="D1189" s="243" t="s">
        <v>230</v>
      </c>
      <c r="E1189" s="242"/>
      <c r="F1189" s="245" t="s">
        <v>1956</v>
      </c>
      <c r="G1189" s="242"/>
      <c r="H1189" s="246">
        <v>1.1000000000000001</v>
      </c>
      <c r="I1189" s="247"/>
      <c r="J1189" s="242"/>
      <c r="K1189" s="242"/>
      <c r="L1189" s="248"/>
      <c r="M1189" s="249"/>
      <c r="N1189" s="250"/>
      <c r="O1189" s="250"/>
      <c r="P1189" s="250"/>
      <c r="Q1189" s="250"/>
      <c r="R1189" s="250"/>
      <c r="S1189" s="250"/>
      <c r="T1189" s="251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52" t="s">
        <v>230</v>
      </c>
      <c r="AU1189" s="252" t="s">
        <v>88</v>
      </c>
      <c r="AV1189" s="13" t="s">
        <v>88</v>
      </c>
      <c r="AW1189" s="13" t="s">
        <v>4</v>
      </c>
      <c r="AX1189" s="13" t="s">
        <v>86</v>
      </c>
      <c r="AY1189" s="252" t="s">
        <v>216</v>
      </c>
    </row>
    <row r="1190" s="2" customFormat="1" ht="16.5" customHeight="1">
      <c r="A1190" s="39"/>
      <c r="B1190" s="40"/>
      <c r="C1190" s="264" t="s">
        <v>1957</v>
      </c>
      <c r="D1190" s="264" t="s">
        <v>372</v>
      </c>
      <c r="E1190" s="265" t="s">
        <v>1958</v>
      </c>
      <c r="F1190" s="266" t="s">
        <v>1959</v>
      </c>
      <c r="G1190" s="267" t="s">
        <v>221</v>
      </c>
      <c r="H1190" s="268">
        <v>18.699999999999999</v>
      </c>
      <c r="I1190" s="269"/>
      <c r="J1190" s="270">
        <f>ROUND(I1190*H1190,2)</f>
        <v>0</v>
      </c>
      <c r="K1190" s="266" t="s">
        <v>222</v>
      </c>
      <c r="L1190" s="271"/>
      <c r="M1190" s="272" t="s">
        <v>1</v>
      </c>
      <c r="N1190" s="273" t="s">
        <v>44</v>
      </c>
      <c r="O1190" s="92"/>
      <c r="P1190" s="237">
        <f>O1190*H1190</f>
        <v>0</v>
      </c>
      <c r="Q1190" s="237">
        <v>0.00010000000000000001</v>
      </c>
      <c r="R1190" s="237">
        <f>Q1190*H1190</f>
        <v>0.0018699999999999999</v>
      </c>
      <c r="S1190" s="237">
        <v>0</v>
      </c>
      <c r="T1190" s="238">
        <f>S1190*H1190</f>
        <v>0</v>
      </c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R1190" s="239" t="s">
        <v>371</v>
      </c>
      <c r="AT1190" s="239" t="s">
        <v>372</v>
      </c>
      <c r="AU1190" s="239" t="s">
        <v>88</v>
      </c>
      <c r="AY1190" s="18" t="s">
        <v>216</v>
      </c>
      <c r="BE1190" s="240">
        <f>IF(N1190="základní",J1190,0)</f>
        <v>0</v>
      </c>
      <c r="BF1190" s="240">
        <f>IF(N1190="snížená",J1190,0)</f>
        <v>0</v>
      </c>
      <c r="BG1190" s="240">
        <f>IF(N1190="zákl. přenesená",J1190,0)</f>
        <v>0</v>
      </c>
      <c r="BH1190" s="240">
        <f>IF(N1190="sníž. přenesená",J1190,0)</f>
        <v>0</v>
      </c>
      <c r="BI1190" s="240">
        <f>IF(N1190="nulová",J1190,0)</f>
        <v>0</v>
      </c>
      <c r="BJ1190" s="18" t="s">
        <v>86</v>
      </c>
      <c r="BK1190" s="240">
        <f>ROUND(I1190*H1190,2)</f>
        <v>0</v>
      </c>
      <c r="BL1190" s="18" t="s">
        <v>290</v>
      </c>
      <c r="BM1190" s="239" t="s">
        <v>1960</v>
      </c>
    </row>
    <row r="1191" s="13" customFormat="1">
      <c r="A1191" s="13"/>
      <c r="B1191" s="241"/>
      <c r="C1191" s="242"/>
      <c r="D1191" s="243" t="s">
        <v>230</v>
      </c>
      <c r="E1191" s="244" t="s">
        <v>1</v>
      </c>
      <c r="F1191" s="245" t="s">
        <v>1948</v>
      </c>
      <c r="G1191" s="242"/>
      <c r="H1191" s="246">
        <v>17</v>
      </c>
      <c r="I1191" s="247"/>
      <c r="J1191" s="242"/>
      <c r="K1191" s="242"/>
      <c r="L1191" s="248"/>
      <c r="M1191" s="249"/>
      <c r="N1191" s="250"/>
      <c r="O1191" s="250"/>
      <c r="P1191" s="250"/>
      <c r="Q1191" s="250"/>
      <c r="R1191" s="250"/>
      <c r="S1191" s="250"/>
      <c r="T1191" s="251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52" t="s">
        <v>230</v>
      </c>
      <c r="AU1191" s="252" t="s">
        <v>88</v>
      </c>
      <c r="AV1191" s="13" t="s">
        <v>88</v>
      </c>
      <c r="AW1191" s="13" t="s">
        <v>34</v>
      </c>
      <c r="AX1191" s="13" t="s">
        <v>86</v>
      </c>
      <c r="AY1191" s="252" t="s">
        <v>216</v>
      </c>
    </row>
    <row r="1192" s="13" customFormat="1">
      <c r="A1192" s="13"/>
      <c r="B1192" s="241"/>
      <c r="C1192" s="242"/>
      <c r="D1192" s="243" t="s">
        <v>230</v>
      </c>
      <c r="E1192" s="242"/>
      <c r="F1192" s="245" t="s">
        <v>1961</v>
      </c>
      <c r="G1192" s="242"/>
      <c r="H1192" s="246">
        <v>18.699999999999999</v>
      </c>
      <c r="I1192" s="247"/>
      <c r="J1192" s="242"/>
      <c r="K1192" s="242"/>
      <c r="L1192" s="248"/>
      <c r="M1192" s="249"/>
      <c r="N1192" s="250"/>
      <c r="O1192" s="250"/>
      <c r="P1192" s="250"/>
      <c r="Q1192" s="250"/>
      <c r="R1192" s="250"/>
      <c r="S1192" s="250"/>
      <c r="T1192" s="251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T1192" s="252" t="s">
        <v>230</v>
      </c>
      <c r="AU1192" s="252" t="s">
        <v>88</v>
      </c>
      <c r="AV1192" s="13" t="s">
        <v>88</v>
      </c>
      <c r="AW1192" s="13" t="s">
        <v>4</v>
      </c>
      <c r="AX1192" s="13" t="s">
        <v>86</v>
      </c>
      <c r="AY1192" s="252" t="s">
        <v>216</v>
      </c>
    </row>
    <row r="1193" s="2" customFormat="1" ht="16.5" customHeight="1">
      <c r="A1193" s="39"/>
      <c r="B1193" s="40"/>
      <c r="C1193" s="264" t="s">
        <v>1962</v>
      </c>
      <c r="D1193" s="264" t="s">
        <v>372</v>
      </c>
      <c r="E1193" s="265" t="s">
        <v>1963</v>
      </c>
      <c r="F1193" s="266" t="s">
        <v>1964</v>
      </c>
      <c r="G1193" s="267" t="s">
        <v>221</v>
      </c>
      <c r="H1193" s="268">
        <v>2.2000000000000002</v>
      </c>
      <c r="I1193" s="269"/>
      <c r="J1193" s="270">
        <f>ROUND(I1193*H1193,2)</f>
        <v>0</v>
      </c>
      <c r="K1193" s="266" t="s">
        <v>222</v>
      </c>
      <c r="L1193" s="271"/>
      <c r="M1193" s="272" t="s">
        <v>1</v>
      </c>
      <c r="N1193" s="273" t="s">
        <v>44</v>
      </c>
      <c r="O1193" s="92"/>
      <c r="P1193" s="237">
        <f>O1193*H1193</f>
        <v>0</v>
      </c>
      <c r="Q1193" s="237">
        <v>0.00023000000000000001</v>
      </c>
      <c r="R1193" s="237">
        <f>Q1193*H1193</f>
        <v>0.00050600000000000005</v>
      </c>
      <c r="S1193" s="237">
        <v>0</v>
      </c>
      <c r="T1193" s="238">
        <f>S1193*H1193</f>
        <v>0</v>
      </c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R1193" s="239" t="s">
        <v>371</v>
      </c>
      <c r="AT1193" s="239" t="s">
        <v>372</v>
      </c>
      <c r="AU1193" s="239" t="s">
        <v>88</v>
      </c>
      <c r="AY1193" s="18" t="s">
        <v>216</v>
      </c>
      <c r="BE1193" s="240">
        <f>IF(N1193="základní",J1193,0)</f>
        <v>0</v>
      </c>
      <c r="BF1193" s="240">
        <f>IF(N1193="snížená",J1193,0)</f>
        <v>0</v>
      </c>
      <c r="BG1193" s="240">
        <f>IF(N1193="zákl. přenesená",J1193,0)</f>
        <v>0</v>
      </c>
      <c r="BH1193" s="240">
        <f>IF(N1193="sníž. přenesená",J1193,0)</f>
        <v>0</v>
      </c>
      <c r="BI1193" s="240">
        <f>IF(N1193="nulová",J1193,0)</f>
        <v>0</v>
      </c>
      <c r="BJ1193" s="18" t="s">
        <v>86</v>
      </c>
      <c r="BK1193" s="240">
        <f>ROUND(I1193*H1193,2)</f>
        <v>0</v>
      </c>
      <c r="BL1193" s="18" t="s">
        <v>290</v>
      </c>
      <c r="BM1193" s="239" t="s">
        <v>1965</v>
      </c>
    </row>
    <row r="1194" s="13" customFormat="1">
      <c r="A1194" s="13"/>
      <c r="B1194" s="241"/>
      <c r="C1194" s="242"/>
      <c r="D1194" s="243" t="s">
        <v>230</v>
      </c>
      <c r="E1194" s="244" t="s">
        <v>1</v>
      </c>
      <c r="F1194" s="245" t="s">
        <v>1949</v>
      </c>
      <c r="G1194" s="242"/>
      <c r="H1194" s="246">
        <v>2</v>
      </c>
      <c r="I1194" s="247"/>
      <c r="J1194" s="242"/>
      <c r="K1194" s="242"/>
      <c r="L1194" s="248"/>
      <c r="M1194" s="249"/>
      <c r="N1194" s="250"/>
      <c r="O1194" s="250"/>
      <c r="P1194" s="250"/>
      <c r="Q1194" s="250"/>
      <c r="R1194" s="250"/>
      <c r="S1194" s="250"/>
      <c r="T1194" s="251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52" t="s">
        <v>230</v>
      </c>
      <c r="AU1194" s="252" t="s">
        <v>88</v>
      </c>
      <c r="AV1194" s="13" t="s">
        <v>88</v>
      </c>
      <c r="AW1194" s="13" t="s">
        <v>34</v>
      </c>
      <c r="AX1194" s="13" t="s">
        <v>86</v>
      </c>
      <c r="AY1194" s="252" t="s">
        <v>216</v>
      </c>
    </row>
    <row r="1195" s="13" customFormat="1">
      <c r="A1195" s="13"/>
      <c r="B1195" s="241"/>
      <c r="C1195" s="242"/>
      <c r="D1195" s="243" t="s">
        <v>230</v>
      </c>
      <c r="E1195" s="242"/>
      <c r="F1195" s="245" t="s">
        <v>1966</v>
      </c>
      <c r="G1195" s="242"/>
      <c r="H1195" s="246">
        <v>2.2000000000000002</v>
      </c>
      <c r="I1195" s="247"/>
      <c r="J1195" s="242"/>
      <c r="K1195" s="242"/>
      <c r="L1195" s="248"/>
      <c r="M1195" s="249"/>
      <c r="N1195" s="250"/>
      <c r="O1195" s="250"/>
      <c r="P1195" s="250"/>
      <c r="Q1195" s="250"/>
      <c r="R1195" s="250"/>
      <c r="S1195" s="250"/>
      <c r="T1195" s="251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52" t="s">
        <v>230</v>
      </c>
      <c r="AU1195" s="252" t="s">
        <v>88</v>
      </c>
      <c r="AV1195" s="13" t="s">
        <v>88</v>
      </c>
      <c r="AW1195" s="13" t="s">
        <v>4</v>
      </c>
      <c r="AX1195" s="13" t="s">
        <v>86</v>
      </c>
      <c r="AY1195" s="252" t="s">
        <v>216</v>
      </c>
    </row>
    <row r="1196" s="2" customFormat="1" ht="16.5" customHeight="1">
      <c r="A1196" s="39"/>
      <c r="B1196" s="40"/>
      <c r="C1196" s="264" t="s">
        <v>1967</v>
      </c>
      <c r="D1196" s="264" t="s">
        <v>372</v>
      </c>
      <c r="E1196" s="265" t="s">
        <v>1968</v>
      </c>
      <c r="F1196" s="266" t="s">
        <v>1969</v>
      </c>
      <c r="G1196" s="267" t="s">
        <v>221</v>
      </c>
      <c r="H1196" s="268">
        <v>1.1000000000000001</v>
      </c>
      <c r="I1196" s="269"/>
      <c r="J1196" s="270">
        <f>ROUND(I1196*H1196,2)</f>
        <v>0</v>
      </c>
      <c r="K1196" s="266" t="s">
        <v>222</v>
      </c>
      <c r="L1196" s="271"/>
      <c r="M1196" s="272" t="s">
        <v>1</v>
      </c>
      <c r="N1196" s="273" t="s">
        <v>44</v>
      </c>
      <c r="O1196" s="92"/>
      <c r="P1196" s="237">
        <f>O1196*H1196</f>
        <v>0</v>
      </c>
      <c r="Q1196" s="237">
        <v>0.00025999999999999998</v>
      </c>
      <c r="R1196" s="237">
        <f>Q1196*H1196</f>
        <v>0.00028600000000000001</v>
      </c>
      <c r="S1196" s="237">
        <v>0</v>
      </c>
      <c r="T1196" s="238">
        <f>S1196*H1196</f>
        <v>0</v>
      </c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R1196" s="239" t="s">
        <v>371</v>
      </c>
      <c r="AT1196" s="239" t="s">
        <v>372</v>
      </c>
      <c r="AU1196" s="239" t="s">
        <v>88</v>
      </c>
      <c r="AY1196" s="18" t="s">
        <v>216</v>
      </c>
      <c r="BE1196" s="240">
        <f>IF(N1196="základní",J1196,0)</f>
        <v>0</v>
      </c>
      <c r="BF1196" s="240">
        <f>IF(N1196="snížená",J1196,0)</f>
        <v>0</v>
      </c>
      <c r="BG1196" s="240">
        <f>IF(N1196="zákl. přenesená",J1196,0)</f>
        <v>0</v>
      </c>
      <c r="BH1196" s="240">
        <f>IF(N1196="sníž. přenesená",J1196,0)</f>
        <v>0</v>
      </c>
      <c r="BI1196" s="240">
        <f>IF(N1196="nulová",J1196,0)</f>
        <v>0</v>
      </c>
      <c r="BJ1196" s="18" t="s">
        <v>86</v>
      </c>
      <c r="BK1196" s="240">
        <f>ROUND(I1196*H1196,2)</f>
        <v>0</v>
      </c>
      <c r="BL1196" s="18" t="s">
        <v>290</v>
      </c>
      <c r="BM1196" s="239" t="s">
        <v>1970</v>
      </c>
    </row>
    <row r="1197" s="13" customFormat="1">
      <c r="A1197" s="13"/>
      <c r="B1197" s="241"/>
      <c r="C1197" s="242"/>
      <c r="D1197" s="243" t="s">
        <v>230</v>
      </c>
      <c r="E1197" s="244" t="s">
        <v>1</v>
      </c>
      <c r="F1197" s="245" t="s">
        <v>1951</v>
      </c>
      <c r="G1197" s="242"/>
      <c r="H1197" s="246">
        <v>1</v>
      </c>
      <c r="I1197" s="247"/>
      <c r="J1197" s="242"/>
      <c r="K1197" s="242"/>
      <c r="L1197" s="248"/>
      <c r="M1197" s="249"/>
      <c r="N1197" s="250"/>
      <c r="O1197" s="250"/>
      <c r="P1197" s="250"/>
      <c r="Q1197" s="250"/>
      <c r="R1197" s="250"/>
      <c r="S1197" s="250"/>
      <c r="T1197" s="251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52" t="s">
        <v>230</v>
      </c>
      <c r="AU1197" s="252" t="s">
        <v>88</v>
      </c>
      <c r="AV1197" s="13" t="s">
        <v>88</v>
      </c>
      <c r="AW1197" s="13" t="s">
        <v>34</v>
      </c>
      <c r="AX1197" s="13" t="s">
        <v>86</v>
      </c>
      <c r="AY1197" s="252" t="s">
        <v>216</v>
      </c>
    </row>
    <row r="1198" s="13" customFormat="1">
      <c r="A1198" s="13"/>
      <c r="B1198" s="241"/>
      <c r="C1198" s="242"/>
      <c r="D1198" s="243" t="s">
        <v>230</v>
      </c>
      <c r="E1198" s="242"/>
      <c r="F1198" s="245" t="s">
        <v>1956</v>
      </c>
      <c r="G1198" s="242"/>
      <c r="H1198" s="246">
        <v>1.1000000000000001</v>
      </c>
      <c r="I1198" s="247"/>
      <c r="J1198" s="242"/>
      <c r="K1198" s="242"/>
      <c r="L1198" s="248"/>
      <c r="M1198" s="249"/>
      <c r="N1198" s="250"/>
      <c r="O1198" s="250"/>
      <c r="P1198" s="250"/>
      <c r="Q1198" s="250"/>
      <c r="R1198" s="250"/>
      <c r="S1198" s="250"/>
      <c r="T1198" s="251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T1198" s="252" t="s">
        <v>230</v>
      </c>
      <c r="AU1198" s="252" t="s">
        <v>88</v>
      </c>
      <c r="AV1198" s="13" t="s">
        <v>88</v>
      </c>
      <c r="AW1198" s="13" t="s">
        <v>4</v>
      </c>
      <c r="AX1198" s="13" t="s">
        <v>86</v>
      </c>
      <c r="AY1198" s="252" t="s">
        <v>216</v>
      </c>
    </row>
    <row r="1199" s="2" customFormat="1" ht="21.75" customHeight="1">
      <c r="A1199" s="39"/>
      <c r="B1199" s="40"/>
      <c r="C1199" s="228" t="s">
        <v>1971</v>
      </c>
      <c r="D1199" s="228" t="s">
        <v>218</v>
      </c>
      <c r="E1199" s="229" t="s">
        <v>1972</v>
      </c>
      <c r="F1199" s="230" t="s">
        <v>1973</v>
      </c>
      <c r="G1199" s="231" t="s">
        <v>221</v>
      </c>
      <c r="H1199" s="232">
        <v>139</v>
      </c>
      <c r="I1199" s="233"/>
      <c r="J1199" s="234">
        <f>ROUND(I1199*H1199,2)</f>
        <v>0</v>
      </c>
      <c r="K1199" s="230" t="s">
        <v>222</v>
      </c>
      <c r="L1199" s="45"/>
      <c r="M1199" s="235" t="s">
        <v>1</v>
      </c>
      <c r="N1199" s="236" t="s">
        <v>44</v>
      </c>
      <c r="O1199" s="92"/>
      <c r="P1199" s="237">
        <f>O1199*H1199</f>
        <v>0</v>
      </c>
      <c r="Q1199" s="237">
        <v>0.00975</v>
      </c>
      <c r="R1199" s="237">
        <f>Q1199*H1199</f>
        <v>1.3552500000000001</v>
      </c>
      <c r="S1199" s="237">
        <v>0</v>
      </c>
      <c r="T1199" s="238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39" t="s">
        <v>290</v>
      </c>
      <c r="AT1199" s="239" t="s">
        <v>218</v>
      </c>
      <c r="AU1199" s="239" t="s">
        <v>88</v>
      </c>
      <c r="AY1199" s="18" t="s">
        <v>216</v>
      </c>
      <c r="BE1199" s="240">
        <f>IF(N1199="základní",J1199,0)</f>
        <v>0</v>
      </c>
      <c r="BF1199" s="240">
        <f>IF(N1199="snížená",J1199,0)</f>
        <v>0</v>
      </c>
      <c r="BG1199" s="240">
        <f>IF(N1199="zákl. přenesená",J1199,0)</f>
        <v>0</v>
      </c>
      <c r="BH1199" s="240">
        <f>IF(N1199="sníž. přenesená",J1199,0)</f>
        <v>0</v>
      </c>
      <c r="BI1199" s="240">
        <f>IF(N1199="nulová",J1199,0)</f>
        <v>0</v>
      </c>
      <c r="BJ1199" s="18" t="s">
        <v>86</v>
      </c>
      <c r="BK1199" s="240">
        <f>ROUND(I1199*H1199,2)</f>
        <v>0</v>
      </c>
      <c r="BL1199" s="18" t="s">
        <v>290</v>
      </c>
      <c r="BM1199" s="239" t="s">
        <v>1974</v>
      </c>
    </row>
    <row r="1200" s="13" customFormat="1">
      <c r="A1200" s="13"/>
      <c r="B1200" s="241"/>
      <c r="C1200" s="242"/>
      <c r="D1200" s="243" t="s">
        <v>230</v>
      </c>
      <c r="E1200" s="244" t="s">
        <v>1</v>
      </c>
      <c r="F1200" s="245" t="s">
        <v>1975</v>
      </c>
      <c r="G1200" s="242"/>
      <c r="H1200" s="246">
        <v>14</v>
      </c>
      <c r="I1200" s="247"/>
      <c r="J1200" s="242"/>
      <c r="K1200" s="242"/>
      <c r="L1200" s="248"/>
      <c r="M1200" s="249"/>
      <c r="N1200" s="250"/>
      <c r="O1200" s="250"/>
      <c r="P1200" s="250"/>
      <c r="Q1200" s="250"/>
      <c r="R1200" s="250"/>
      <c r="S1200" s="250"/>
      <c r="T1200" s="251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52" t="s">
        <v>230</v>
      </c>
      <c r="AU1200" s="252" t="s">
        <v>88</v>
      </c>
      <c r="AV1200" s="13" t="s">
        <v>88</v>
      </c>
      <c r="AW1200" s="13" t="s">
        <v>34</v>
      </c>
      <c r="AX1200" s="13" t="s">
        <v>79</v>
      </c>
      <c r="AY1200" s="252" t="s">
        <v>216</v>
      </c>
    </row>
    <row r="1201" s="13" customFormat="1">
      <c r="A1201" s="13"/>
      <c r="B1201" s="241"/>
      <c r="C1201" s="242"/>
      <c r="D1201" s="243" t="s">
        <v>230</v>
      </c>
      <c r="E1201" s="244" t="s">
        <v>1</v>
      </c>
      <c r="F1201" s="245" t="s">
        <v>1976</v>
      </c>
      <c r="G1201" s="242"/>
      <c r="H1201" s="246">
        <v>121</v>
      </c>
      <c r="I1201" s="247"/>
      <c r="J1201" s="242"/>
      <c r="K1201" s="242"/>
      <c r="L1201" s="248"/>
      <c r="M1201" s="249"/>
      <c r="N1201" s="250"/>
      <c r="O1201" s="250"/>
      <c r="P1201" s="250"/>
      <c r="Q1201" s="250"/>
      <c r="R1201" s="250"/>
      <c r="S1201" s="250"/>
      <c r="T1201" s="251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52" t="s">
        <v>230</v>
      </c>
      <c r="AU1201" s="252" t="s">
        <v>88</v>
      </c>
      <c r="AV1201" s="13" t="s">
        <v>88</v>
      </c>
      <c r="AW1201" s="13" t="s">
        <v>34</v>
      </c>
      <c r="AX1201" s="13" t="s">
        <v>79</v>
      </c>
      <c r="AY1201" s="252" t="s">
        <v>216</v>
      </c>
    </row>
    <row r="1202" s="13" customFormat="1">
      <c r="A1202" s="13"/>
      <c r="B1202" s="241"/>
      <c r="C1202" s="242"/>
      <c r="D1202" s="243" t="s">
        <v>230</v>
      </c>
      <c r="E1202" s="244" t="s">
        <v>1</v>
      </c>
      <c r="F1202" s="245" t="s">
        <v>1977</v>
      </c>
      <c r="G1202" s="242"/>
      <c r="H1202" s="246">
        <v>4</v>
      </c>
      <c r="I1202" s="247"/>
      <c r="J1202" s="242"/>
      <c r="K1202" s="242"/>
      <c r="L1202" s="248"/>
      <c r="M1202" s="249"/>
      <c r="N1202" s="250"/>
      <c r="O1202" s="250"/>
      <c r="P1202" s="250"/>
      <c r="Q1202" s="250"/>
      <c r="R1202" s="250"/>
      <c r="S1202" s="250"/>
      <c r="T1202" s="251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T1202" s="252" t="s">
        <v>230</v>
      </c>
      <c r="AU1202" s="252" t="s">
        <v>88</v>
      </c>
      <c r="AV1202" s="13" t="s">
        <v>88</v>
      </c>
      <c r="AW1202" s="13" t="s">
        <v>34</v>
      </c>
      <c r="AX1202" s="13" t="s">
        <v>79</v>
      </c>
      <c r="AY1202" s="252" t="s">
        <v>216</v>
      </c>
    </row>
    <row r="1203" s="14" customFormat="1">
      <c r="A1203" s="14"/>
      <c r="B1203" s="253"/>
      <c r="C1203" s="254"/>
      <c r="D1203" s="243" t="s">
        <v>230</v>
      </c>
      <c r="E1203" s="255" t="s">
        <v>1</v>
      </c>
      <c r="F1203" s="256" t="s">
        <v>285</v>
      </c>
      <c r="G1203" s="254"/>
      <c r="H1203" s="257">
        <v>139</v>
      </c>
      <c r="I1203" s="258"/>
      <c r="J1203" s="254"/>
      <c r="K1203" s="254"/>
      <c r="L1203" s="259"/>
      <c r="M1203" s="260"/>
      <c r="N1203" s="261"/>
      <c r="O1203" s="261"/>
      <c r="P1203" s="261"/>
      <c r="Q1203" s="261"/>
      <c r="R1203" s="261"/>
      <c r="S1203" s="261"/>
      <c r="T1203" s="262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63" t="s">
        <v>230</v>
      </c>
      <c r="AU1203" s="263" t="s">
        <v>88</v>
      </c>
      <c r="AV1203" s="14" t="s">
        <v>121</v>
      </c>
      <c r="AW1203" s="14" t="s">
        <v>34</v>
      </c>
      <c r="AX1203" s="14" t="s">
        <v>86</v>
      </c>
      <c r="AY1203" s="263" t="s">
        <v>216</v>
      </c>
    </row>
    <row r="1204" s="2" customFormat="1" ht="24.15" customHeight="1">
      <c r="A1204" s="39"/>
      <c r="B1204" s="40"/>
      <c r="C1204" s="264" t="s">
        <v>1978</v>
      </c>
      <c r="D1204" s="264" t="s">
        <v>372</v>
      </c>
      <c r="E1204" s="265" t="s">
        <v>1979</v>
      </c>
      <c r="F1204" s="266" t="s">
        <v>1980</v>
      </c>
      <c r="G1204" s="267" t="s">
        <v>221</v>
      </c>
      <c r="H1204" s="268">
        <v>4.4000000000000004</v>
      </c>
      <c r="I1204" s="269"/>
      <c r="J1204" s="270">
        <f>ROUND(I1204*H1204,2)</f>
        <v>0</v>
      </c>
      <c r="K1204" s="266" t="s">
        <v>222</v>
      </c>
      <c r="L1204" s="271"/>
      <c r="M1204" s="272" t="s">
        <v>1</v>
      </c>
      <c r="N1204" s="273" t="s">
        <v>44</v>
      </c>
      <c r="O1204" s="92"/>
      <c r="P1204" s="237">
        <f>O1204*H1204</f>
        <v>0</v>
      </c>
      <c r="Q1204" s="237">
        <v>0.00013999999999999999</v>
      </c>
      <c r="R1204" s="237">
        <f>Q1204*H1204</f>
        <v>0.00061600000000000001</v>
      </c>
      <c r="S1204" s="237">
        <v>0</v>
      </c>
      <c r="T1204" s="238">
        <f>S1204*H1204</f>
        <v>0</v>
      </c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R1204" s="239" t="s">
        <v>371</v>
      </c>
      <c r="AT1204" s="239" t="s">
        <v>372</v>
      </c>
      <c r="AU1204" s="239" t="s">
        <v>88</v>
      </c>
      <c r="AY1204" s="18" t="s">
        <v>216</v>
      </c>
      <c r="BE1204" s="240">
        <f>IF(N1204="základní",J1204,0)</f>
        <v>0</v>
      </c>
      <c r="BF1204" s="240">
        <f>IF(N1204="snížená",J1204,0)</f>
        <v>0</v>
      </c>
      <c r="BG1204" s="240">
        <f>IF(N1204="zákl. přenesená",J1204,0)</f>
        <v>0</v>
      </c>
      <c r="BH1204" s="240">
        <f>IF(N1204="sníž. přenesená",J1204,0)</f>
        <v>0</v>
      </c>
      <c r="BI1204" s="240">
        <f>IF(N1204="nulová",J1204,0)</f>
        <v>0</v>
      </c>
      <c r="BJ1204" s="18" t="s">
        <v>86</v>
      </c>
      <c r="BK1204" s="240">
        <f>ROUND(I1204*H1204,2)</f>
        <v>0</v>
      </c>
      <c r="BL1204" s="18" t="s">
        <v>290</v>
      </c>
      <c r="BM1204" s="239" t="s">
        <v>1981</v>
      </c>
    </row>
    <row r="1205" s="13" customFormat="1">
      <c r="A1205" s="13"/>
      <c r="B1205" s="241"/>
      <c r="C1205" s="242"/>
      <c r="D1205" s="243" t="s">
        <v>230</v>
      </c>
      <c r="E1205" s="244" t="s">
        <v>1</v>
      </c>
      <c r="F1205" s="245" t="s">
        <v>1977</v>
      </c>
      <c r="G1205" s="242"/>
      <c r="H1205" s="246">
        <v>4</v>
      </c>
      <c r="I1205" s="247"/>
      <c r="J1205" s="242"/>
      <c r="K1205" s="242"/>
      <c r="L1205" s="248"/>
      <c r="M1205" s="249"/>
      <c r="N1205" s="250"/>
      <c r="O1205" s="250"/>
      <c r="P1205" s="250"/>
      <c r="Q1205" s="250"/>
      <c r="R1205" s="250"/>
      <c r="S1205" s="250"/>
      <c r="T1205" s="251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52" t="s">
        <v>230</v>
      </c>
      <c r="AU1205" s="252" t="s">
        <v>88</v>
      </c>
      <c r="AV1205" s="13" t="s">
        <v>88</v>
      </c>
      <c r="AW1205" s="13" t="s">
        <v>34</v>
      </c>
      <c r="AX1205" s="13" t="s">
        <v>86</v>
      </c>
      <c r="AY1205" s="252" t="s">
        <v>216</v>
      </c>
    </row>
    <row r="1206" s="13" customFormat="1">
      <c r="A1206" s="13"/>
      <c r="B1206" s="241"/>
      <c r="C1206" s="242"/>
      <c r="D1206" s="243" t="s">
        <v>230</v>
      </c>
      <c r="E1206" s="242"/>
      <c r="F1206" s="245" t="s">
        <v>1982</v>
      </c>
      <c r="G1206" s="242"/>
      <c r="H1206" s="246">
        <v>4.4000000000000004</v>
      </c>
      <c r="I1206" s="247"/>
      <c r="J1206" s="242"/>
      <c r="K1206" s="242"/>
      <c r="L1206" s="248"/>
      <c r="M1206" s="249"/>
      <c r="N1206" s="250"/>
      <c r="O1206" s="250"/>
      <c r="P1206" s="250"/>
      <c r="Q1206" s="250"/>
      <c r="R1206" s="250"/>
      <c r="S1206" s="250"/>
      <c r="T1206" s="251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52" t="s">
        <v>230</v>
      </c>
      <c r="AU1206" s="252" t="s">
        <v>88</v>
      </c>
      <c r="AV1206" s="13" t="s">
        <v>88</v>
      </c>
      <c r="AW1206" s="13" t="s">
        <v>4</v>
      </c>
      <c r="AX1206" s="13" t="s">
        <v>86</v>
      </c>
      <c r="AY1206" s="252" t="s">
        <v>216</v>
      </c>
    </row>
    <row r="1207" s="2" customFormat="1" ht="24.15" customHeight="1">
      <c r="A1207" s="39"/>
      <c r="B1207" s="40"/>
      <c r="C1207" s="264" t="s">
        <v>1983</v>
      </c>
      <c r="D1207" s="264" t="s">
        <v>372</v>
      </c>
      <c r="E1207" s="265" t="s">
        <v>1984</v>
      </c>
      <c r="F1207" s="266" t="s">
        <v>1985</v>
      </c>
      <c r="G1207" s="267" t="s">
        <v>221</v>
      </c>
      <c r="H1207" s="268">
        <v>15.4</v>
      </c>
      <c r="I1207" s="269"/>
      <c r="J1207" s="270">
        <f>ROUND(I1207*H1207,2)</f>
        <v>0</v>
      </c>
      <c r="K1207" s="266" t="s">
        <v>222</v>
      </c>
      <c r="L1207" s="271"/>
      <c r="M1207" s="272" t="s">
        <v>1</v>
      </c>
      <c r="N1207" s="273" t="s">
        <v>44</v>
      </c>
      <c r="O1207" s="92"/>
      <c r="P1207" s="237">
        <f>O1207*H1207</f>
        <v>0</v>
      </c>
      <c r="Q1207" s="237">
        <v>0.00014999999999999999</v>
      </c>
      <c r="R1207" s="237">
        <f>Q1207*H1207</f>
        <v>0.00231</v>
      </c>
      <c r="S1207" s="237">
        <v>0</v>
      </c>
      <c r="T1207" s="238">
        <f>S1207*H1207</f>
        <v>0</v>
      </c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R1207" s="239" t="s">
        <v>371</v>
      </c>
      <c r="AT1207" s="239" t="s">
        <v>372</v>
      </c>
      <c r="AU1207" s="239" t="s">
        <v>88</v>
      </c>
      <c r="AY1207" s="18" t="s">
        <v>216</v>
      </c>
      <c r="BE1207" s="240">
        <f>IF(N1207="základní",J1207,0)</f>
        <v>0</v>
      </c>
      <c r="BF1207" s="240">
        <f>IF(N1207="snížená",J1207,0)</f>
        <v>0</v>
      </c>
      <c r="BG1207" s="240">
        <f>IF(N1207="zákl. přenesená",J1207,0)</f>
        <v>0</v>
      </c>
      <c r="BH1207" s="240">
        <f>IF(N1207="sníž. přenesená",J1207,0)</f>
        <v>0</v>
      </c>
      <c r="BI1207" s="240">
        <f>IF(N1207="nulová",J1207,0)</f>
        <v>0</v>
      </c>
      <c r="BJ1207" s="18" t="s">
        <v>86</v>
      </c>
      <c r="BK1207" s="240">
        <f>ROUND(I1207*H1207,2)</f>
        <v>0</v>
      </c>
      <c r="BL1207" s="18" t="s">
        <v>290</v>
      </c>
      <c r="BM1207" s="239" t="s">
        <v>1986</v>
      </c>
    </row>
    <row r="1208" s="13" customFormat="1">
      <c r="A1208" s="13"/>
      <c r="B1208" s="241"/>
      <c r="C1208" s="242"/>
      <c r="D1208" s="243" t="s">
        <v>230</v>
      </c>
      <c r="E1208" s="244" t="s">
        <v>1</v>
      </c>
      <c r="F1208" s="245" t="s">
        <v>1975</v>
      </c>
      <c r="G1208" s="242"/>
      <c r="H1208" s="246">
        <v>14</v>
      </c>
      <c r="I1208" s="247"/>
      <c r="J1208" s="242"/>
      <c r="K1208" s="242"/>
      <c r="L1208" s="248"/>
      <c r="M1208" s="249"/>
      <c r="N1208" s="250"/>
      <c r="O1208" s="250"/>
      <c r="P1208" s="250"/>
      <c r="Q1208" s="250"/>
      <c r="R1208" s="250"/>
      <c r="S1208" s="250"/>
      <c r="T1208" s="251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T1208" s="252" t="s">
        <v>230</v>
      </c>
      <c r="AU1208" s="252" t="s">
        <v>88</v>
      </c>
      <c r="AV1208" s="13" t="s">
        <v>88</v>
      </c>
      <c r="AW1208" s="13" t="s">
        <v>34</v>
      </c>
      <c r="AX1208" s="13" t="s">
        <v>86</v>
      </c>
      <c r="AY1208" s="252" t="s">
        <v>216</v>
      </c>
    </row>
    <row r="1209" s="13" customFormat="1">
      <c r="A1209" s="13"/>
      <c r="B1209" s="241"/>
      <c r="C1209" s="242"/>
      <c r="D1209" s="243" t="s">
        <v>230</v>
      </c>
      <c r="E1209" s="242"/>
      <c r="F1209" s="245" t="s">
        <v>1987</v>
      </c>
      <c r="G1209" s="242"/>
      <c r="H1209" s="246">
        <v>15.4</v>
      </c>
      <c r="I1209" s="247"/>
      <c r="J1209" s="242"/>
      <c r="K1209" s="242"/>
      <c r="L1209" s="248"/>
      <c r="M1209" s="249"/>
      <c r="N1209" s="250"/>
      <c r="O1209" s="250"/>
      <c r="P1209" s="250"/>
      <c r="Q1209" s="250"/>
      <c r="R1209" s="250"/>
      <c r="S1209" s="250"/>
      <c r="T1209" s="251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52" t="s">
        <v>230</v>
      </c>
      <c r="AU1209" s="252" t="s">
        <v>88</v>
      </c>
      <c r="AV1209" s="13" t="s">
        <v>88</v>
      </c>
      <c r="AW1209" s="13" t="s">
        <v>4</v>
      </c>
      <c r="AX1209" s="13" t="s">
        <v>86</v>
      </c>
      <c r="AY1209" s="252" t="s">
        <v>216</v>
      </c>
    </row>
    <row r="1210" s="2" customFormat="1" ht="24.15" customHeight="1">
      <c r="A1210" s="39"/>
      <c r="B1210" s="40"/>
      <c r="C1210" s="264" t="s">
        <v>1988</v>
      </c>
      <c r="D1210" s="264" t="s">
        <v>372</v>
      </c>
      <c r="E1210" s="265" t="s">
        <v>1989</v>
      </c>
      <c r="F1210" s="266" t="s">
        <v>1990</v>
      </c>
      <c r="G1210" s="267" t="s">
        <v>221</v>
      </c>
      <c r="H1210" s="268">
        <v>133.09999999999999</v>
      </c>
      <c r="I1210" s="269"/>
      <c r="J1210" s="270">
        <f>ROUND(I1210*H1210,2)</f>
        <v>0</v>
      </c>
      <c r="K1210" s="266" t="s">
        <v>222</v>
      </c>
      <c r="L1210" s="271"/>
      <c r="M1210" s="272" t="s">
        <v>1</v>
      </c>
      <c r="N1210" s="273" t="s">
        <v>44</v>
      </c>
      <c r="O1210" s="92"/>
      <c r="P1210" s="237">
        <f>O1210*H1210</f>
        <v>0</v>
      </c>
      <c r="Q1210" s="237">
        <v>0.00010000000000000001</v>
      </c>
      <c r="R1210" s="237">
        <f>Q1210*H1210</f>
        <v>0.013310000000000001</v>
      </c>
      <c r="S1210" s="237">
        <v>0</v>
      </c>
      <c r="T1210" s="238">
        <f>S1210*H1210</f>
        <v>0</v>
      </c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R1210" s="239" t="s">
        <v>371</v>
      </c>
      <c r="AT1210" s="239" t="s">
        <v>372</v>
      </c>
      <c r="AU1210" s="239" t="s">
        <v>88</v>
      </c>
      <c r="AY1210" s="18" t="s">
        <v>216</v>
      </c>
      <c r="BE1210" s="240">
        <f>IF(N1210="základní",J1210,0)</f>
        <v>0</v>
      </c>
      <c r="BF1210" s="240">
        <f>IF(N1210="snížená",J1210,0)</f>
        <v>0</v>
      </c>
      <c r="BG1210" s="240">
        <f>IF(N1210="zákl. přenesená",J1210,0)</f>
        <v>0</v>
      </c>
      <c r="BH1210" s="240">
        <f>IF(N1210="sníž. přenesená",J1210,0)</f>
        <v>0</v>
      </c>
      <c r="BI1210" s="240">
        <f>IF(N1210="nulová",J1210,0)</f>
        <v>0</v>
      </c>
      <c r="BJ1210" s="18" t="s">
        <v>86</v>
      </c>
      <c r="BK1210" s="240">
        <f>ROUND(I1210*H1210,2)</f>
        <v>0</v>
      </c>
      <c r="BL1210" s="18" t="s">
        <v>290</v>
      </c>
      <c r="BM1210" s="239" t="s">
        <v>1991</v>
      </c>
    </row>
    <row r="1211" s="13" customFormat="1">
      <c r="A1211" s="13"/>
      <c r="B1211" s="241"/>
      <c r="C1211" s="242"/>
      <c r="D1211" s="243" t="s">
        <v>230</v>
      </c>
      <c r="E1211" s="244" t="s">
        <v>1</v>
      </c>
      <c r="F1211" s="245" t="s">
        <v>1976</v>
      </c>
      <c r="G1211" s="242"/>
      <c r="H1211" s="246">
        <v>121</v>
      </c>
      <c r="I1211" s="247"/>
      <c r="J1211" s="242"/>
      <c r="K1211" s="242"/>
      <c r="L1211" s="248"/>
      <c r="M1211" s="249"/>
      <c r="N1211" s="250"/>
      <c r="O1211" s="250"/>
      <c r="P1211" s="250"/>
      <c r="Q1211" s="250"/>
      <c r="R1211" s="250"/>
      <c r="S1211" s="250"/>
      <c r="T1211" s="251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52" t="s">
        <v>230</v>
      </c>
      <c r="AU1211" s="252" t="s">
        <v>88</v>
      </c>
      <c r="AV1211" s="13" t="s">
        <v>88</v>
      </c>
      <c r="AW1211" s="13" t="s">
        <v>34</v>
      </c>
      <c r="AX1211" s="13" t="s">
        <v>86</v>
      </c>
      <c r="AY1211" s="252" t="s">
        <v>216</v>
      </c>
    </row>
    <row r="1212" s="13" customFormat="1">
      <c r="A1212" s="13"/>
      <c r="B1212" s="241"/>
      <c r="C1212" s="242"/>
      <c r="D1212" s="243" t="s">
        <v>230</v>
      </c>
      <c r="E1212" s="242"/>
      <c r="F1212" s="245" t="s">
        <v>1992</v>
      </c>
      <c r="G1212" s="242"/>
      <c r="H1212" s="246">
        <v>133.09999999999999</v>
      </c>
      <c r="I1212" s="247"/>
      <c r="J1212" s="242"/>
      <c r="K1212" s="242"/>
      <c r="L1212" s="248"/>
      <c r="M1212" s="249"/>
      <c r="N1212" s="250"/>
      <c r="O1212" s="250"/>
      <c r="P1212" s="250"/>
      <c r="Q1212" s="250"/>
      <c r="R1212" s="250"/>
      <c r="S1212" s="250"/>
      <c r="T1212" s="251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T1212" s="252" t="s">
        <v>230</v>
      </c>
      <c r="AU1212" s="252" t="s">
        <v>88</v>
      </c>
      <c r="AV1212" s="13" t="s">
        <v>88</v>
      </c>
      <c r="AW1212" s="13" t="s">
        <v>4</v>
      </c>
      <c r="AX1212" s="13" t="s">
        <v>86</v>
      </c>
      <c r="AY1212" s="252" t="s">
        <v>216</v>
      </c>
    </row>
    <row r="1213" s="2" customFormat="1" ht="21.75" customHeight="1">
      <c r="A1213" s="39"/>
      <c r="B1213" s="40"/>
      <c r="C1213" s="228" t="s">
        <v>1993</v>
      </c>
      <c r="D1213" s="228" t="s">
        <v>218</v>
      </c>
      <c r="E1213" s="229" t="s">
        <v>1994</v>
      </c>
      <c r="F1213" s="230" t="s">
        <v>1995</v>
      </c>
      <c r="G1213" s="231" t="s">
        <v>221</v>
      </c>
      <c r="H1213" s="232">
        <v>1</v>
      </c>
      <c r="I1213" s="233"/>
      <c r="J1213" s="234">
        <f>ROUND(I1213*H1213,2)</f>
        <v>0</v>
      </c>
      <c r="K1213" s="230" t="s">
        <v>222</v>
      </c>
      <c r="L1213" s="45"/>
      <c r="M1213" s="235" t="s">
        <v>1</v>
      </c>
      <c r="N1213" s="236" t="s">
        <v>44</v>
      </c>
      <c r="O1213" s="92"/>
      <c r="P1213" s="237">
        <f>O1213*H1213</f>
        <v>0</v>
      </c>
      <c r="Q1213" s="237">
        <v>0.018749999999999999</v>
      </c>
      <c r="R1213" s="237">
        <f>Q1213*H1213</f>
        <v>0.018749999999999999</v>
      </c>
      <c r="S1213" s="237">
        <v>0</v>
      </c>
      <c r="T1213" s="238">
        <f>S1213*H1213</f>
        <v>0</v>
      </c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R1213" s="239" t="s">
        <v>290</v>
      </c>
      <c r="AT1213" s="239" t="s">
        <v>218</v>
      </c>
      <c r="AU1213" s="239" t="s">
        <v>88</v>
      </c>
      <c r="AY1213" s="18" t="s">
        <v>216</v>
      </c>
      <c r="BE1213" s="240">
        <f>IF(N1213="základní",J1213,0)</f>
        <v>0</v>
      </c>
      <c r="BF1213" s="240">
        <f>IF(N1213="snížená",J1213,0)</f>
        <v>0</v>
      </c>
      <c r="BG1213" s="240">
        <f>IF(N1213="zákl. přenesená",J1213,0)</f>
        <v>0</v>
      </c>
      <c r="BH1213" s="240">
        <f>IF(N1213="sníž. přenesená",J1213,0)</f>
        <v>0</v>
      </c>
      <c r="BI1213" s="240">
        <f>IF(N1213="nulová",J1213,0)</f>
        <v>0</v>
      </c>
      <c r="BJ1213" s="18" t="s">
        <v>86</v>
      </c>
      <c r="BK1213" s="240">
        <f>ROUND(I1213*H1213,2)</f>
        <v>0</v>
      </c>
      <c r="BL1213" s="18" t="s">
        <v>290</v>
      </c>
      <c r="BM1213" s="239" t="s">
        <v>1996</v>
      </c>
    </row>
    <row r="1214" s="13" customFormat="1">
      <c r="A1214" s="13"/>
      <c r="B1214" s="241"/>
      <c r="C1214" s="242"/>
      <c r="D1214" s="243" t="s">
        <v>230</v>
      </c>
      <c r="E1214" s="244" t="s">
        <v>1</v>
      </c>
      <c r="F1214" s="245" t="s">
        <v>1997</v>
      </c>
      <c r="G1214" s="242"/>
      <c r="H1214" s="246">
        <v>1</v>
      </c>
      <c r="I1214" s="247"/>
      <c r="J1214" s="242"/>
      <c r="K1214" s="242"/>
      <c r="L1214" s="248"/>
      <c r="M1214" s="249"/>
      <c r="N1214" s="250"/>
      <c r="O1214" s="250"/>
      <c r="P1214" s="250"/>
      <c r="Q1214" s="250"/>
      <c r="R1214" s="250"/>
      <c r="S1214" s="250"/>
      <c r="T1214" s="251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52" t="s">
        <v>230</v>
      </c>
      <c r="AU1214" s="252" t="s">
        <v>88</v>
      </c>
      <c r="AV1214" s="13" t="s">
        <v>88</v>
      </c>
      <c r="AW1214" s="13" t="s">
        <v>34</v>
      </c>
      <c r="AX1214" s="13" t="s">
        <v>79</v>
      </c>
      <c r="AY1214" s="252" t="s">
        <v>216</v>
      </c>
    </row>
    <row r="1215" s="14" customFormat="1">
      <c r="A1215" s="14"/>
      <c r="B1215" s="253"/>
      <c r="C1215" s="254"/>
      <c r="D1215" s="243" t="s">
        <v>230</v>
      </c>
      <c r="E1215" s="255" t="s">
        <v>1</v>
      </c>
      <c r="F1215" s="256" t="s">
        <v>1998</v>
      </c>
      <c r="G1215" s="254"/>
      <c r="H1215" s="257">
        <v>1</v>
      </c>
      <c r="I1215" s="258"/>
      <c r="J1215" s="254"/>
      <c r="K1215" s="254"/>
      <c r="L1215" s="259"/>
      <c r="M1215" s="260"/>
      <c r="N1215" s="261"/>
      <c r="O1215" s="261"/>
      <c r="P1215" s="261"/>
      <c r="Q1215" s="261"/>
      <c r="R1215" s="261"/>
      <c r="S1215" s="261"/>
      <c r="T1215" s="262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T1215" s="263" t="s">
        <v>230</v>
      </c>
      <c r="AU1215" s="263" t="s">
        <v>88</v>
      </c>
      <c r="AV1215" s="14" t="s">
        <v>121</v>
      </c>
      <c r="AW1215" s="14" t="s">
        <v>34</v>
      </c>
      <c r="AX1215" s="14" t="s">
        <v>86</v>
      </c>
      <c r="AY1215" s="263" t="s">
        <v>216</v>
      </c>
    </row>
    <row r="1216" s="2" customFormat="1" ht="21.75" customHeight="1">
      <c r="A1216" s="39"/>
      <c r="B1216" s="40"/>
      <c r="C1216" s="228" t="s">
        <v>1999</v>
      </c>
      <c r="D1216" s="228" t="s">
        <v>218</v>
      </c>
      <c r="E1216" s="229" t="s">
        <v>2000</v>
      </c>
      <c r="F1216" s="230" t="s">
        <v>2001</v>
      </c>
      <c r="G1216" s="231" t="s">
        <v>221</v>
      </c>
      <c r="H1216" s="232">
        <v>2</v>
      </c>
      <c r="I1216" s="233"/>
      <c r="J1216" s="234">
        <f>ROUND(I1216*H1216,2)</f>
        <v>0</v>
      </c>
      <c r="K1216" s="230" t="s">
        <v>222</v>
      </c>
      <c r="L1216" s="45"/>
      <c r="M1216" s="235" t="s">
        <v>1</v>
      </c>
      <c r="N1216" s="236" t="s">
        <v>44</v>
      </c>
      <c r="O1216" s="92"/>
      <c r="P1216" s="237">
        <f>O1216*H1216</f>
        <v>0</v>
      </c>
      <c r="Q1216" s="237">
        <v>0.02588</v>
      </c>
      <c r="R1216" s="237">
        <f>Q1216*H1216</f>
        <v>0.05176</v>
      </c>
      <c r="S1216" s="237">
        <v>0</v>
      </c>
      <c r="T1216" s="238">
        <f>S1216*H1216</f>
        <v>0</v>
      </c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R1216" s="239" t="s">
        <v>290</v>
      </c>
      <c r="AT1216" s="239" t="s">
        <v>218</v>
      </c>
      <c r="AU1216" s="239" t="s">
        <v>88</v>
      </c>
      <c r="AY1216" s="18" t="s">
        <v>216</v>
      </c>
      <c r="BE1216" s="240">
        <f>IF(N1216="základní",J1216,0)</f>
        <v>0</v>
      </c>
      <c r="BF1216" s="240">
        <f>IF(N1216="snížená",J1216,0)</f>
        <v>0</v>
      </c>
      <c r="BG1216" s="240">
        <f>IF(N1216="zákl. přenesená",J1216,0)</f>
        <v>0</v>
      </c>
      <c r="BH1216" s="240">
        <f>IF(N1216="sníž. přenesená",J1216,0)</f>
        <v>0</v>
      </c>
      <c r="BI1216" s="240">
        <f>IF(N1216="nulová",J1216,0)</f>
        <v>0</v>
      </c>
      <c r="BJ1216" s="18" t="s">
        <v>86</v>
      </c>
      <c r="BK1216" s="240">
        <f>ROUND(I1216*H1216,2)</f>
        <v>0</v>
      </c>
      <c r="BL1216" s="18" t="s">
        <v>290</v>
      </c>
      <c r="BM1216" s="239" t="s">
        <v>2002</v>
      </c>
    </row>
    <row r="1217" s="13" customFormat="1">
      <c r="A1217" s="13"/>
      <c r="B1217" s="241"/>
      <c r="C1217" s="242"/>
      <c r="D1217" s="243" t="s">
        <v>230</v>
      </c>
      <c r="E1217" s="244" t="s">
        <v>1</v>
      </c>
      <c r="F1217" s="245" t="s">
        <v>2003</v>
      </c>
      <c r="G1217" s="242"/>
      <c r="H1217" s="246">
        <v>2</v>
      </c>
      <c r="I1217" s="247"/>
      <c r="J1217" s="242"/>
      <c r="K1217" s="242"/>
      <c r="L1217" s="248"/>
      <c r="M1217" s="249"/>
      <c r="N1217" s="250"/>
      <c r="O1217" s="250"/>
      <c r="P1217" s="250"/>
      <c r="Q1217" s="250"/>
      <c r="R1217" s="250"/>
      <c r="S1217" s="250"/>
      <c r="T1217" s="251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52" t="s">
        <v>230</v>
      </c>
      <c r="AU1217" s="252" t="s">
        <v>88</v>
      </c>
      <c r="AV1217" s="13" t="s">
        <v>88</v>
      </c>
      <c r="AW1217" s="13" t="s">
        <v>34</v>
      </c>
      <c r="AX1217" s="13" t="s">
        <v>79</v>
      </c>
      <c r="AY1217" s="252" t="s">
        <v>216</v>
      </c>
    </row>
    <row r="1218" s="14" customFormat="1">
      <c r="A1218" s="14"/>
      <c r="B1218" s="253"/>
      <c r="C1218" s="254"/>
      <c r="D1218" s="243" t="s">
        <v>230</v>
      </c>
      <c r="E1218" s="255" t="s">
        <v>1</v>
      </c>
      <c r="F1218" s="256" t="s">
        <v>1998</v>
      </c>
      <c r="G1218" s="254"/>
      <c r="H1218" s="257">
        <v>2</v>
      </c>
      <c r="I1218" s="258"/>
      <c r="J1218" s="254"/>
      <c r="K1218" s="254"/>
      <c r="L1218" s="259"/>
      <c r="M1218" s="260"/>
      <c r="N1218" s="261"/>
      <c r="O1218" s="261"/>
      <c r="P1218" s="261"/>
      <c r="Q1218" s="261"/>
      <c r="R1218" s="261"/>
      <c r="S1218" s="261"/>
      <c r="T1218" s="262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T1218" s="263" t="s">
        <v>230</v>
      </c>
      <c r="AU1218" s="263" t="s">
        <v>88</v>
      </c>
      <c r="AV1218" s="14" t="s">
        <v>121</v>
      </c>
      <c r="AW1218" s="14" t="s">
        <v>34</v>
      </c>
      <c r="AX1218" s="14" t="s">
        <v>86</v>
      </c>
      <c r="AY1218" s="263" t="s">
        <v>216</v>
      </c>
    </row>
    <row r="1219" s="2" customFormat="1" ht="16.5" customHeight="1">
      <c r="A1219" s="39"/>
      <c r="B1219" s="40"/>
      <c r="C1219" s="228" t="s">
        <v>2004</v>
      </c>
      <c r="D1219" s="228" t="s">
        <v>218</v>
      </c>
      <c r="E1219" s="229" t="s">
        <v>2005</v>
      </c>
      <c r="F1219" s="230" t="s">
        <v>2006</v>
      </c>
      <c r="G1219" s="231" t="s">
        <v>293</v>
      </c>
      <c r="H1219" s="232">
        <v>12.4</v>
      </c>
      <c r="I1219" s="233"/>
      <c r="J1219" s="234">
        <f>ROUND(I1219*H1219,2)</f>
        <v>0</v>
      </c>
      <c r="K1219" s="230" t="s">
        <v>222</v>
      </c>
      <c r="L1219" s="45"/>
      <c r="M1219" s="235" t="s">
        <v>1</v>
      </c>
      <c r="N1219" s="236" t="s">
        <v>44</v>
      </c>
      <c r="O1219" s="92"/>
      <c r="P1219" s="237">
        <f>O1219*H1219</f>
        <v>0</v>
      </c>
      <c r="Q1219" s="237">
        <v>0.00029999999999999997</v>
      </c>
      <c r="R1219" s="237">
        <f>Q1219*H1219</f>
        <v>0.0037199999999999998</v>
      </c>
      <c r="S1219" s="237">
        <v>0</v>
      </c>
      <c r="T1219" s="238">
        <f>S1219*H1219</f>
        <v>0</v>
      </c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R1219" s="239" t="s">
        <v>290</v>
      </c>
      <c r="AT1219" s="239" t="s">
        <v>218</v>
      </c>
      <c r="AU1219" s="239" t="s">
        <v>88</v>
      </c>
      <c r="AY1219" s="18" t="s">
        <v>216</v>
      </c>
      <c r="BE1219" s="240">
        <f>IF(N1219="základní",J1219,0)</f>
        <v>0</v>
      </c>
      <c r="BF1219" s="240">
        <f>IF(N1219="snížená",J1219,0)</f>
        <v>0</v>
      </c>
      <c r="BG1219" s="240">
        <f>IF(N1219="zákl. přenesená",J1219,0)</f>
        <v>0</v>
      </c>
      <c r="BH1219" s="240">
        <f>IF(N1219="sníž. přenesená",J1219,0)</f>
        <v>0</v>
      </c>
      <c r="BI1219" s="240">
        <f>IF(N1219="nulová",J1219,0)</f>
        <v>0</v>
      </c>
      <c r="BJ1219" s="18" t="s">
        <v>86</v>
      </c>
      <c r="BK1219" s="240">
        <f>ROUND(I1219*H1219,2)</f>
        <v>0</v>
      </c>
      <c r="BL1219" s="18" t="s">
        <v>290</v>
      </c>
      <c r="BM1219" s="239" t="s">
        <v>2007</v>
      </c>
    </row>
    <row r="1220" s="13" customFormat="1">
      <c r="A1220" s="13"/>
      <c r="B1220" s="241"/>
      <c r="C1220" s="242"/>
      <c r="D1220" s="243" t="s">
        <v>230</v>
      </c>
      <c r="E1220" s="244" t="s">
        <v>1</v>
      </c>
      <c r="F1220" s="245" t="s">
        <v>2008</v>
      </c>
      <c r="G1220" s="242"/>
      <c r="H1220" s="246">
        <v>12.4</v>
      </c>
      <c r="I1220" s="247"/>
      <c r="J1220" s="242"/>
      <c r="K1220" s="242"/>
      <c r="L1220" s="248"/>
      <c r="M1220" s="249"/>
      <c r="N1220" s="250"/>
      <c r="O1220" s="250"/>
      <c r="P1220" s="250"/>
      <c r="Q1220" s="250"/>
      <c r="R1220" s="250"/>
      <c r="S1220" s="250"/>
      <c r="T1220" s="251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52" t="s">
        <v>230</v>
      </c>
      <c r="AU1220" s="252" t="s">
        <v>88</v>
      </c>
      <c r="AV1220" s="13" t="s">
        <v>88</v>
      </c>
      <c r="AW1220" s="13" t="s">
        <v>34</v>
      </c>
      <c r="AX1220" s="13" t="s">
        <v>86</v>
      </c>
      <c r="AY1220" s="252" t="s">
        <v>216</v>
      </c>
    </row>
    <row r="1221" s="2" customFormat="1" ht="21.75" customHeight="1">
      <c r="A1221" s="39"/>
      <c r="B1221" s="40"/>
      <c r="C1221" s="228" t="s">
        <v>2009</v>
      </c>
      <c r="D1221" s="228" t="s">
        <v>218</v>
      </c>
      <c r="E1221" s="229" t="s">
        <v>2010</v>
      </c>
      <c r="F1221" s="230" t="s">
        <v>2011</v>
      </c>
      <c r="G1221" s="231" t="s">
        <v>293</v>
      </c>
      <c r="H1221" s="232">
        <v>207.88999999999999</v>
      </c>
      <c r="I1221" s="233"/>
      <c r="J1221" s="234">
        <f>ROUND(I1221*H1221,2)</f>
        <v>0</v>
      </c>
      <c r="K1221" s="230" t="s">
        <v>222</v>
      </c>
      <c r="L1221" s="45"/>
      <c r="M1221" s="235" t="s">
        <v>1</v>
      </c>
      <c r="N1221" s="236" t="s">
        <v>44</v>
      </c>
      <c r="O1221" s="92"/>
      <c r="P1221" s="237">
        <f>O1221*H1221</f>
        <v>0</v>
      </c>
      <c r="Q1221" s="237">
        <v>0.00059999999999999995</v>
      </c>
      <c r="R1221" s="237">
        <f>Q1221*H1221</f>
        <v>0.12473399999999998</v>
      </c>
      <c r="S1221" s="237">
        <v>0</v>
      </c>
      <c r="T1221" s="238">
        <f>S1221*H1221</f>
        <v>0</v>
      </c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R1221" s="239" t="s">
        <v>290</v>
      </c>
      <c r="AT1221" s="239" t="s">
        <v>218</v>
      </c>
      <c r="AU1221" s="239" t="s">
        <v>88</v>
      </c>
      <c r="AY1221" s="18" t="s">
        <v>216</v>
      </c>
      <c r="BE1221" s="240">
        <f>IF(N1221="základní",J1221,0)</f>
        <v>0</v>
      </c>
      <c r="BF1221" s="240">
        <f>IF(N1221="snížená",J1221,0)</f>
        <v>0</v>
      </c>
      <c r="BG1221" s="240">
        <f>IF(N1221="zákl. přenesená",J1221,0)</f>
        <v>0</v>
      </c>
      <c r="BH1221" s="240">
        <f>IF(N1221="sníž. přenesená",J1221,0)</f>
        <v>0</v>
      </c>
      <c r="BI1221" s="240">
        <f>IF(N1221="nulová",J1221,0)</f>
        <v>0</v>
      </c>
      <c r="BJ1221" s="18" t="s">
        <v>86</v>
      </c>
      <c r="BK1221" s="240">
        <f>ROUND(I1221*H1221,2)</f>
        <v>0</v>
      </c>
      <c r="BL1221" s="18" t="s">
        <v>290</v>
      </c>
      <c r="BM1221" s="239" t="s">
        <v>2012</v>
      </c>
    </row>
    <row r="1222" s="13" customFormat="1">
      <c r="A1222" s="13"/>
      <c r="B1222" s="241"/>
      <c r="C1222" s="242"/>
      <c r="D1222" s="243" t="s">
        <v>230</v>
      </c>
      <c r="E1222" s="244" t="s">
        <v>1</v>
      </c>
      <c r="F1222" s="245" t="s">
        <v>2013</v>
      </c>
      <c r="G1222" s="242"/>
      <c r="H1222" s="246">
        <v>129.84999999999999</v>
      </c>
      <c r="I1222" s="247"/>
      <c r="J1222" s="242"/>
      <c r="K1222" s="242"/>
      <c r="L1222" s="248"/>
      <c r="M1222" s="249"/>
      <c r="N1222" s="250"/>
      <c r="O1222" s="250"/>
      <c r="P1222" s="250"/>
      <c r="Q1222" s="250"/>
      <c r="R1222" s="250"/>
      <c r="S1222" s="250"/>
      <c r="T1222" s="251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52" t="s">
        <v>230</v>
      </c>
      <c r="AU1222" s="252" t="s">
        <v>88</v>
      </c>
      <c r="AV1222" s="13" t="s">
        <v>88</v>
      </c>
      <c r="AW1222" s="13" t="s">
        <v>34</v>
      </c>
      <c r="AX1222" s="13" t="s">
        <v>79</v>
      </c>
      <c r="AY1222" s="252" t="s">
        <v>216</v>
      </c>
    </row>
    <row r="1223" s="13" customFormat="1">
      <c r="A1223" s="13"/>
      <c r="B1223" s="241"/>
      <c r="C1223" s="242"/>
      <c r="D1223" s="243" t="s">
        <v>230</v>
      </c>
      <c r="E1223" s="244" t="s">
        <v>1</v>
      </c>
      <c r="F1223" s="245" t="s">
        <v>2014</v>
      </c>
      <c r="G1223" s="242"/>
      <c r="H1223" s="246">
        <v>78.040000000000006</v>
      </c>
      <c r="I1223" s="247"/>
      <c r="J1223" s="242"/>
      <c r="K1223" s="242"/>
      <c r="L1223" s="248"/>
      <c r="M1223" s="249"/>
      <c r="N1223" s="250"/>
      <c r="O1223" s="250"/>
      <c r="P1223" s="250"/>
      <c r="Q1223" s="250"/>
      <c r="R1223" s="250"/>
      <c r="S1223" s="250"/>
      <c r="T1223" s="251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52" t="s">
        <v>230</v>
      </c>
      <c r="AU1223" s="252" t="s">
        <v>88</v>
      </c>
      <c r="AV1223" s="13" t="s">
        <v>88</v>
      </c>
      <c r="AW1223" s="13" t="s">
        <v>34</v>
      </c>
      <c r="AX1223" s="13" t="s">
        <v>79</v>
      </c>
      <c r="AY1223" s="252" t="s">
        <v>216</v>
      </c>
    </row>
    <row r="1224" s="14" customFormat="1">
      <c r="A1224" s="14"/>
      <c r="B1224" s="253"/>
      <c r="C1224" s="254"/>
      <c r="D1224" s="243" t="s">
        <v>230</v>
      </c>
      <c r="E1224" s="255" t="s">
        <v>1</v>
      </c>
      <c r="F1224" s="256" t="s">
        <v>285</v>
      </c>
      <c r="G1224" s="254"/>
      <c r="H1224" s="257">
        <v>207.88999999999999</v>
      </c>
      <c r="I1224" s="258"/>
      <c r="J1224" s="254"/>
      <c r="K1224" s="254"/>
      <c r="L1224" s="259"/>
      <c r="M1224" s="260"/>
      <c r="N1224" s="261"/>
      <c r="O1224" s="261"/>
      <c r="P1224" s="261"/>
      <c r="Q1224" s="261"/>
      <c r="R1224" s="261"/>
      <c r="S1224" s="261"/>
      <c r="T1224" s="262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63" t="s">
        <v>230</v>
      </c>
      <c r="AU1224" s="263" t="s">
        <v>88</v>
      </c>
      <c r="AV1224" s="14" t="s">
        <v>121</v>
      </c>
      <c r="AW1224" s="14" t="s">
        <v>34</v>
      </c>
      <c r="AX1224" s="14" t="s">
        <v>86</v>
      </c>
      <c r="AY1224" s="263" t="s">
        <v>216</v>
      </c>
    </row>
    <row r="1225" s="2" customFormat="1" ht="21.75" customHeight="1">
      <c r="A1225" s="39"/>
      <c r="B1225" s="40"/>
      <c r="C1225" s="228" t="s">
        <v>2015</v>
      </c>
      <c r="D1225" s="228" t="s">
        <v>218</v>
      </c>
      <c r="E1225" s="229" t="s">
        <v>2016</v>
      </c>
      <c r="F1225" s="230" t="s">
        <v>2017</v>
      </c>
      <c r="G1225" s="231" t="s">
        <v>293</v>
      </c>
      <c r="H1225" s="232">
        <v>201.63999999999999</v>
      </c>
      <c r="I1225" s="233"/>
      <c r="J1225" s="234">
        <f>ROUND(I1225*H1225,2)</f>
        <v>0</v>
      </c>
      <c r="K1225" s="230" t="s">
        <v>222</v>
      </c>
      <c r="L1225" s="45"/>
      <c r="M1225" s="235" t="s">
        <v>1</v>
      </c>
      <c r="N1225" s="236" t="s">
        <v>44</v>
      </c>
      <c r="O1225" s="92"/>
      <c r="P1225" s="237">
        <f>O1225*H1225</f>
        <v>0</v>
      </c>
      <c r="Q1225" s="237">
        <v>0.00059999999999999995</v>
      </c>
      <c r="R1225" s="237">
        <f>Q1225*H1225</f>
        <v>0.12098399999999998</v>
      </c>
      <c r="S1225" s="237">
        <v>0</v>
      </c>
      <c r="T1225" s="238">
        <f>S1225*H1225</f>
        <v>0</v>
      </c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R1225" s="239" t="s">
        <v>290</v>
      </c>
      <c r="AT1225" s="239" t="s">
        <v>218</v>
      </c>
      <c r="AU1225" s="239" t="s">
        <v>88</v>
      </c>
      <c r="AY1225" s="18" t="s">
        <v>216</v>
      </c>
      <c r="BE1225" s="240">
        <f>IF(N1225="základní",J1225,0)</f>
        <v>0</v>
      </c>
      <c r="BF1225" s="240">
        <f>IF(N1225="snížená",J1225,0)</f>
        <v>0</v>
      </c>
      <c r="BG1225" s="240">
        <f>IF(N1225="zákl. přenesená",J1225,0)</f>
        <v>0</v>
      </c>
      <c r="BH1225" s="240">
        <f>IF(N1225="sníž. přenesená",J1225,0)</f>
        <v>0</v>
      </c>
      <c r="BI1225" s="240">
        <f>IF(N1225="nulová",J1225,0)</f>
        <v>0</v>
      </c>
      <c r="BJ1225" s="18" t="s">
        <v>86</v>
      </c>
      <c r="BK1225" s="240">
        <f>ROUND(I1225*H1225,2)</f>
        <v>0</v>
      </c>
      <c r="BL1225" s="18" t="s">
        <v>290</v>
      </c>
      <c r="BM1225" s="239" t="s">
        <v>2018</v>
      </c>
    </row>
    <row r="1226" s="13" customFormat="1">
      <c r="A1226" s="13"/>
      <c r="B1226" s="241"/>
      <c r="C1226" s="242"/>
      <c r="D1226" s="243" t="s">
        <v>230</v>
      </c>
      <c r="E1226" s="244" t="s">
        <v>1</v>
      </c>
      <c r="F1226" s="245" t="s">
        <v>2019</v>
      </c>
      <c r="G1226" s="242"/>
      <c r="H1226" s="246">
        <v>119.55</v>
      </c>
      <c r="I1226" s="247"/>
      <c r="J1226" s="242"/>
      <c r="K1226" s="242"/>
      <c r="L1226" s="248"/>
      <c r="M1226" s="249"/>
      <c r="N1226" s="250"/>
      <c r="O1226" s="250"/>
      <c r="P1226" s="250"/>
      <c r="Q1226" s="250"/>
      <c r="R1226" s="250"/>
      <c r="S1226" s="250"/>
      <c r="T1226" s="251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T1226" s="252" t="s">
        <v>230</v>
      </c>
      <c r="AU1226" s="252" t="s">
        <v>88</v>
      </c>
      <c r="AV1226" s="13" t="s">
        <v>88</v>
      </c>
      <c r="AW1226" s="13" t="s">
        <v>34</v>
      </c>
      <c r="AX1226" s="13" t="s">
        <v>79</v>
      </c>
      <c r="AY1226" s="252" t="s">
        <v>216</v>
      </c>
    </row>
    <row r="1227" s="13" customFormat="1">
      <c r="A1227" s="13"/>
      <c r="B1227" s="241"/>
      <c r="C1227" s="242"/>
      <c r="D1227" s="243" t="s">
        <v>230</v>
      </c>
      <c r="E1227" s="244" t="s">
        <v>1</v>
      </c>
      <c r="F1227" s="245" t="s">
        <v>2020</v>
      </c>
      <c r="G1227" s="242"/>
      <c r="H1227" s="246">
        <v>4.0499999999999998</v>
      </c>
      <c r="I1227" s="247"/>
      <c r="J1227" s="242"/>
      <c r="K1227" s="242"/>
      <c r="L1227" s="248"/>
      <c r="M1227" s="249"/>
      <c r="N1227" s="250"/>
      <c r="O1227" s="250"/>
      <c r="P1227" s="250"/>
      <c r="Q1227" s="250"/>
      <c r="R1227" s="250"/>
      <c r="S1227" s="250"/>
      <c r="T1227" s="251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52" t="s">
        <v>230</v>
      </c>
      <c r="AU1227" s="252" t="s">
        <v>88</v>
      </c>
      <c r="AV1227" s="13" t="s">
        <v>88</v>
      </c>
      <c r="AW1227" s="13" t="s">
        <v>34</v>
      </c>
      <c r="AX1227" s="13" t="s">
        <v>79</v>
      </c>
      <c r="AY1227" s="252" t="s">
        <v>216</v>
      </c>
    </row>
    <row r="1228" s="13" customFormat="1">
      <c r="A1228" s="13"/>
      <c r="B1228" s="241"/>
      <c r="C1228" s="242"/>
      <c r="D1228" s="243" t="s">
        <v>230</v>
      </c>
      <c r="E1228" s="244" t="s">
        <v>1</v>
      </c>
      <c r="F1228" s="245" t="s">
        <v>2014</v>
      </c>
      <c r="G1228" s="242"/>
      <c r="H1228" s="246">
        <v>78.040000000000006</v>
      </c>
      <c r="I1228" s="247"/>
      <c r="J1228" s="242"/>
      <c r="K1228" s="242"/>
      <c r="L1228" s="248"/>
      <c r="M1228" s="249"/>
      <c r="N1228" s="250"/>
      <c r="O1228" s="250"/>
      <c r="P1228" s="250"/>
      <c r="Q1228" s="250"/>
      <c r="R1228" s="250"/>
      <c r="S1228" s="250"/>
      <c r="T1228" s="251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52" t="s">
        <v>230</v>
      </c>
      <c r="AU1228" s="252" t="s">
        <v>88</v>
      </c>
      <c r="AV1228" s="13" t="s">
        <v>88</v>
      </c>
      <c r="AW1228" s="13" t="s">
        <v>34</v>
      </c>
      <c r="AX1228" s="13" t="s">
        <v>79</v>
      </c>
      <c r="AY1228" s="252" t="s">
        <v>216</v>
      </c>
    </row>
    <row r="1229" s="14" customFormat="1">
      <c r="A1229" s="14"/>
      <c r="B1229" s="253"/>
      <c r="C1229" s="254"/>
      <c r="D1229" s="243" t="s">
        <v>230</v>
      </c>
      <c r="E1229" s="255" t="s">
        <v>1</v>
      </c>
      <c r="F1229" s="256" t="s">
        <v>285</v>
      </c>
      <c r="G1229" s="254"/>
      <c r="H1229" s="257">
        <v>201.63999999999999</v>
      </c>
      <c r="I1229" s="258"/>
      <c r="J1229" s="254"/>
      <c r="K1229" s="254"/>
      <c r="L1229" s="259"/>
      <c r="M1229" s="260"/>
      <c r="N1229" s="261"/>
      <c r="O1229" s="261"/>
      <c r="P1229" s="261"/>
      <c r="Q1229" s="261"/>
      <c r="R1229" s="261"/>
      <c r="S1229" s="261"/>
      <c r="T1229" s="262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63" t="s">
        <v>230</v>
      </c>
      <c r="AU1229" s="263" t="s">
        <v>88</v>
      </c>
      <c r="AV1229" s="14" t="s">
        <v>121</v>
      </c>
      <c r="AW1229" s="14" t="s">
        <v>34</v>
      </c>
      <c r="AX1229" s="14" t="s">
        <v>86</v>
      </c>
      <c r="AY1229" s="263" t="s">
        <v>216</v>
      </c>
    </row>
    <row r="1230" s="2" customFormat="1" ht="21.75" customHeight="1">
      <c r="A1230" s="39"/>
      <c r="B1230" s="40"/>
      <c r="C1230" s="228" t="s">
        <v>2021</v>
      </c>
      <c r="D1230" s="228" t="s">
        <v>218</v>
      </c>
      <c r="E1230" s="229" t="s">
        <v>2022</v>
      </c>
      <c r="F1230" s="230" t="s">
        <v>2023</v>
      </c>
      <c r="G1230" s="231" t="s">
        <v>293</v>
      </c>
      <c r="H1230" s="232">
        <v>12</v>
      </c>
      <c r="I1230" s="233"/>
      <c r="J1230" s="234">
        <f>ROUND(I1230*H1230,2)</f>
        <v>0</v>
      </c>
      <c r="K1230" s="230" t="s">
        <v>222</v>
      </c>
      <c r="L1230" s="45"/>
      <c r="M1230" s="235" t="s">
        <v>1</v>
      </c>
      <c r="N1230" s="236" t="s">
        <v>44</v>
      </c>
      <c r="O1230" s="92"/>
      <c r="P1230" s="237">
        <f>O1230*H1230</f>
        <v>0</v>
      </c>
      <c r="Q1230" s="237">
        <v>0.00042999999999999999</v>
      </c>
      <c r="R1230" s="237">
        <f>Q1230*H1230</f>
        <v>0.0051599999999999997</v>
      </c>
      <c r="S1230" s="237">
        <v>0</v>
      </c>
      <c r="T1230" s="238">
        <f>S1230*H1230</f>
        <v>0</v>
      </c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R1230" s="239" t="s">
        <v>290</v>
      </c>
      <c r="AT1230" s="239" t="s">
        <v>218</v>
      </c>
      <c r="AU1230" s="239" t="s">
        <v>88</v>
      </c>
      <c r="AY1230" s="18" t="s">
        <v>216</v>
      </c>
      <c r="BE1230" s="240">
        <f>IF(N1230="základní",J1230,0)</f>
        <v>0</v>
      </c>
      <c r="BF1230" s="240">
        <f>IF(N1230="snížená",J1230,0)</f>
        <v>0</v>
      </c>
      <c r="BG1230" s="240">
        <f>IF(N1230="zákl. přenesená",J1230,0)</f>
        <v>0</v>
      </c>
      <c r="BH1230" s="240">
        <f>IF(N1230="sníž. přenesená",J1230,0)</f>
        <v>0</v>
      </c>
      <c r="BI1230" s="240">
        <f>IF(N1230="nulová",J1230,0)</f>
        <v>0</v>
      </c>
      <c r="BJ1230" s="18" t="s">
        <v>86</v>
      </c>
      <c r="BK1230" s="240">
        <f>ROUND(I1230*H1230,2)</f>
        <v>0</v>
      </c>
      <c r="BL1230" s="18" t="s">
        <v>290</v>
      </c>
      <c r="BM1230" s="239" t="s">
        <v>2024</v>
      </c>
    </row>
    <row r="1231" s="13" customFormat="1">
      <c r="A1231" s="13"/>
      <c r="B1231" s="241"/>
      <c r="C1231" s="242"/>
      <c r="D1231" s="243" t="s">
        <v>230</v>
      </c>
      <c r="E1231" s="244" t="s">
        <v>1</v>
      </c>
      <c r="F1231" s="245" t="s">
        <v>2025</v>
      </c>
      <c r="G1231" s="242"/>
      <c r="H1231" s="246">
        <v>12</v>
      </c>
      <c r="I1231" s="247"/>
      <c r="J1231" s="242"/>
      <c r="K1231" s="242"/>
      <c r="L1231" s="248"/>
      <c r="M1231" s="249"/>
      <c r="N1231" s="250"/>
      <c r="O1231" s="250"/>
      <c r="P1231" s="250"/>
      <c r="Q1231" s="250"/>
      <c r="R1231" s="250"/>
      <c r="S1231" s="250"/>
      <c r="T1231" s="251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52" t="s">
        <v>230</v>
      </c>
      <c r="AU1231" s="252" t="s">
        <v>88</v>
      </c>
      <c r="AV1231" s="13" t="s">
        <v>88</v>
      </c>
      <c r="AW1231" s="13" t="s">
        <v>34</v>
      </c>
      <c r="AX1231" s="13" t="s">
        <v>86</v>
      </c>
      <c r="AY1231" s="252" t="s">
        <v>216</v>
      </c>
    </row>
    <row r="1232" s="2" customFormat="1" ht="21.75" customHeight="1">
      <c r="A1232" s="39"/>
      <c r="B1232" s="40"/>
      <c r="C1232" s="228" t="s">
        <v>2026</v>
      </c>
      <c r="D1232" s="228" t="s">
        <v>218</v>
      </c>
      <c r="E1232" s="229" t="s">
        <v>2027</v>
      </c>
      <c r="F1232" s="230" t="s">
        <v>2028</v>
      </c>
      <c r="G1232" s="231" t="s">
        <v>277</v>
      </c>
      <c r="H1232" s="232">
        <v>62.225000000000001</v>
      </c>
      <c r="I1232" s="233"/>
      <c r="J1232" s="234">
        <f>ROUND(I1232*H1232,2)</f>
        <v>0</v>
      </c>
      <c r="K1232" s="230" t="s">
        <v>222</v>
      </c>
      <c r="L1232" s="45"/>
      <c r="M1232" s="235" t="s">
        <v>1</v>
      </c>
      <c r="N1232" s="236" t="s">
        <v>44</v>
      </c>
      <c r="O1232" s="92"/>
      <c r="P1232" s="237">
        <f>O1232*H1232</f>
        <v>0</v>
      </c>
      <c r="Q1232" s="237">
        <v>0.010800000000000001</v>
      </c>
      <c r="R1232" s="237">
        <f>Q1232*H1232</f>
        <v>0.67203000000000002</v>
      </c>
      <c r="S1232" s="237">
        <v>0</v>
      </c>
      <c r="T1232" s="238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39" t="s">
        <v>290</v>
      </c>
      <c r="AT1232" s="239" t="s">
        <v>218</v>
      </c>
      <c r="AU1232" s="239" t="s">
        <v>88</v>
      </c>
      <c r="AY1232" s="18" t="s">
        <v>216</v>
      </c>
      <c r="BE1232" s="240">
        <f>IF(N1232="základní",J1232,0)</f>
        <v>0</v>
      </c>
      <c r="BF1232" s="240">
        <f>IF(N1232="snížená",J1232,0)</f>
        <v>0</v>
      </c>
      <c r="BG1232" s="240">
        <f>IF(N1232="zákl. přenesená",J1232,0)</f>
        <v>0</v>
      </c>
      <c r="BH1232" s="240">
        <f>IF(N1232="sníž. přenesená",J1232,0)</f>
        <v>0</v>
      </c>
      <c r="BI1232" s="240">
        <f>IF(N1232="nulová",J1232,0)</f>
        <v>0</v>
      </c>
      <c r="BJ1232" s="18" t="s">
        <v>86</v>
      </c>
      <c r="BK1232" s="240">
        <f>ROUND(I1232*H1232,2)</f>
        <v>0</v>
      </c>
      <c r="BL1232" s="18" t="s">
        <v>290</v>
      </c>
      <c r="BM1232" s="239" t="s">
        <v>2029</v>
      </c>
    </row>
    <row r="1233" s="13" customFormat="1">
      <c r="A1233" s="13"/>
      <c r="B1233" s="241"/>
      <c r="C1233" s="242"/>
      <c r="D1233" s="243" t="s">
        <v>230</v>
      </c>
      <c r="E1233" s="244" t="s">
        <v>1</v>
      </c>
      <c r="F1233" s="245" t="s">
        <v>2030</v>
      </c>
      <c r="G1233" s="242"/>
      <c r="H1233" s="246">
        <v>10.092000000000001</v>
      </c>
      <c r="I1233" s="247"/>
      <c r="J1233" s="242"/>
      <c r="K1233" s="242"/>
      <c r="L1233" s="248"/>
      <c r="M1233" s="249"/>
      <c r="N1233" s="250"/>
      <c r="O1233" s="250"/>
      <c r="P1233" s="250"/>
      <c r="Q1233" s="250"/>
      <c r="R1233" s="250"/>
      <c r="S1233" s="250"/>
      <c r="T1233" s="251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T1233" s="252" t="s">
        <v>230</v>
      </c>
      <c r="AU1233" s="252" t="s">
        <v>88</v>
      </c>
      <c r="AV1233" s="13" t="s">
        <v>88</v>
      </c>
      <c r="AW1233" s="13" t="s">
        <v>34</v>
      </c>
      <c r="AX1233" s="13" t="s">
        <v>79</v>
      </c>
      <c r="AY1233" s="252" t="s">
        <v>216</v>
      </c>
    </row>
    <row r="1234" s="13" customFormat="1">
      <c r="A1234" s="13"/>
      <c r="B1234" s="241"/>
      <c r="C1234" s="242"/>
      <c r="D1234" s="243" t="s">
        <v>230</v>
      </c>
      <c r="E1234" s="244" t="s">
        <v>1</v>
      </c>
      <c r="F1234" s="245" t="s">
        <v>2031</v>
      </c>
      <c r="G1234" s="242"/>
      <c r="H1234" s="246">
        <v>13.32</v>
      </c>
      <c r="I1234" s="247"/>
      <c r="J1234" s="242"/>
      <c r="K1234" s="242"/>
      <c r="L1234" s="248"/>
      <c r="M1234" s="249"/>
      <c r="N1234" s="250"/>
      <c r="O1234" s="250"/>
      <c r="P1234" s="250"/>
      <c r="Q1234" s="250"/>
      <c r="R1234" s="250"/>
      <c r="S1234" s="250"/>
      <c r="T1234" s="251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52" t="s">
        <v>230</v>
      </c>
      <c r="AU1234" s="252" t="s">
        <v>88</v>
      </c>
      <c r="AV1234" s="13" t="s">
        <v>88</v>
      </c>
      <c r="AW1234" s="13" t="s">
        <v>34</v>
      </c>
      <c r="AX1234" s="13" t="s">
        <v>79</v>
      </c>
      <c r="AY1234" s="252" t="s">
        <v>216</v>
      </c>
    </row>
    <row r="1235" s="13" customFormat="1">
      <c r="A1235" s="13"/>
      <c r="B1235" s="241"/>
      <c r="C1235" s="242"/>
      <c r="D1235" s="243" t="s">
        <v>230</v>
      </c>
      <c r="E1235" s="244" t="s">
        <v>1</v>
      </c>
      <c r="F1235" s="245" t="s">
        <v>2032</v>
      </c>
      <c r="G1235" s="242"/>
      <c r="H1235" s="246">
        <v>38.813000000000002</v>
      </c>
      <c r="I1235" s="247"/>
      <c r="J1235" s="242"/>
      <c r="K1235" s="242"/>
      <c r="L1235" s="248"/>
      <c r="M1235" s="249"/>
      <c r="N1235" s="250"/>
      <c r="O1235" s="250"/>
      <c r="P1235" s="250"/>
      <c r="Q1235" s="250"/>
      <c r="R1235" s="250"/>
      <c r="S1235" s="250"/>
      <c r="T1235" s="251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T1235" s="252" t="s">
        <v>230</v>
      </c>
      <c r="AU1235" s="252" t="s">
        <v>88</v>
      </c>
      <c r="AV1235" s="13" t="s">
        <v>88</v>
      </c>
      <c r="AW1235" s="13" t="s">
        <v>34</v>
      </c>
      <c r="AX1235" s="13" t="s">
        <v>79</v>
      </c>
      <c r="AY1235" s="252" t="s">
        <v>216</v>
      </c>
    </row>
    <row r="1236" s="14" customFormat="1">
      <c r="A1236" s="14"/>
      <c r="B1236" s="253"/>
      <c r="C1236" s="254"/>
      <c r="D1236" s="243" t="s">
        <v>230</v>
      </c>
      <c r="E1236" s="255" t="s">
        <v>1</v>
      </c>
      <c r="F1236" s="256" t="s">
        <v>285</v>
      </c>
      <c r="G1236" s="254"/>
      <c r="H1236" s="257">
        <v>62.225000000000001</v>
      </c>
      <c r="I1236" s="258"/>
      <c r="J1236" s="254"/>
      <c r="K1236" s="254"/>
      <c r="L1236" s="259"/>
      <c r="M1236" s="260"/>
      <c r="N1236" s="261"/>
      <c r="O1236" s="261"/>
      <c r="P1236" s="261"/>
      <c r="Q1236" s="261"/>
      <c r="R1236" s="261"/>
      <c r="S1236" s="261"/>
      <c r="T1236" s="262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63" t="s">
        <v>230</v>
      </c>
      <c r="AU1236" s="263" t="s">
        <v>88</v>
      </c>
      <c r="AV1236" s="14" t="s">
        <v>121</v>
      </c>
      <c r="AW1236" s="14" t="s">
        <v>34</v>
      </c>
      <c r="AX1236" s="14" t="s">
        <v>86</v>
      </c>
      <c r="AY1236" s="263" t="s">
        <v>216</v>
      </c>
    </row>
    <row r="1237" s="2" customFormat="1" ht="16.5" customHeight="1">
      <c r="A1237" s="39"/>
      <c r="B1237" s="40"/>
      <c r="C1237" s="228" t="s">
        <v>2033</v>
      </c>
      <c r="D1237" s="228" t="s">
        <v>218</v>
      </c>
      <c r="E1237" s="229" t="s">
        <v>2034</v>
      </c>
      <c r="F1237" s="230" t="s">
        <v>2035</v>
      </c>
      <c r="G1237" s="231" t="s">
        <v>293</v>
      </c>
      <c r="H1237" s="232">
        <v>408.34800000000001</v>
      </c>
      <c r="I1237" s="233"/>
      <c r="J1237" s="234">
        <f>ROUND(I1237*H1237,2)</f>
        <v>0</v>
      </c>
      <c r="K1237" s="230" t="s">
        <v>222</v>
      </c>
      <c r="L1237" s="45"/>
      <c r="M1237" s="235" t="s">
        <v>1</v>
      </c>
      <c r="N1237" s="236" t="s">
        <v>44</v>
      </c>
      <c r="O1237" s="92"/>
      <c r="P1237" s="237">
        <f>O1237*H1237</f>
        <v>0</v>
      </c>
      <c r="Q1237" s="237">
        <v>0</v>
      </c>
      <c r="R1237" s="237">
        <f>Q1237*H1237</f>
        <v>0</v>
      </c>
      <c r="S1237" s="237">
        <v>0</v>
      </c>
      <c r="T1237" s="238">
        <f>S1237*H1237</f>
        <v>0</v>
      </c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R1237" s="239" t="s">
        <v>290</v>
      </c>
      <c r="AT1237" s="239" t="s">
        <v>218</v>
      </c>
      <c r="AU1237" s="239" t="s">
        <v>88</v>
      </c>
      <c r="AY1237" s="18" t="s">
        <v>216</v>
      </c>
      <c r="BE1237" s="240">
        <f>IF(N1237="základní",J1237,0)</f>
        <v>0</v>
      </c>
      <c r="BF1237" s="240">
        <f>IF(N1237="snížená",J1237,0)</f>
        <v>0</v>
      </c>
      <c r="BG1237" s="240">
        <f>IF(N1237="zákl. přenesená",J1237,0)</f>
        <v>0</v>
      </c>
      <c r="BH1237" s="240">
        <f>IF(N1237="sníž. přenesená",J1237,0)</f>
        <v>0</v>
      </c>
      <c r="BI1237" s="240">
        <f>IF(N1237="nulová",J1237,0)</f>
        <v>0</v>
      </c>
      <c r="BJ1237" s="18" t="s">
        <v>86</v>
      </c>
      <c r="BK1237" s="240">
        <f>ROUND(I1237*H1237,2)</f>
        <v>0</v>
      </c>
      <c r="BL1237" s="18" t="s">
        <v>290</v>
      </c>
      <c r="BM1237" s="239" t="s">
        <v>2036</v>
      </c>
    </row>
    <row r="1238" s="13" customFormat="1">
      <c r="A1238" s="13"/>
      <c r="B1238" s="241"/>
      <c r="C1238" s="242"/>
      <c r="D1238" s="243" t="s">
        <v>230</v>
      </c>
      <c r="E1238" s="244" t="s">
        <v>1</v>
      </c>
      <c r="F1238" s="245" t="s">
        <v>2037</v>
      </c>
      <c r="G1238" s="242"/>
      <c r="H1238" s="246">
        <v>40.368000000000002</v>
      </c>
      <c r="I1238" s="247"/>
      <c r="J1238" s="242"/>
      <c r="K1238" s="242"/>
      <c r="L1238" s="248"/>
      <c r="M1238" s="249"/>
      <c r="N1238" s="250"/>
      <c r="O1238" s="250"/>
      <c r="P1238" s="250"/>
      <c r="Q1238" s="250"/>
      <c r="R1238" s="250"/>
      <c r="S1238" s="250"/>
      <c r="T1238" s="251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52" t="s">
        <v>230</v>
      </c>
      <c r="AU1238" s="252" t="s">
        <v>88</v>
      </c>
      <c r="AV1238" s="13" t="s">
        <v>88</v>
      </c>
      <c r="AW1238" s="13" t="s">
        <v>34</v>
      </c>
      <c r="AX1238" s="13" t="s">
        <v>79</v>
      </c>
      <c r="AY1238" s="252" t="s">
        <v>216</v>
      </c>
    </row>
    <row r="1239" s="13" customFormat="1">
      <c r="A1239" s="13"/>
      <c r="B1239" s="241"/>
      <c r="C1239" s="242"/>
      <c r="D1239" s="243" t="s">
        <v>230</v>
      </c>
      <c r="E1239" s="244" t="s">
        <v>1</v>
      </c>
      <c r="F1239" s="245" t="s">
        <v>2038</v>
      </c>
      <c r="G1239" s="242"/>
      <c r="H1239" s="246">
        <v>53.280000000000001</v>
      </c>
      <c r="I1239" s="247"/>
      <c r="J1239" s="242"/>
      <c r="K1239" s="242"/>
      <c r="L1239" s="248"/>
      <c r="M1239" s="249"/>
      <c r="N1239" s="250"/>
      <c r="O1239" s="250"/>
      <c r="P1239" s="250"/>
      <c r="Q1239" s="250"/>
      <c r="R1239" s="250"/>
      <c r="S1239" s="250"/>
      <c r="T1239" s="251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52" t="s">
        <v>230</v>
      </c>
      <c r="AU1239" s="252" t="s">
        <v>88</v>
      </c>
      <c r="AV1239" s="13" t="s">
        <v>88</v>
      </c>
      <c r="AW1239" s="13" t="s">
        <v>34</v>
      </c>
      <c r="AX1239" s="13" t="s">
        <v>79</v>
      </c>
      <c r="AY1239" s="252" t="s">
        <v>216</v>
      </c>
    </row>
    <row r="1240" s="13" customFormat="1">
      <c r="A1240" s="13"/>
      <c r="B1240" s="241"/>
      <c r="C1240" s="242"/>
      <c r="D1240" s="243" t="s">
        <v>230</v>
      </c>
      <c r="E1240" s="244" t="s">
        <v>1</v>
      </c>
      <c r="F1240" s="245" t="s">
        <v>2039</v>
      </c>
      <c r="G1240" s="242"/>
      <c r="H1240" s="246">
        <v>314.69999999999999</v>
      </c>
      <c r="I1240" s="247"/>
      <c r="J1240" s="242"/>
      <c r="K1240" s="242"/>
      <c r="L1240" s="248"/>
      <c r="M1240" s="249"/>
      <c r="N1240" s="250"/>
      <c r="O1240" s="250"/>
      <c r="P1240" s="250"/>
      <c r="Q1240" s="250"/>
      <c r="R1240" s="250"/>
      <c r="S1240" s="250"/>
      <c r="T1240" s="251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52" t="s">
        <v>230</v>
      </c>
      <c r="AU1240" s="252" t="s">
        <v>88</v>
      </c>
      <c r="AV1240" s="13" t="s">
        <v>88</v>
      </c>
      <c r="AW1240" s="13" t="s">
        <v>34</v>
      </c>
      <c r="AX1240" s="13" t="s">
        <v>79</v>
      </c>
      <c r="AY1240" s="252" t="s">
        <v>216</v>
      </c>
    </row>
    <row r="1241" s="14" customFormat="1">
      <c r="A1241" s="14"/>
      <c r="B1241" s="253"/>
      <c r="C1241" s="254"/>
      <c r="D1241" s="243" t="s">
        <v>230</v>
      </c>
      <c r="E1241" s="255" t="s">
        <v>1</v>
      </c>
      <c r="F1241" s="256" t="s">
        <v>285</v>
      </c>
      <c r="G1241" s="254"/>
      <c r="H1241" s="257">
        <v>408.34800000000001</v>
      </c>
      <c r="I1241" s="258"/>
      <c r="J1241" s="254"/>
      <c r="K1241" s="254"/>
      <c r="L1241" s="259"/>
      <c r="M1241" s="260"/>
      <c r="N1241" s="261"/>
      <c r="O1241" s="261"/>
      <c r="P1241" s="261"/>
      <c r="Q1241" s="261"/>
      <c r="R1241" s="261"/>
      <c r="S1241" s="261"/>
      <c r="T1241" s="262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63" t="s">
        <v>230</v>
      </c>
      <c r="AU1241" s="263" t="s">
        <v>88</v>
      </c>
      <c r="AV1241" s="14" t="s">
        <v>121</v>
      </c>
      <c r="AW1241" s="14" t="s">
        <v>34</v>
      </c>
      <c r="AX1241" s="14" t="s">
        <v>86</v>
      </c>
      <c r="AY1241" s="263" t="s">
        <v>216</v>
      </c>
    </row>
    <row r="1242" s="2" customFormat="1" ht="21.75" customHeight="1">
      <c r="A1242" s="39"/>
      <c r="B1242" s="40"/>
      <c r="C1242" s="228" t="s">
        <v>2040</v>
      </c>
      <c r="D1242" s="228" t="s">
        <v>218</v>
      </c>
      <c r="E1242" s="229" t="s">
        <v>2041</v>
      </c>
      <c r="F1242" s="230" t="s">
        <v>2042</v>
      </c>
      <c r="G1242" s="231" t="s">
        <v>2043</v>
      </c>
      <c r="H1242" s="232">
        <v>1</v>
      </c>
      <c r="I1242" s="233"/>
      <c r="J1242" s="234">
        <f>ROUND(I1242*H1242,2)</f>
        <v>0</v>
      </c>
      <c r="K1242" s="230" t="s">
        <v>1</v>
      </c>
      <c r="L1242" s="45"/>
      <c r="M1242" s="235" t="s">
        <v>1</v>
      </c>
      <c r="N1242" s="236" t="s">
        <v>44</v>
      </c>
      <c r="O1242" s="92"/>
      <c r="P1242" s="237">
        <f>O1242*H1242</f>
        <v>0</v>
      </c>
      <c r="Q1242" s="237">
        <v>0</v>
      </c>
      <c r="R1242" s="237">
        <f>Q1242*H1242</f>
        <v>0</v>
      </c>
      <c r="S1242" s="237">
        <v>0</v>
      </c>
      <c r="T1242" s="238">
        <f>S1242*H1242</f>
        <v>0</v>
      </c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R1242" s="239" t="s">
        <v>290</v>
      </c>
      <c r="AT1242" s="239" t="s">
        <v>218</v>
      </c>
      <c r="AU1242" s="239" t="s">
        <v>88</v>
      </c>
      <c r="AY1242" s="18" t="s">
        <v>216</v>
      </c>
      <c r="BE1242" s="240">
        <f>IF(N1242="základní",J1242,0)</f>
        <v>0</v>
      </c>
      <c r="BF1242" s="240">
        <f>IF(N1242="snížená",J1242,0)</f>
        <v>0</v>
      </c>
      <c r="BG1242" s="240">
        <f>IF(N1242="zákl. přenesená",J1242,0)</f>
        <v>0</v>
      </c>
      <c r="BH1242" s="240">
        <f>IF(N1242="sníž. přenesená",J1242,0)</f>
        <v>0</v>
      </c>
      <c r="BI1242" s="240">
        <f>IF(N1242="nulová",J1242,0)</f>
        <v>0</v>
      </c>
      <c r="BJ1242" s="18" t="s">
        <v>86</v>
      </c>
      <c r="BK1242" s="240">
        <f>ROUND(I1242*H1242,2)</f>
        <v>0</v>
      </c>
      <c r="BL1242" s="18" t="s">
        <v>290</v>
      </c>
      <c r="BM1242" s="239" t="s">
        <v>2044</v>
      </c>
    </row>
    <row r="1243" s="2" customFormat="1" ht="24.15" customHeight="1">
      <c r="A1243" s="39"/>
      <c r="B1243" s="40"/>
      <c r="C1243" s="228" t="s">
        <v>2045</v>
      </c>
      <c r="D1243" s="228" t="s">
        <v>218</v>
      </c>
      <c r="E1243" s="229" t="s">
        <v>2046</v>
      </c>
      <c r="F1243" s="230" t="s">
        <v>2047</v>
      </c>
      <c r="G1243" s="231" t="s">
        <v>277</v>
      </c>
      <c r="H1243" s="232">
        <v>456.89499999999998</v>
      </c>
      <c r="I1243" s="233"/>
      <c r="J1243" s="234">
        <f>ROUND(I1243*H1243,2)</f>
        <v>0</v>
      </c>
      <c r="K1243" s="230" t="s">
        <v>222</v>
      </c>
      <c r="L1243" s="45"/>
      <c r="M1243" s="235" t="s">
        <v>1</v>
      </c>
      <c r="N1243" s="236" t="s">
        <v>44</v>
      </c>
      <c r="O1243" s="92"/>
      <c r="P1243" s="237">
        <f>O1243*H1243</f>
        <v>0</v>
      </c>
      <c r="Q1243" s="237">
        <v>3.0000000000000001E-05</v>
      </c>
      <c r="R1243" s="237">
        <f>Q1243*H1243</f>
        <v>0.01370685</v>
      </c>
      <c r="S1243" s="237">
        <v>0</v>
      </c>
      <c r="T1243" s="238">
        <f>S1243*H1243</f>
        <v>0</v>
      </c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R1243" s="239" t="s">
        <v>290</v>
      </c>
      <c r="AT1243" s="239" t="s">
        <v>218</v>
      </c>
      <c r="AU1243" s="239" t="s">
        <v>88</v>
      </c>
      <c r="AY1243" s="18" t="s">
        <v>216</v>
      </c>
      <c r="BE1243" s="240">
        <f>IF(N1243="základní",J1243,0)</f>
        <v>0</v>
      </c>
      <c r="BF1243" s="240">
        <f>IF(N1243="snížená",J1243,0)</f>
        <v>0</v>
      </c>
      <c r="BG1243" s="240">
        <f>IF(N1243="zákl. přenesená",J1243,0)</f>
        <v>0</v>
      </c>
      <c r="BH1243" s="240">
        <f>IF(N1243="sníž. přenesená",J1243,0)</f>
        <v>0</v>
      </c>
      <c r="BI1243" s="240">
        <f>IF(N1243="nulová",J1243,0)</f>
        <v>0</v>
      </c>
      <c r="BJ1243" s="18" t="s">
        <v>86</v>
      </c>
      <c r="BK1243" s="240">
        <f>ROUND(I1243*H1243,2)</f>
        <v>0</v>
      </c>
      <c r="BL1243" s="18" t="s">
        <v>290</v>
      </c>
      <c r="BM1243" s="239" t="s">
        <v>2048</v>
      </c>
    </row>
    <row r="1244" s="13" customFormat="1">
      <c r="A1244" s="13"/>
      <c r="B1244" s="241"/>
      <c r="C1244" s="242"/>
      <c r="D1244" s="243" t="s">
        <v>230</v>
      </c>
      <c r="E1244" s="244" t="s">
        <v>1</v>
      </c>
      <c r="F1244" s="245" t="s">
        <v>2049</v>
      </c>
      <c r="G1244" s="242"/>
      <c r="H1244" s="246">
        <v>58.993000000000002</v>
      </c>
      <c r="I1244" s="247"/>
      <c r="J1244" s="242"/>
      <c r="K1244" s="242"/>
      <c r="L1244" s="248"/>
      <c r="M1244" s="249"/>
      <c r="N1244" s="250"/>
      <c r="O1244" s="250"/>
      <c r="P1244" s="250"/>
      <c r="Q1244" s="250"/>
      <c r="R1244" s="250"/>
      <c r="S1244" s="250"/>
      <c r="T1244" s="251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52" t="s">
        <v>230</v>
      </c>
      <c r="AU1244" s="252" t="s">
        <v>88</v>
      </c>
      <c r="AV1244" s="13" t="s">
        <v>88</v>
      </c>
      <c r="AW1244" s="13" t="s">
        <v>34</v>
      </c>
      <c r="AX1244" s="13" t="s">
        <v>79</v>
      </c>
      <c r="AY1244" s="252" t="s">
        <v>216</v>
      </c>
    </row>
    <row r="1245" s="13" customFormat="1">
      <c r="A1245" s="13"/>
      <c r="B1245" s="241"/>
      <c r="C1245" s="242"/>
      <c r="D1245" s="243" t="s">
        <v>230</v>
      </c>
      <c r="E1245" s="244" t="s">
        <v>1</v>
      </c>
      <c r="F1245" s="245" t="s">
        <v>2050</v>
      </c>
      <c r="G1245" s="242"/>
      <c r="H1245" s="246">
        <v>52.718000000000004</v>
      </c>
      <c r="I1245" s="247"/>
      <c r="J1245" s="242"/>
      <c r="K1245" s="242"/>
      <c r="L1245" s="248"/>
      <c r="M1245" s="249"/>
      <c r="N1245" s="250"/>
      <c r="O1245" s="250"/>
      <c r="P1245" s="250"/>
      <c r="Q1245" s="250"/>
      <c r="R1245" s="250"/>
      <c r="S1245" s="250"/>
      <c r="T1245" s="251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T1245" s="252" t="s">
        <v>230</v>
      </c>
      <c r="AU1245" s="252" t="s">
        <v>88</v>
      </c>
      <c r="AV1245" s="13" t="s">
        <v>88</v>
      </c>
      <c r="AW1245" s="13" t="s">
        <v>34</v>
      </c>
      <c r="AX1245" s="13" t="s">
        <v>79</v>
      </c>
      <c r="AY1245" s="252" t="s">
        <v>216</v>
      </c>
    </row>
    <row r="1246" s="13" customFormat="1">
      <c r="A1246" s="13"/>
      <c r="B1246" s="241"/>
      <c r="C1246" s="242"/>
      <c r="D1246" s="243" t="s">
        <v>230</v>
      </c>
      <c r="E1246" s="244" t="s">
        <v>1</v>
      </c>
      <c r="F1246" s="245" t="s">
        <v>2051</v>
      </c>
      <c r="G1246" s="242"/>
      <c r="H1246" s="246">
        <v>5.7999999999999998</v>
      </c>
      <c r="I1246" s="247"/>
      <c r="J1246" s="242"/>
      <c r="K1246" s="242"/>
      <c r="L1246" s="248"/>
      <c r="M1246" s="249"/>
      <c r="N1246" s="250"/>
      <c r="O1246" s="250"/>
      <c r="P1246" s="250"/>
      <c r="Q1246" s="250"/>
      <c r="R1246" s="250"/>
      <c r="S1246" s="250"/>
      <c r="T1246" s="251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52" t="s">
        <v>230</v>
      </c>
      <c r="AU1246" s="252" t="s">
        <v>88</v>
      </c>
      <c r="AV1246" s="13" t="s">
        <v>88</v>
      </c>
      <c r="AW1246" s="13" t="s">
        <v>34</v>
      </c>
      <c r="AX1246" s="13" t="s">
        <v>79</v>
      </c>
      <c r="AY1246" s="252" t="s">
        <v>216</v>
      </c>
    </row>
    <row r="1247" s="13" customFormat="1">
      <c r="A1247" s="13"/>
      <c r="B1247" s="241"/>
      <c r="C1247" s="242"/>
      <c r="D1247" s="243" t="s">
        <v>230</v>
      </c>
      <c r="E1247" s="244" t="s">
        <v>1</v>
      </c>
      <c r="F1247" s="245" t="s">
        <v>2052</v>
      </c>
      <c r="G1247" s="242"/>
      <c r="H1247" s="246">
        <v>8.2799999999999994</v>
      </c>
      <c r="I1247" s="247"/>
      <c r="J1247" s="242"/>
      <c r="K1247" s="242"/>
      <c r="L1247" s="248"/>
      <c r="M1247" s="249"/>
      <c r="N1247" s="250"/>
      <c r="O1247" s="250"/>
      <c r="P1247" s="250"/>
      <c r="Q1247" s="250"/>
      <c r="R1247" s="250"/>
      <c r="S1247" s="250"/>
      <c r="T1247" s="251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52" t="s">
        <v>230</v>
      </c>
      <c r="AU1247" s="252" t="s">
        <v>88</v>
      </c>
      <c r="AV1247" s="13" t="s">
        <v>88</v>
      </c>
      <c r="AW1247" s="13" t="s">
        <v>34</v>
      </c>
      <c r="AX1247" s="13" t="s">
        <v>79</v>
      </c>
      <c r="AY1247" s="252" t="s">
        <v>216</v>
      </c>
    </row>
    <row r="1248" s="13" customFormat="1">
      <c r="A1248" s="13"/>
      <c r="B1248" s="241"/>
      <c r="C1248" s="242"/>
      <c r="D1248" s="243" t="s">
        <v>230</v>
      </c>
      <c r="E1248" s="244" t="s">
        <v>1</v>
      </c>
      <c r="F1248" s="245" t="s">
        <v>2053</v>
      </c>
      <c r="G1248" s="242"/>
      <c r="H1248" s="246">
        <v>17.550000000000001</v>
      </c>
      <c r="I1248" s="247"/>
      <c r="J1248" s="242"/>
      <c r="K1248" s="242"/>
      <c r="L1248" s="248"/>
      <c r="M1248" s="249"/>
      <c r="N1248" s="250"/>
      <c r="O1248" s="250"/>
      <c r="P1248" s="250"/>
      <c r="Q1248" s="250"/>
      <c r="R1248" s="250"/>
      <c r="S1248" s="250"/>
      <c r="T1248" s="251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52" t="s">
        <v>230</v>
      </c>
      <c r="AU1248" s="252" t="s">
        <v>88</v>
      </c>
      <c r="AV1248" s="13" t="s">
        <v>88</v>
      </c>
      <c r="AW1248" s="13" t="s">
        <v>34</v>
      </c>
      <c r="AX1248" s="13" t="s">
        <v>79</v>
      </c>
      <c r="AY1248" s="252" t="s">
        <v>216</v>
      </c>
    </row>
    <row r="1249" s="13" customFormat="1">
      <c r="A1249" s="13"/>
      <c r="B1249" s="241"/>
      <c r="C1249" s="242"/>
      <c r="D1249" s="243" t="s">
        <v>230</v>
      </c>
      <c r="E1249" s="244" t="s">
        <v>1</v>
      </c>
      <c r="F1249" s="245" t="s">
        <v>2054</v>
      </c>
      <c r="G1249" s="242"/>
      <c r="H1249" s="246">
        <v>5.6399999999999997</v>
      </c>
      <c r="I1249" s="247"/>
      <c r="J1249" s="242"/>
      <c r="K1249" s="242"/>
      <c r="L1249" s="248"/>
      <c r="M1249" s="249"/>
      <c r="N1249" s="250"/>
      <c r="O1249" s="250"/>
      <c r="P1249" s="250"/>
      <c r="Q1249" s="250"/>
      <c r="R1249" s="250"/>
      <c r="S1249" s="250"/>
      <c r="T1249" s="251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52" t="s">
        <v>230</v>
      </c>
      <c r="AU1249" s="252" t="s">
        <v>88</v>
      </c>
      <c r="AV1249" s="13" t="s">
        <v>88</v>
      </c>
      <c r="AW1249" s="13" t="s">
        <v>34</v>
      </c>
      <c r="AX1249" s="13" t="s">
        <v>79</v>
      </c>
      <c r="AY1249" s="252" t="s">
        <v>216</v>
      </c>
    </row>
    <row r="1250" s="13" customFormat="1">
      <c r="A1250" s="13"/>
      <c r="B1250" s="241"/>
      <c r="C1250" s="242"/>
      <c r="D1250" s="243" t="s">
        <v>230</v>
      </c>
      <c r="E1250" s="244" t="s">
        <v>1</v>
      </c>
      <c r="F1250" s="245" t="s">
        <v>2055</v>
      </c>
      <c r="G1250" s="242"/>
      <c r="H1250" s="246">
        <v>9</v>
      </c>
      <c r="I1250" s="247"/>
      <c r="J1250" s="242"/>
      <c r="K1250" s="242"/>
      <c r="L1250" s="248"/>
      <c r="M1250" s="249"/>
      <c r="N1250" s="250"/>
      <c r="O1250" s="250"/>
      <c r="P1250" s="250"/>
      <c r="Q1250" s="250"/>
      <c r="R1250" s="250"/>
      <c r="S1250" s="250"/>
      <c r="T1250" s="251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T1250" s="252" t="s">
        <v>230</v>
      </c>
      <c r="AU1250" s="252" t="s">
        <v>88</v>
      </c>
      <c r="AV1250" s="13" t="s">
        <v>88</v>
      </c>
      <c r="AW1250" s="13" t="s">
        <v>34</v>
      </c>
      <c r="AX1250" s="13" t="s">
        <v>79</v>
      </c>
      <c r="AY1250" s="252" t="s">
        <v>216</v>
      </c>
    </row>
    <row r="1251" s="13" customFormat="1">
      <c r="A1251" s="13"/>
      <c r="B1251" s="241"/>
      <c r="C1251" s="242"/>
      <c r="D1251" s="243" t="s">
        <v>230</v>
      </c>
      <c r="E1251" s="244" t="s">
        <v>1</v>
      </c>
      <c r="F1251" s="245" t="s">
        <v>2056</v>
      </c>
      <c r="G1251" s="242"/>
      <c r="H1251" s="246">
        <v>298.91399999999999</v>
      </c>
      <c r="I1251" s="247"/>
      <c r="J1251" s="242"/>
      <c r="K1251" s="242"/>
      <c r="L1251" s="248"/>
      <c r="M1251" s="249"/>
      <c r="N1251" s="250"/>
      <c r="O1251" s="250"/>
      <c r="P1251" s="250"/>
      <c r="Q1251" s="250"/>
      <c r="R1251" s="250"/>
      <c r="S1251" s="250"/>
      <c r="T1251" s="251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T1251" s="252" t="s">
        <v>230</v>
      </c>
      <c r="AU1251" s="252" t="s">
        <v>88</v>
      </c>
      <c r="AV1251" s="13" t="s">
        <v>88</v>
      </c>
      <c r="AW1251" s="13" t="s">
        <v>34</v>
      </c>
      <c r="AX1251" s="13" t="s">
        <v>79</v>
      </c>
      <c r="AY1251" s="252" t="s">
        <v>216</v>
      </c>
    </row>
    <row r="1252" s="14" customFormat="1">
      <c r="A1252" s="14"/>
      <c r="B1252" s="253"/>
      <c r="C1252" s="254"/>
      <c r="D1252" s="243" t="s">
        <v>230</v>
      </c>
      <c r="E1252" s="255" t="s">
        <v>1</v>
      </c>
      <c r="F1252" s="256" t="s">
        <v>285</v>
      </c>
      <c r="G1252" s="254"/>
      <c r="H1252" s="257">
        <v>456.89499999999998</v>
      </c>
      <c r="I1252" s="258"/>
      <c r="J1252" s="254"/>
      <c r="K1252" s="254"/>
      <c r="L1252" s="259"/>
      <c r="M1252" s="260"/>
      <c r="N1252" s="261"/>
      <c r="O1252" s="261"/>
      <c r="P1252" s="261"/>
      <c r="Q1252" s="261"/>
      <c r="R1252" s="261"/>
      <c r="S1252" s="261"/>
      <c r="T1252" s="262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63" t="s">
        <v>230</v>
      </c>
      <c r="AU1252" s="263" t="s">
        <v>88</v>
      </c>
      <c r="AV1252" s="14" t="s">
        <v>121</v>
      </c>
      <c r="AW1252" s="14" t="s">
        <v>34</v>
      </c>
      <c r="AX1252" s="14" t="s">
        <v>86</v>
      </c>
      <c r="AY1252" s="263" t="s">
        <v>216</v>
      </c>
    </row>
    <row r="1253" s="2" customFormat="1" ht="16.5" customHeight="1">
      <c r="A1253" s="39"/>
      <c r="B1253" s="40"/>
      <c r="C1253" s="264" t="s">
        <v>2057</v>
      </c>
      <c r="D1253" s="264" t="s">
        <v>372</v>
      </c>
      <c r="E1253" s="265" t="s">
        <v>2058</v>
      </c>
      <c r="F1253" s="266" t="s">
        <v>2059</v>
      </c>
      <c r="G1253" s="267" t="s">
        <v>277</v>
      </c>
      <c r="H1253" s="268">
        <v>525.42899999999997</v>
      </c>
      <c r="I1253" s="269"/>
      <c r="J1253" s="270">
        <f>ROUND(I1253*H1253,2)</f>
        <v>0</v>
      </c>
      <c r="K1253" s="266" t="s">
        <v>222</v>
      </c>
      <c r="L1253" s="271"/>
      <c r="M1253" s="272" t="s">
        <v>1</v>
      </c>
      <c r="N1253" s="273" t="s">
        <v>44</v>
      </c>
      <c r="O1253" s="92"/>
      <c r="P1253" s="237">
        <f>O1253*H1253</f>
        <v>0</v>
      </c>
      <c r="Q1253" s="237">
        <v>0.0019</v>
      </c>
      <c r="R1253" s="237">
        <f>Q1253*H1253</f>
        <v>0.9983150999999999</v>
      </c>
      <c r="S1253" s="237">
        <v>0</v>
      </c>
      <c r="T1253" s="238">
        <f>S1253*H1253</f>
        <v>0</v>
      </c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R1253" s="239" t="s">
        <v>371</v>
      </c>
      <c r="AT1253" s="239" t="s">
        <v>372</v>
      </c>
      <c r="AU1253" s="239" t="s">
        <v>88</v>
      </c>
      <c r="AY1253" s="18" t="s">
        <v>216</v>
      </c>
      <c r="BE1253" s="240">
        <f>IF(N1253="základní",J1253,0)</f>
        <v>0</v>
      </c>
      <c r="BF1253" s="240">
        <f>IF(N1253="snížená",J1253,0)</f>
        <v>0</v>
      </c>
      <c r="BG1253" s="240">
        <f>IF(N1253="zákl. přenesená",J1253,0)</f>
        <v>0</v>
      </c>
      <c r="BH1253" s="240">
        <f>IF(N1253="sníž. přenesená",J1253,0)</f>
        <v>0</v>
      </c>
      <c r="BI1253" s="240">
        <f>IF(N1253="nulová",J1253,0)</f>
        <v>0</v>
      </c>
      <c r="BJ1253" s="18" t="s">
        <v>86</v>
      </c>
      <c r="BK1253" s="240">
        <f>ROUND(I1253*H1253,2)</f>
        <v>0</v>
      </c>
      <c r="BL1253" s="18" t="s">
        <v>290</v>
      </c>
      <c r="BM1253" s="239" t="s">
        <v>2060</v>
      </c>
    </row>
    <row r="1254" s="13" customFormat="1">
      <c r="A1254" s="13"/>
      <c r="B1254" s="241"/>
      <c r="C1254" s="242"/>
      <c r="D1254" s="243" t="s">
        <v>230</v>
      </c>
      <c r="E1254" s="242"/>
      <c r="F1254" s="245" t="s">
        <v>2061</v>
      </c>
      <c r="G1254" s="242"/>
      <c r="H1254" s="246">
        <v>525.42899999999997</v>
      </c>
      <c r="I1254" s="247"/>
      <c r="J1254" s="242"/>
      <c r="K1254" s="242"/>
      <c r="L1254" s="248"/>
      <c r="M1254" s="249"/>
      <c r="N1254" s="250"/>
      <c r="O1254" s="250"/>
      <c r="P1254" s="250"/>
      <c r="Q1254" s="250"/>
      <c r="R1254" s="250"/>
      <c r="S1254" s="250"/>
      <c r="T1254" s="251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52" t="s">
        <v>230</v>
      </c>
      <c r="AU1254" s="252" t="s">
        <v>88</v>
      </c>
      <c r="AV1254" s="13" t="s">
        <v>88</v>
      </c>
      <c r="AW1254" s="13" t="s">
        <v>4</v>
      </c>
      <c r="AX1254" s="13" t="s">
        <v>86</v>
      </c>
      <c r="AY1254" s="252" t="s">
        <v>216</v>
      </c>
    </row>
    <row r="1255" s="2" customFormat="1" ht="21.75" customHeight="1">
      <c r="A1255" s="39"/>
      <c r="B1255" s="40"/>
      <c r="C1255" s="228" t="s">
        <v>2062</v>
      </c>
      <c r="D1255" s="228" t="s">
        <v>218</v>
      </c>
      <c r="E1255" s="229" t="s">
        <v>2063</v>
      </c>
      <c r="F1255" s="230" t="s">
        <v>2064</v>
      </c>
      <c r="G1255" s="231" t="s">
        <v>221</v>
      </c>
      <c r="H1255" s="232">
        <v>1025.212</v>
      </c>
      <c r="I1255" s="233"/>
      <c r="J1255" s="234">
        <f>ROUND(I1255*H1255,2)</f>
        <v>0</v>
      </c>
      <c r="K1255" s="230" t="s">
        <v>222</v>
      </c>
      <c r="L1255" s="45"/>
      <c r="M1255" s="235" t="s">
        <v>1</v>
      </c>
      <c r="N1255" s="236" t="s">
        <v>44</v>
      </c>
      <c r="O1255" s="92"/>
      <c r="P1255" s="237">
        <f>O1255*H1255</f>
        <v>0</v>
      </c>
      <c r="Q1255" s="237">
        <v>0</v>
      </c>
      <c r="R1255" s="237">
        <f>Q1255*H1255</f>
        <v>0</v>
      </c>
      <c r="S1255" s="237">
        <v>0</v>
      </c>
      <c r="T1255" s="238">
        <f>S1255*H1255</f>
        <v>0</v>
      </c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R1255" s="239" t="s">
        <v>290</v>
      </c>
      <c r="AT1255" s="239" t="s">
        <v>218</v>
      </c>
      <c r="AU1255" s="239" t="s">
        <v>88</v>
      </c>
      <c r="AY1255" s="18" t="s">
        <v>216</v>
      </c>
      <c r="BE1255" s="240">
        <f>IF(N1255="základní",J1255,0)</f>
        <v>0</v>
      </c>
      <c r="BF1255" s="240">
        <f>IF(N1255="snížená",J1255,0)</f>
        <v>0</v>
      </c>
      <c r="BG1255" s="240">
        <f>IF(N1255="zákl. přenesená",J1255,0)</f>
        <v>0</v>
      </c>
      <c r="BH1255" s="240">
        <f>IF(N1255="sníž. přenesená",J1255,0)</f>
        <v>0</v>
      </c>
      <c r="BI1255" s="240">
        <f>IF(N1255="nulová",J1255,0)</f>
        <v>0</v>
      </c>
      <c r="BJ1255" s="18" t="s">
        <v>86</v>
      </c>
      <c r="BK1255" s="240">
        <f>ROUND(I1255*H1255,2)</f>
        <v>0</v>
      </c>
      <c r="BL1255" s="18" t="s">
        <v>290</v>
      </c>
      <c r="BM1255" s="239" t="s">
        <v>2065</v>
      </c>
    </row>
    <row r="1256" s="13" customFormat="1">
      <c r="A1256" s="13"/>
      <c r="B1256" s="241"/>
      <c r="C1256" s="242"/>
      <c r="D1256" s="243" t="s">
        <v>230</v>
      </c>
      <c r="E1256" s="244" t="s">
        <v>1</v>
      </c>
      <c r="F1256" s="245" t="s">
        <v>2053</v>
      </c>
      <c r="G1256" s="242"/>
      <c r="H1256" s="246">
        <v>17.550000000000001</v>
      </c>
      <c r="I1256" s="247"/>
      <c r="J1256" s="242"/>
      <c r="K1256" s="242"/>
      <c r="L1256" s="248"/>
      <c r="M1256" s="249"/>
      <c r="N1256" s="250"/>
      <c r="O1256" s="250"/>
      <c r="P1256" s="250"/>
      <c r="Q1256" s="250"/>
      <c r="R1256" s="250"/>
      <c r="S1256" s="250"/>
      <c r="T1256" s="251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52" t="s">
        <v>230</v>
      </c>
      <c r="AU1256" s="252" t="s">
        <v>88</v>
      </c>
      <c r="AV1256" s="13" t="s">
        <v>88</v>
      </c>
      <c r="AW1256" s="13" t="s">
        <v>34</v>
      </c>
      <c r="AX1256" s="13" t="s">
        <v>79</v>
      </c>
      <c r="AY1256" s="252" t="s">
        <v>216</v>
      </c>
    </row>
    <row r="1257" s="13" customFormat="1">
      <c r="A1257" s="13"/>
      <c r="B1257" s="241"/>
      <c r="C1257" s="242"/>
      <c r="D1257" s="243" t="s">
        <v>230</v>
      </c>
      <c r="E1257" s="244" t="s">
        <v>1</v>
      </c>
      <c r="F1257" s="245" t="s">
        <v>2055</v>
      </c>
      <c r="G1257" s="242"/>
      <c r="H1257" s="246">
        <v>9</v>
      </c>
      <c r="I1257" s="247"/>
      <c r="J1257" s="242"/>
      <c r="K1257" s="242"/>
      <c r="L1257" s="248"/>
      <c r="M1257" s="249"/>
      <c r="N1257" s="250"/>
      <c r="O1257" s="250"/>
      <c r="P1257" s="250"/>
      <c r="Q1257" s="250"/>
      <c r="R1257" s="250"/>
      <c r="S1257" s="250"/>
      <c r="T1257" s="251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T1257" s="252" t="s">
        <v>230</v>
      </c>
      <c r="AU1257" s="252" t="s">
        <v>88</v>
      </c>
      <c r="AV1257" s="13" t="s">
        <v>88</v>
      </c>
      <c r="AW1257" s="13" t="s">
        <v>34</v>
      </c>
      <c r="AX1257" s="13" t="s">
        <v>79</v>
      </c>
      <c r="AY1257" s="252" t="s">
        <v>216</v>
      </c>
    </row>
    <row r="1258" s="13" customFormat="1">
      <c r="A1258" s="13"/>
      <c r="B1258" s="241"/>
      <c r="C1258" s="242"/>
      <c r="D1258" s="243" t="s">
        <v>230</v>
      </c>
      <c r="E1258" s="244" t="s">
        <v>1</v>
      </c>
      <c r="F1258" s="245" t="s">
        <v>2056</v>
      </c>
      <c r="G1258" s="242"/>
      <c r="H1258" s="246">
        <v>298.91399999999999</v>
      </c>
      <c r="I1258" s="247"/>
      <c r="J1258" s="242"/>
      <c r="K1258" s="242"/>
      <c r="L1258" s="248"/>
      <c r="M1258" s="249"/>
      <c r="N1258" s="250"/>
      <c r="O1258" s="250"/>
      <c r="P1258" s="250"/>
      <c r="Q1258" s="250"/>
      <c r="R1258" s="250"/>
      <c r="S1258" s="250"/>
      <c r="T1258" s="251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52" t="s">
        <v>230</v>
      </c>
      <c r="AU1258" s="252" t="s">
        <v>88</v>
      </c>
      <c r="AV1258" s="13" t="s">
        <v>88</v>
      </c>
      <c r="AW1258" s="13" t="s">
        <v>34</v>
      </c>
      <c r="AX1258" s="13" t="s">
        <v>79</v>
      </c>
      <c r="AY1258" s="252" t="s">
        <v>216</v>
      </c>
    </row>
    <row r="1259" s="14" customFormat="1">
      <c r="A1259" s="14"/>
      <c r="B1259" s="253"/>
      <c r="C1259" s="254"/>
      <c r="D1259" s="243" t="s">
        <v>230</v>
      </c>
      <c r="E1259" s="255" t="s">
        <v>1</v>
      </c>
      <c r="F1259" s="256" t="s">
        <v>2066</v>
      </c>
      <c r="G1259" s="254"/>
      <c r="H1259" s="257">
        <v>325.464</v>
      </c>
      <c r="I1259" s="258"/>
      <c r="J1259" s="254"/>
      <c r="K1259" s="254"/>
      <c r="L1259" s="259"/>
      <c r="M1259" s="260"/>
      <c r="N1259" s="261"/>
      <c r="O1259" s="261"/>
      <c r="P1259" s="261"/>
      <c r="Q1259" s="261"/>
      <c r="R1259" s="261"/>
      <c r="S1259" s="261"/>
      <c r="T1259" s="262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63" t="s">
        <v>230</v>
      </c>
      <c r="AU1259" s="263" t="s">
        <v>88</v>
      </c>
      <c r="AV1259" s="14" t="s">
        <v>121</v>
      </c>
      <c r="AW1259" s="14" t="s">
        <v>34</v>
      </c>
      <c r="AX1259" s="14" t="s">
        <v>86</v>
      </c>
      <c r="AY1259" s="263" t="s">
        <v>216</v>
      </c>
    </row>
    <row r="1260" s="13" customFormat="1">
      <c r="A1260" s="13"/>
      <c r="B1260" s="241"/>
      <c r="C1260" s="242"/>
      <c r="D1260" s="243" t="s">
        <v>230</v>
      </c>
      <c r="E1260" s="242"/>
      <c r="F1260" s="245" t="s">
        <v>2067</v>
      </c>
      <c r="G1260" s="242"/>
      <c r="H1260" s="246">
        <v>1025.212</v>
      </c>
      <c r="I1260" s="247"/>
      <c r="J1260" s="242"/>
      <c r="K1260" s="242"/>
      <c r="L1260" s="248"/>
      <c r="M1260" s="249"/>
      <c r="N1260" s="250"/>
      <c r="O1260" s="250"/>
      <c r="P1260" s="250"/>
      <c r="Q1260" s="250"/>
      <c r="R1260" s="250"/>
      <c r="S1260" s="250"/>
      <c r="T1260" s="251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52" t="s">
        <v>230</v>
      </c>
      <c r="AU1260" s="252" t="s">
        <v>88</v>
      </c>
      <c r="AV1260" s="13" t="s">
        <v>88</v>
      </c>
      <c r="AW1260" s="13" t="s">
        <v>4</v>
      </c>
      <c r="AX1260" s="13" t="s">
        <v>86</v>
      </c>
      <c r="AY1260" s="252" t="s">
        <v>216</v>
      </c>
    </row>
    <row r="1261" s="2" customFormat="1" ht="21.75" customHeight="1">
      <c r="A1261" s="39"/>
      <c r="B1261" s="40"/>
      <c r="C1261" s="228" t="s">
        <v>2068</v>
      </c>
      <c r="D1261" s="228" t="s">
        <v>218</v>
      </c>
      <c r="E1261" s="229" t="s">
        <v>2069</v>
      </c>
      <c r="F1261" s="230" t="s">
        <v>2070</v>
      </c>
      <c r="G1261" s="231" t="s">
        <v>221</v>
      </c>
      <c r="H1261" s="232">
        <v>1025.212</v>
      </c>
      <c r="I1261" s="233"/>
      <c r="J1261" s="234">
        <f>ROUND(I1261*H1261,2)</f>
        <v>0</v>
      </c>
      <c r="K1261" s="230" t="s">
        <v>222</v>
      </c>
      <c r="L1261" s="45"/>
      <c r="M1261" s="235" t="s">
        <v>1</v>
      </c>
      <c r="N1261" s="236" t="s">
        <v>44</v>
      </c>
      <c r="O1261" s="92"/>
      <c r="P1261" s="237">
        <f>O1261*H1261</f>
        <v>0</v>
      </c>
      <c r="Q1261" s="237">
        <v>0</v>
      </c>
      <c r="R1261" s="237">
        <f>Q1261*H1261</f>
        <v>0</v>
      </c>
      <c r="S1261" s="237">
        <v>0</v>
      </c>
      <c r="T1261" s="238">
        <f>S1261*H1261</f>
        <v>0</v>
      </c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R1261" s="239" t="s">
        <v>290</v>
      </c>
      <c r="AT1261" s="239" t="s">
        <v>218</v>
      </c>
      <c r="AU1261" s="239" t="s">
        <v>88</v>
      </c>
      <c r="AY1261" s="18" t="s">
        <v>216</v>
      </c>
      <c r="BE1261" s="240">
        <f>IF(N1261="základní",J1261,0)</f>
        <v>0</v>
      </c>
      <c r="BF1261" s="240">
        <f>IF(N1261="snížená",J1261,0)</f>
        <v>0</v>
      </c>
      <c r="BG1261" s="240">
        <f>IF(N1261="zákl. přenesená",J1261,0)</f>
        <v>0</v>
      </c>
      <c r="BH1261" s="240">
        <f>IF(N1261="sníž. přenesená",J1261,0)</f>
        <v>0</v>
      </c>
      <c r="BI1261" s="240">
        <f>IF(N1261="nulová",J1261,0)</f>
        <v>0</v>
      </c>
      <c r="BJ1261" s="18" t="s">
        <v>86</v>
      </c>
      <c r="BK1261" s="240">
        <f>ROUND(I1261*H1261,2)</f>
        <v>0</v>
      </c>
      <c r="BL1261" s="18" t="s">
        <v>290</v>
      </c>
      <c r="BM1261" s="239" t="s">
        <v>2071</v>
      </c>
    </row>
    <row r="1262" s="13" customFormat="1">
      <c r="A1262" s="13"/>
      <c r="B1262" s="241"/>
      <c r="C1262" s="242"/>
      <c r="D1262" s="243" t="s">
        <v>230</v>
      </c>
      <c r="E1262" s="244" t="s">
        <v>1</v>
      </c>
      <c r="F1262" s="245" t="s">
        <v>2053</v>
      </c>
      <c r="G1262" s="242"/>
      <c r="H1262" s="246">
        <v>17.550000000000001</v>
      </c>
      <c r="I1262" s="247"/>
      <c r="J1262" s="242"/>
      <c r="K1262" s="242"/>
      <c r="L1262" s="248"/>
      <c r="M1262" s="249"/>
      <c r="N1262" s="250"/>
      <c r="O1262" s="250"/>
      <c r="P1262" s="250"/>
      <c r="Q1262" s="250"/>
      <c r="R1262" s="250"/>
      <c r="S1262" s="250"/>
      <c r="T1262" s="251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52" t="s">
        <v>230</v>
      </c>
      <c r="AU1262" s="252" t="s">
        <v>88</v>
      </c>
      <c r="AV1262" s="13" t="s">
        <v>88</v>
      </c>
      <c r="AW1262" s="13" t="s">
        <v>34</v>
      </c>
      <c r="AX1262" s="13" t="s">
        <v>79</v>
      </c>
      <c r="AY1262" s="252" t="s">
        <v>216</v>
      </c>
    </row>
    <row r="1263" s="13" customFormat="1">
      <c r="A1263" s="13"/>
      <c r="B1263" s="241"/>
      <c r="C1263" s="242"/>
      <c r="D1263" s="243" t="s">
        <v>230</v>
      </c>
      <c r="E1263" s="244" t="s">
        <v>1</v>
      </c>
      <c r="F1263" s="245" t="s">
        <v>2055</v>
      </c>
      <c r="G1263" s="242"/>
      <c r="H1263" s="246">
        <v>9</v>
      </c>
      <c r="I1263" s="247"/>
      <c r="J1263" s="242"/>
      <c r="K1263" s="242"/>
      <c r="L1263" s="248"/>
      <c r="M1263" s="249"/>
      <c r="N1263" s="250"/>
      <c r="O1263" s="250"/>
      <c r="P1263" s="250"/>
      <c r="Q1263" s="250"/>
      <c r="R1263" s="250"/>
      <c r="S1263" s="250"/>
      <c r="T1263" s="251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52" t="s">
        <v>230</v>
      </c>
      <c r="AU1263" s="252" t="s">
        <v>88</v>
      </c>
      <c r="AV1263" s="13" t="s">
        <v>88</v>
      </c>
      <c r="AW1263" s="13" t="s">
        <v>34</v>
      </c>
      <c r="AX1263" s="13" t="s">
        <v>79</v>
      </c>
      <c r="AY1263" s="252" t="s">
        <v>216</v>
      </c>
    </row>
    <row r="1264" s="13" customFormat="1">
      <c r="A1264" s="13"/>
      <c r="B1264" s="241"/>
      <c r="C1264" s="242"/>
      <c r="D1264" s="243" t="s">
        <v>230</v>
      </c>
      <c r="E1264" s="244" t="s">
        <v>1</v>
      </c>
      <c r="F1264" s="245" t="s">
        <v>2056</v>
      </c>
      <c r="G1264" s="242"/>
      <c r="H1264" s="246">
        <v>298.91399999999999</v>
      </c>
      <c r="I1264" s="247"/>
      <c r="J1264" s="242"/>
      <c r="K1264" s="242"/>
      <c r="L1264" s="248"/>
      <c r="M1264" s="249"/>
      <c r="N1264" s="250"/>
      <c r="O1264" s="250"/>
      <c r="P1264" s="250"/>
      <c r="Q1264" s="250"/>
      <c r="R1264" s="250"/>
      <c r="S1264" s="250"/>
      <c r="T1264" s="251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52" t="s">
        <v>230</v>
      </c>
      <c r="AU1264" s="252" t="s">
        <v>88</v>
      </c>
      <c r="AV1264" s="13" t="s">
        <v>88</v>
      </c>
      <c r="AW1264" s="13" t="s">
        <v>34</v>
      </c>
      <c r="AX1264" s="13" t="s">
        <v>79</v>
      </c>
      <c r="AY1264" s="252" t="s">
        <v>216</v>
      </c>
    </row>
    <row r="1265" s="14" customFormat="1">
      <c r="A1265" s="14"/>
      <c r="B1265" s="253"/>
      <c r="C1265" s="254"/>
      <c r="D1265" s="243" t="s">
        <v>230</v>
      </c>
      <c r="E1265" s="255" t="s">
        <v>1</v>
      </c>
      <c r="F1265" s="256" t="s">
        <v>2066</v>
      </c>
      <c r="G1265" s="254"/>
      <c r="H1265" s="257">
        <v>325.464</v>
      </c>
      <c r="I1265" s="258"/>
      <c r="J1265" s="254"/>
      <c r="K1265" s="254"/>
      <c r="L1265" s="259"/>
      <c r="M1265" s="260"/>
      <c r="N1265" s="261"/>
      <c r="O1265" s="261"/>
      <c r="P1265" s="261"/>
      <c r="Q1265" s="261"/>
      <c r="R1265" s="261"/>
      <c r="S1265" s="261"/>
      <c r="T1265" s="262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63" t="s">
        <v>230</v>
      </c>
      <c r="AU1265" s="263" t="s">
        <v>88</v>
      </c>
      <c r="AV1265" s="14" t="s">
        <v>121</v>
      </c>
      <c r="AW1265" s="14" t="s">
        <v>34</v>
      </c>
      <c r="AX1265" s="14" t="s">
        <v>86</v>
      </c>
      <c r="AY1265" s="263" t="s">
        <v>216</v>
      </c>
    </row>
    <row r="1266" s="13" customFormat="1">
      <c r="A1266" s="13"/>
      <c r="B1266" s="241"/>
      <c r="C1266" s="242"/>
      <c r="D1266" s="243" t="s">
        <v>230</v>
      </c>
      <c r="E1266" s="242"/>
      <c r="F1266" s="245" t="s">
        <v>2067</v>
      </c>
      <c r="G1266" s="242"/>
      <c r="H1266" s="246">
        <v>1025.212</v>
      </c>
      <c r="I1266" s="247"/>
      <c r="J1266" s="242"/>
      <c r="K1266" s="242"/>
      <c r="L1266" s="248"/>
      <c r="M1266" s="249"/>
      <c r="N1266" s="250"/>
      <c r="O1266" s="250"/>
      <c r="P1266" s="250"/>
      <c r="Q1266" s="250"/>
      <c r="R1266" s="250"/>
      <c r="S1266" s="250"/>
      <c r="T1266" s="251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52" t="s">
        <v>230</v>
      </c>
      <c r="AU1266" s="252" t="s">
        <v>88</v>
      </c>
      <c r="AV1266" s="13" t="s">
        <v>88</v>
      </c>
      <c r="AW1266" s="13" t="s">
        <v>4</v>
      </c>
      <c r="AX1266" s="13" t="s">
        <v>86</v>
      </c>
      <c r="AY1266" s="252" t="s">
        <v>216</v>
      </c>
    </row>
    <row r="1267" s="2" customFormat="1" ht="24.15" customHeight="1">
      <c r="A1267" s="39"/>
      <c r="B1267" s="40"/>
      <c r="C1267" s="264" t="s">
        <v>2072</v>
      </c>
      <c r="D1267" s="264" t="s">
        <v>372</v>
      </c>
      <c r="E1267" s="265" t="s">
        <v>2073</v>
      </c>
      <c r="F1267" s="266" t="s">
        <v>2074</v>
      </c>
      <c r="G1267" s="267" t="s">
        <v>2075</v>
      </c>
      <c r="H1267" s="268">
        <v>20.504000000000001</v>
      </c>
      <c r="I1267" s="269"/>
      <c r="J1267" s="270">
        <f>ROUND(I1267*H1267,2)</f>
        <v>0</v>
      </c>
      <c r="K1267" s="266" t="s">
        <v>222</v>
      </c>
      <c r="L1267" s="271"/>
      <c r="M1267" s="272" t="s">
        <v>1</v>
      </c>
      <c r="N1267" s="273" t="s">
        <v>44</v>
      </c>
      <c r="O1267" s="92"/>
      <c r="P1267" s="237">
        <f>O1267*H1267</f>
        <v>0</v>
      </c>
      <c r="Q1267" s="237">
        <v>0.00052999999999999998</v>
      </c>
      <c r="R1267" s="237">
        <f>Q1267*H1267</f>
        <v>0.010867120000000001</v>
      </c>
      <c r="S1267" s="237">
        <v>0</v>
      </c>
      <c r="T1267" s="238">
        <f>S1267*H1267</f>
        <v>0</v>
      </c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R1267" s="239" t="s">
        <v>371</v>
      </c>
      <c r="AT1267" s="239" t="s">
        <v>372</v>
      </c>
      <c r="AU1267" s="239" t="s">
        <v>88</v>
      </c>
      <c r="AY1267" s="18" t="s">
        <v>216</v>
      </c>
      <c r="BE1267" s="240">
        <f>IF(N1267="základní",J1267,0)</f>
        <v>0</v>
      </c>
      <c r="BF1267" s="240">
        <f>IF(N1267="snížená",J1267,0)</f>
        <v>0</v>
      </c>
      <c r="BG1267" s="240">
        <f>IF(N1267="zákl. přenesená",J1267,0)</f>
        <v>0</v>
      </c>
      <c r="BH1267" s="240">
        <f>IF(N1267="sníž. přenesená",J1267,0)</f>
        <v>0</v>
      </c>
      <c r="BI1267" s="240">
        <f>IF(N1267="nulová",J1267,0)</f>
        <v>0</v>
      </c>
      <c r="BJ1267" s="18" t="s">
        <v>86</v>
      </c>
      <c r="BK1267" s="240">
        <f>ROUND(I1267*H1267,2)</f>
        <v>0</v>
      </c>
      <c r="BL1267" s="18" t="s">
        <v>290</v>
      </c>
      <c r="BM1267" s="239" t="s">
        <v>2076</v>
      </c>
    </row>
    <row r="1268" s="13" customFormat="1">
      <c r="A1268" s="13"/>
      <c r="B1268" s="241"/>
      <c r="C1268" s="242"/>
      <c r="D1268" s="243" t="s">
        <v>230</v>
      </c>
      <c r="E1268" s="242"/>
      <c r="F1268" s="245" t="s">
        <v>2077</v>
      </c>
      <c r="G1268" s="242"/>
      <c r="H1268" s="246">
        <v>20.504000000000001</v>
      </c>
      <c r="I1268" s="247"/>
      <c r="J1268" s="242"/>
      <c r="K1268" s="242"/>
      <c r="L1268" s="248"/>
      <c r="M1268" s="249"/>
      <c r="N1268" s="250"/>
      <c r="O1268" s="250"/>
      <c r="P1268" s="250"/>
      <c r="Q1268" s="250"/>
      <c r="R1268" s="250"/>
      <c r="S1268" s="250"/>
      <c r="T1268" s="251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52" t="s">
        <v>230</v>
      </c>
      <c r="AU1268" s="252" t="s">
        <v>88</v>
      </c>
      <c r="AV1268" s="13" t="s">
        <v>88</v>
      </c>
      <c r="AW1268" s="13" t="s">
        <v>4</v>
      </c>
      <c r="AX1268" s="13" t="s">
        <v>86</v>
      </c>
      <c r="AY1268" s="252" t="s">
        <v>216</v>
      </c>
    </row>
    <row r="1269" s="2" customFormat="1" ht="24.15" customHeight="1">
      <c r="A1269" s="39"/>
      <c r="B1269" s="40"/>
      <c r="C1269" s="264" t="s">
        <v>2078</v>
      </c>
      <c r="D1269" s="264" t="s">
        <v>372</v>
      </c>
      <c r="E1269" s="265" t="s">
        <v>2079</v>
      </c>
      <c r="F1269" s="266" t="s">
        <v>2080</v>
      </c>
      <c r="G1269" s="267" t="s">
        <v>2075</v>
      </c>
      <c r="H1269" s="268">
        <v>20.504000000000001</v>
      </c>
      <c r="I1269" s="269"/>
      <c r="J1269" s="270">
        <f>ROUND(I1269*H1269,2)</f>
        <v>0</v>
      </c>
      <c r="K1269" s="266" t="s">
        <v>222</v>
      </c>
      <c r="L1269" s="271"/>
      <c r="M1269" s="272" t="s">
        <v>1</v>
      </c>
      <c r="N1269" s="273" t="s">
        <v>44</v>
      </c>
      <c r="O1269" s="92"/>
      <c r="P1269" s="237">
        <f>O1269*H1269</f>
        <v>0</v>
      </c>
      <c r="Q1269" s="237">
        <v>0.0041999999999999997</v>
      </c>
      <c r="R1269" s="237">
        <f>Q1269*H1269</f>
        <v>0.086116799999999993</v>
      </c>
      <c r="S1269" s="237">
        <v>0</v>
      </c>
      <c r="T1269" s="238">
        <f>S1269*H1269</f>
        <v>0</v>
      </c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R1269" s="239" t="s">
        <v>371</v>
      </c>
      <c r="AT1269" s="239" t="s">
        <v>372</v>
      </c>
      <c r="AU1269" s="239" t="s">
        <v>88</v>
      </c>
      <c r="AY1269" s="18" t="s">
        <v>216</v>
      </c>
      <c r="BE1269" s="240">
        <f>IF(N1269="základní",J1269,0)</f>
        <v>0</v>
      </c>
      <c r="BF1269" s="240">
        <f>IF(N1269="snížená",J1269,0)</f>
        <v>0</v>
      </c>
      <c r="BG1269" s="240">
        <f>IF(N1269="zákl. přenesená",J1269,0)</f>
        <v>0</v>
      </c>
      <c r="BH1269" s="240">
        <f>IF(N1269="sníž. přenesená",J1269,0)</f>
        <v>0</v>
      </c>
      <c r="BI1269" s="240">
        <f>IF(N1269="nulová",J1269,0)</f>
        <v>0</v>
      </c>
      <c r="BJ1269" s="18" t="s">
        <v>86</v>
      </c>
      <c r="BK1269" s="240">
        <f>ROUND(I1269*H1269,2)</f>
        <v>0</v>
      </c>
      <c r="BL1269" s="18" t="s">
        <v>290</v>
      </c>
      <c r="BM1269" s="239" t="s">
        <v>2081</v>
      </c>
    </row>
    <row r="1270" s="13" customFormat="1">
      <c r="A1270" s="13"/>
      <c r="B1270" s="241"/>
      <c r="C1270" s="242"/>
      <c r="D1270" s="243" t="s">
        <v>230</v>
      </c>
      <c r="E1270" s="242"/>
      <c r="F1270" s="245" t="s">
        <v>2077</v>
      </c>
      <c r="G1270" s="242"/>
      <c r="H1270" s="246">
        <v>20.504000000000001</v>
      </c>
      <c r="I1270" s="247"/>
      <c r="J1270" s="242"/>
      <c r="K1270" s="242"/>
      <c r="L1270" s="248"/>
      <c r="M1270" s="249"/>
      <c r="N1270" s="250"/>
      <c r="O1270" s="250"/>
      <c r="P1270" s="250"/>
      <c r="Q1270" s="250"/>
      <c r="R1270" s="250"/>
      <c r="S1270" s="250"/>
      <c r="T1270" s="251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52" t="s">
        <v>230</v>
      </c>
      <c r="AU1270" s="252" t="s">
        <v>88</v>
      </c>
      <c r="AV1270" s="13" t="s">
        <v>88</v>
      </c>
      <c r="AW1270" s="13" t="s">
        <v>4</v>
      </c>
      <c r="AX1270" s="13" t="s">
        <v>86</v>
      </c>
      <c r="AY1270" s="252" t="s">
        <v>216</v>
      </c>
    </row>
    <row r="1271" s="2" customFormat="1" ht="16.5" customHeight="1">
      <c r="A1271" s="39"/>
      <c r="B1271" s="40"/>
      <c r="C1271" s="264" t="s">
        <v>2082</v>
      </c>
      <c r="D1271" s="264" t="s">
        <v>372</v>
      </c>
      <c r="E1271" s="265" t="s">
        <v>2083</v>
      </c>
      <c r="F1271" s="266" t="s">
        <v>2084</v>
      </c>
      <c r="G1271" s="267" t="s">
        <v>221</v>
      </c>
      <c r="H1271" s="268">
        <v>20.504000000000001</v>
      </c>
      <c r="I1271" s="269"/>
      <c r="J1271" s="270">
        <f>ROUND(I1271*H1271,2)</f>
        <v>0</v>
      </c>
      <c r="K1271" s="266" t="s">
        <v>222</v>
      </c>
      <c r="L1271" s="271"/>
      <c r="M1271" s="272" t="s">
        <v>1</v>
      </c>
      <c r="N1271" s="273" t="s">
        <v>44</v>
      </c>
      <c r="O1271" s="92"/>
      <c r="P1271" s="237">
        <f>O1271*H1271</f>
        <v>0</v>
      </c>
      <c r="Q1271" s="237">
        <v>2.0000000000000002E-05</v>
      </c>
      <c r="R1271" s="237">
        <f>Q1271*H1271</f>
        <v>0.00041008000000000006</v>
      </c>
      <c r="S1271" s="237">
        <v>0</v>
      </c>
      <c r="T1271" s="238">
        <f>S1271*H1271</f>
        <v>0</v>
      </c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R1271" s="239" t="s">
        <v>371</v>
      </c>
      <c r="AT1271" s="239" t="s">
        <v>372</v>
      </c>
      <c r="AU1271" s="239" t="s">
        <v>88</v>
      </c>
      <c r="AY1271" s="18" t="s">
        <v>216</v>
      </c>
      <c r="BE1271" s="240">
        <f>IF(N1271="základní",J1271,0)</f>
        <v>0</v>
      </c>
      <c r="BF1271" s="240">
        <f>IF(N1271="snížená",J1271,0)</f>
        <v>0</v>
      </c>
      <c r="BG1271" s="240">
        <f>IF(N1271="zákl. přenesená",J1271,0)</f>
        <v>0</v>
      </c>
      <c r="BH1271" s="240">
        <f>IF(N1271="sníž. přenesená",J1271,0)</f>
        <v>0</v>
      </c>
      <c r="BI1271" s="240">
        <f>IF(N1271="nulová",J1271,0)</f>
        <v>0</v>
      </c>
      <c r="BJ1271" s="18" t="s">
        <v>86</v>
      </c>
      <c r="BK1271" s="240">
        <f>ROUND(I1271*H1271,2)</f>
        <v>0</v>
      </c>
      <c r="BL1271" s="18" t="s">
        <v>290</v>
      </c>
      <c r="BM1271" s="239" t="s">
        <v>2085</v>
      </c>
    </row>
    <row r="1272" s="13" customFormat="1">
      <c r="A1272" s="13"/>
      <c r="B1272" s="241"/>
      <c r="C1272" s="242"/>
      <c r="D1272" s="243" t="s">
        <v>230</v>
      </c>
      <c r="E1272" s="242"/>
      <c r="F1272" s="245" t="s">
        <v>2077</v>
      </c>
      <c r="G1272" s="242"/>
      <c r="H1272" s="246">
        <v>20.504000000000001</v>
      </c>
      <c r="I1272" s="247"/>
      <c r="J1272" s="242"/>
      <c r="K1272" s="242"/>
      <c r="L1272" s="248"/>
      <c r="M1272" s="249"/>
      <c r="N1272" s="250"/>
      <c r="O1272" s="250"/>
      <c r="P1272" s="250"/>
      <c r="Q1272" s="250"/>
      <c r="R1272" s="250"/>
      <c r="S1272" s="250"/>
      <c r="T1272" s="251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52" t="s">
        <v>230</v>
      </c>
      <c r="AU1272" s="252" t="s">
        <v>88</v>
      </c>
      <c r="AV1272" s="13" t="s">
        <v>88</v>
      </c>
      <c r="AW1272" s="13" t="s">
        <v>4</v>
      </c>
      <c r="AX1272" s="13" t="s">
        <v>86</v>
      </c>
      <c r="AY1272" s="252" t="s">
        <v>216</v>
      </c>
    </row>
    <row r="1273" s="2" customFormat="1" ht="16.5" customHeight="1">
      <c r="A1273" s="39"/>
      <c r="B1273" s="40"/>
      <c r="C1273" s="228" t="s">
        <v>2086</v>
      </c>
      <c r="D1273" s="228" t="s">
        <v>218</v>
      </c>
      <c r="E1273" s="229" t="s">
        <v>2087</v>
      </c>
      <c r="F1273" s="230" t="s">
        <v>2088</v>
      </c>
      <c r="G1273" s="231" t="s">
        <v>277</v>
      </c>
      <c r="H1273" s="232">
        <v>456.89499999999998</v>
      </c>
      <c r="I1273" s="233"/>
      <c r="J1273" s="234">
        <f>ROUND(I1273*H1273,2)</f>
        <v>0</v>
      </c>
      <c r="K1273" s="230" t="s">
        <v>222</v>
      </c>
      <c r="L1273" s="45"/>
      <c r="M1273" s="235" t="s">
        <v>1</v>
      </c>
      <c r="N1273" s="236" t="s">
        <v>44</v>
      </c>
      <c r="O1273" s="92"/>
      <c r="P1273" s="237">
        <f>O1273*H1273</f>
        <v>0</v>
      </c>
      <c r="Q1273" s="237">
        <v>0</v>
      </c>
      <c r="R1273" s="237">
        <f>Q1273*H1273</f>
        <v>0</v>
      </c>
      <c r="S1273" s="237">
        <v>0</v>
      </c>
      <c r="T1273" s="238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39" t="s">
        <v>290</v>
      </c>
      <c r="AT1273" s="239" t="s">
        <v>218</v>
      </c>
      <c r="AU1273" s="239" t="s">
        <v>88</v>
      </c>
      <c r="AY1273" s="18" t="s">
        <v>216</v>
      </c>
      <c r="BE1273" s="240">
        <f>IF(N1273="základní",J1273,0)</f>
        <v>0</v>
      </c>
      <c r="BF1273" s="240">
        <f>IF(N1273="snížená",J1273,0)</f>
        <v>0</v>
      </c>
      <c r="BG1273" s="240">
        <f>IF(N1273="zákl. přenesená",J1273,0)</f>
        <v>0</v>
      </c>
      <c r="BH1273" s="240">
        <f>IF(N1273="sníž. přenesená",J1273,0)</f>
        <v>0</v>
      </c>
      <c r="BI1273" s="240">
        <f>IF(N1273="nulová",J1273,0)</f>
        <v>0</v>
      </c>
      <c r="BJ1273" s="18" t="s">
        <v>86</v>
      </c>
      <c r="BK1273" s="240">
        <f>ROUND(I1273*H1273,2)</f>
        <v>0</v>
      </c>
      <c r="BL1273" s="18" t="s">
        <v>290</v>
      </c>
      <c r="BM1273" s="239" t="s">
        <v>2089</v>
      </c>
    </row>
    <row r="1274" s="13" customFormat="1">
      <c r="A1274" s="13"/>
      <c r="B1274" s="241"/>
      <c r="C1274" s="242"/>
      <c r="D1274" s="243" t="s">
        <v>230</v>
      </c>
      <c r="E1274" s="244" t="s">
        <v>1</v>
      </c>
      <c r="F1274" s="245" t="s">
        <v>2090</v>
      </c>
      <c r="G1274" s="242"/>
      <c r="H1274" s="246">
        <v>456.89499999999998</v>
      </c>
      <c r="I1274" s="247"/>
      <c r="J1274" s="242"/>
      <c r="K1274" s="242"/>
      <c r="L1274" s="248"/>
      <c r="M1274" s="249"/>
      <c r="N1274" s="250"/>
      <c r="O1274" s="250"/>
      <c r="P1274" s="250"/>
      <c r="Q1274" s="250"/>
      <c r="R1274" s="250"/>
      <c r="S1274" s="250"/>
      <c r="T1274" s="251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T1274" s="252" t="s">
        <v>230</v>
      </c>
      <c r="AU1274" s="252" t="s">
        <v>88</v>
      </c>
      <c r="AV1274" s="13" t="s">
        <v>88</v>
      </c>
      <c r="AW1274" s="13" t="s">
        <v>34</v>
      </c>
      <c r="AX1274" s="13" t="s">
        <v>86</v>
      </c>
      <c r="AY1274" s="252" t="s">
        <v>216</v>
      </c>
    </row>
    <row r="1275" s="2" customFormat="1" ht="16.5" customHeight="1">
      <c r="A1275" s="39"/>
      <c r="B1275" s="40"/>
      <c r="C1275" s="264" t="s">
        <v>2091</v>
      </c>
      <c r="D1275" s="264" t="s">
        <v>372</v>
      </c>
      <c r="E1275" s="265" t="s">
        <v>2092</v>
      </c>
      <c r="F1275" s="266" t="s">
        <v>2093</v>
      </c>
      <c r="G1275" s="267" t="s">
        <v>277</v>
      </c>
      <c r="H1275" s="268">
        <v>525.42899999999997</v>
      </c>
      <c r="I1275" s="269"/>
      <c r="J1275" s="270">
        <f>ROUND(I1275*H1275,2)</f>
        <v>0</v>
      </c>
      <c r="K1275" s="266" t="s">
        <v>222</v>
      </c>
      <c r="L1275" s="271"/>
      <c r="M1275" s="272" t="s">
        <v>1</v>
      </c>
      <c r="N1275" s="273" t="s">
        <v>44</v>
      </c>
      <c r="O1275" s="92"/>
      <c r="P1275" s="237">
        <f>O1275*H1275</f>
        <v>0</v>
      </c>
      <c r="Q1275" s="237">
        <v>0.00029999999999999997</v>
      </c>
      <c r="R1275" s="237">
        <f>Q1275*H1275</f>
        <v>0.15762869999999998</v>
      </c>
      <c r="S1275" s="237">
        <v>0</v>
      </c>
      <c r="T1275" s="238">
        <f>S1275*H1275</f>
        <v>0</v>
      </c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R1275" s="239" t="s">
        <v>371</v>
      </c>
      <c r="AT1275" s="239" t="s">
        <v>372</v>
      </c>
      <c r="AU1275" s="239" t="s">
        <v>88</v>
      </c>
      <c r="AY1275" s="18" t="s">
        <v>216</v>
      </c>
      <c r="BE1275" s="240">
        <f>IF(N1275="základní",J1275,0)</f>
        <v>0</v>
      </c>
      <c r="BF1275" s="240">
        <f>IF(N1275="snížená",J1275,0)</f>
        <v>0</v>
      </c>
      <c r="BG1275" s="240">
        <f>IF(N1275="zákl. přenesená",J1275,0)</f>
        <v>0</v>
      </c>
      <c r="BH1275" s="240">
        <f>IF(N1275="sníž. přenesená",J1275,0)</f>
        <v>0</v>
      </c>
      <c r="BI1275" s="240">
        <f>IF(N1275="nulová",J1275,0)</f>
        <v>0</v>
      </c>
      <c r="BJ1275" s="18" t="s">
        <v>86</v>
      </c>
      <c r="BK1275" s="240">
        <f>ROUND(I1275*H1275,2)</f>
        <v>0</v>
      </c>
      <c r="BL1275" s="18" t="s">
        <v>290</v>
      </c>
      <c r="BM1275" s="239" t="s">
        <v>2094</v>
      </c>
    </row>
    <row r="1276" s="13" customFormat="1">
      <c r="A1276" s="13"/>
      <c r="B1276" s="241"/>
      <c r="C1276" s="242"/>
      <c r="D1276" s="243" t="s">
        <v>230</v>
      </c>
      <c r="E1276" s="242"/>
      <c r="F1276" s="245" t="s">
        <v>2061</v>
      </c>
      <c r="G1276" s="242"/>
      <c r="H1276" s="246">
        <v>525.42899999999997</v>
      </c>
      <c r="I1276" s="247"/>
      <c r="J1276" s="242"/>
      <c r="K1276" s="242"/>
      <c r="L1276" s="248"/>
      <c r="M1276" s="249"/>
      <c r="N1276" s="250"/>
      <c r="O1276" s="250"/>
      <c r="P1276" s="250"/>
      <c r="Q1276" s="250"/>
      <c r="R1276" s="250"/>
      <c r="S1276" s="250"/>
      <c r="T1276" s="251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52" t="s">
        <v>230</v>
      </c>
      <c r="AU1276" s="252" t="s">
        <v>88</v>
      </c>
      <c r="AV1276" s="13" t="s">
        <v>88</v>
      </c>
      <c r="AW1276" s="13" t="s">
        <v>4</v>
      </c>
      <c r="AX1276" s="13" t="s">
        <v>86</v>
      </c>
      <c r="AY1276" s="252" t="s">
        <v>216</v>
      </c>
    </row>
    <row r="1277" s="2" customFormat="1" ht="16.5" customHeight="1">
      <c r="A1277" s="39"/>
      <c r="B1277" s="40"/>
      <c r="C1277" s="228" t="s">
        <v>2095</v>
      </c>
      <c r="D1277" s="228" t="s">
        <v>218</v>
      </c>
      <c r="E1277" s="229" t="s">
        <v>2096</v>
      </c>
      <c r="F1277" s="230" t="s">
        <v>2097</v>
      </c>
      <c r="G1277" s="231" t="s">
        <v>277</v>
      </c>
      <c r="H1277" s="232">
        <v>913.78999999999996</v>
      </c>
      <c r="I1277" s="233"/>
      <c r="J1277" s="234">
        <f>ROUND(I1277*H1277,2)</f>
        <v>0</v>
      </c>
      <c r="K1277" s="230" t="s">
        <v>222</v>
      </c>
      <c r="L1277" s="45"/>
      <c r="M1277" s="235" t="s">
        <v>1</v>
      </c>
      <c r="N1277" s="236" t="s">
        <v>44</v>
      </c>
      <c r="O1277" s="92"/>
      <c r="P1277" s="237">
        <f>O1277*H1277</f>
        <v>0</v>
      </c>
      <c r="Q1277" s="237">
        <v>0</v>
      </c>
      <c r="R1277" s="237">
        <f>Q1277*H1277</f>
        <v>0</v>
      </c>
      <c r="S1277" s="237">
        <v>0</v>
      </c>
      <c r="T1277" s="238">
        <f>S1277*H1277</f>
        <v>0</v>
      </c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R1277" s="239" t="s">
        <v>290</v>
      </c>
      <c r="AT1277" s="239" t="s">
        <v>218</v>
      </c>
      <c r="AU1277" s="239" t="s">
        <v>88</v>
      </c>
      <c r="AY1277" s="18" t="s">
        <v>216</v>
      </c>
      <c r="BE1277" s="240">
        <f>IF(N1277="základní",J1277,0)</f>
        <v>0</v>
      </c>
      <c r="BF1277" s="240">
        <f>IF(N1277="snížená",J1277,0)</f>
        <v>0</v>
      </c>
      <c r="BG1277" s="240">
        <f>IF(N1277="zákl. přenesená",J1277,0)</f>
        <v>0</v>
      </c>
      <c r="BH1277" s="240">
        <f>IF(N1277="sníž. přenesená",J1277,0)</f>
        <v>0</v>
      </c>
      <c r="BI1277" s="240">
        <f>IF(N1277="nulová",J1277,0)</f>
        <v>0</v>
      </c>
      <c r="BJ1277" s="18" t="s">
        <v>86</v>
      </c>
      <c r="BK1277" s="240">
        <f>ROUND(I1277*H1277,2)</f>
        <v>0</v>
      </c>
      <c r="BL1277" s="18" t="s">
        <v>290</v>
      </c>
      <c r="BM1277" s="239" t="s">
        <v>2098</v>
      </c>
    </row>
    <row r="1278" s="13" customFormat="1">
      <c r="A1278" s="13"/>
      <c r="B1278" s="241"/>
      <c r="C1278" s="242"/>
      <c r="D1278" s="243" t="s">
        <v>230</v>
      </c>
      <c r="E1278" s="244" t="s">
        <v>1</v>
      </c>
      <c r="F1278" s="245" t="s">
        <v>2099</v>
      </c>
      <c r="G1278" s="242"/>
      <c r="H1278" s="246">
        <v>913.78999999999996</v>
      </c>
      <c r="I1278" s="247"/>
      <c r="J1278" s="242"/>
      <c r="K1278" s="242"/>
      <c r="L1278" s="248"/>
      <c r="M1278" s="249"/>
      <c r="N1278" s="250"/>
      <c r="O1278" s="250"/>
      <c r="P1278" s="250"/>
      <c r="Q1278" s="250"/>
      <c r="R1278" s="250"/>
      <c r="S1278" s="250"/>
      <c r="T1278" s="251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T1278" s="252" t="s">
        <v>230</v>
      </c>
      <c r="AU1278" s="252" t="s">
        <v>88</v>
      </c>
      <c r="AV1278" s="13" t="s">
        <v>88</v>
      </c>
      <c r="AW1278" s="13" t="s">
        <v>34</v>
      </c>
      <c r="AX1278" s="13" t="s">
        <v>86</v>
      </c>
      <c r="AY1278" s="252" t="s">
        <v>216</v>
      </c>
    </row>
    <row r="1279" s="2" customFormat="1" ht="16.5" customHeight="1">
      <c r="A1279" s="39"/>
      <c r="B1279" s="40"/>
      <c r="C1279" s="228" t="s">
        <v>2100</v>
      </c>
      <c r="D1279" s="228" t="s">
        <v>218</v>
      </c>
      <c r="E1279" s="229" t="s">
        <v>2101</v>
      </c>
      <c r="F1279" s="230" t="s">
        <v>2102</v>
      </c>
      <c r="G1279" s="231" t="s">
        <v>277</v>
      </c>
      <c r="H1279" s="232">
        <v>33.479999999999997</v>
      </c>
      <c r="I1279" s="233"/>
      <c r="J1279" s="234">
        <f>ROUND(I1279*H1279,2)</f>
        <v>0</v>
      </c>
      <c r="K1279" s="230" t="s">
        <v>222</v>
      </c>
      <c r="L1279" s="45"/>
      <c r="M1279" s="235" t="s">
        <v>1</v>
      </c>
      <c r="N1279" s="236" t="s">
        <v>44</v>
      </c>
      <c r="O1279" s="92"/>
      <c r="P1279" s="237">
        <f>O1279*H1279</f>
        <v>0</v>
      </c>
      <c r="Q1279" s="237">
        <v>0.0065599999999999999</v>
      </c>
      <c r="R1279" s="237">
        <f>Q1279*H1279</f>
        <v>0.21962879999999999</v>
      </c>
      <c r="S1279" s="237">
        <v>0</v>
      </c>
      <c r="T1279" s="238">
        <f>S1279*H1279</f>
        <v>0</v>
      </c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R1279" s="239" t="s">
        <v>290</v>
      </c>
      <c r="AT1279" s="239" t="s">
        <v>218</v>
      </c>
      <c r="AU1279" s="239" t="s">
        <v>88</v>
      </c>
      <c r="AY1279" s="18" t="s">
        <v>216</v>
      </c>
      <c r="BE1279" s="240">
        <f>IF(N1279="základní",J1279,0)</f>
        <v>0</v>
      </c>
      <c r="BF1279" s="240">
        <f>IF(N1279="snížená",J1279,0)</f>
        <v>0</v>
      </c>
      <c r="BG1279" s="240">
        <f>IF(N1279="zákl. přenesená",J1279,0)</f>
        <v>0</v>
      </c>
      <c r="BH1279" s="240">
        <f>IF(N1279="sníž. přenesená",J1279,0)</f>
        <v>0</v>
      </c>
      <c r="BI1279" s="240">
        <f>IF(N1279="nulová",J1279,0)</f>
        <v>0</v>
      </c>
      <c r="BJ1279" s="18" t="s">
        <v>86</v>
      </c>
      <c r="BK1279" s="240">
        <f>ROUND(I1279*H1279,2)</f>
        <v>0</v>
      </c>
      <c r="BL1279" s="18" t="s">
        <v>290</v>
      </c>
      <c r="BM1279" s="239" t="s">
        <v>2103</v>
      </c>
    </row>
    <row r="1280" s="13" customFormat="1">
      <c r="A1280" s="13"/>
      <c r="B1280" s="241"/>
      <c r="C1280" s="242"/>
      <c r="D1280" s="243" t="s">
        <v>230</v>
      </c>
      <c r="E1280" s="244" t="s">
        <v>1</v>
      </c>
      <c r="F1280" s="245" t="s">
        <v>2104</v>
      </c>
      <c r="G1280" s="242"/>
      <c r="H1280" s="246">
        <v>33.479999999999997</v>
      </c>
      <c r="I1280" s="247"/>
      <c r="J1280" s="242"/>
      <c r="K1280" s="242"/>
      <c r="L1280" s="248"/>
      <c r="M1280" s="249"/>
      <c r="N1280" s="250"/>
      <c r="O1280" s="250"/>
      <c r="P1280" s="250"/>
      <c r="Q1280" s="250"/>
      <c r="R1280" s="250"/>
      <c r="S1280" s="250"/>
      <c r="T1280" s="251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T1280" s="252" t="s">
        <v>230</v>
      </c>
      <c r="AU1280" s="252" t="s">
        <v>88</v>
      </c>
      <c r="AV1280" s="13" t="s">
        <v>88</v>
      </c>
      <c r="AW1280" s="13" t="s">
        <v>34</v>
      </c>
      <c r="AX1280" s="13" t="s">
        <v>86</v>
      </c>
      <c r="AY1280" s="252" t="s">
        <v>216</v>
      </c>
    </row>
    <row r="1281" s="2" customFormat="1" ht="16.5" customHeight="1">
      <c r="A1281" s="39"/>
      <c r="B1281" s="40"/>
      <c r="C1281" s="228" t="s">
        <v>2105</v>
      </c>
      <c r="D1281" s="228" t="s">
        <v>218</v>
      </c>
      <c r="E1281" s="229" t="s">
        <v>2106</v>
      </c>
      <c r="F1281" s="230" t="s">
        <v>2107</v>
      </c>
      <c r="G1281" s="231" t="s">
        <v>221</v>
      </c>
      <c r="H1281" s="232">
        <v>10</v>
      </c>
      <c r="I1281" s="233"/>
      <c r="J1281" s="234">
        <f>ROUND(I1281*H1281,2)</f>
        <v>0</v>
      </c>
      <c r="K1281" s="230" t="s">
        <v>222</v>
      </c>
      <c r="L1281" s="45"/>
      <c r="M1281" s="235" t="s">
        <v>1</v>
      </c>
      <c r="N1281" s="236" t="s">
        <v>44</v>
      </c>
      <c r="O1281" s="92"/>
      <c r="P1281" s="237">
        <f>O1281*H1281</f>
        <v>0</v>
      </c>
      <c r="Q1281" s="237">
        <v>0.00010000000000000001</v>
      </c>
      <c r="R1281" s="237">
        <f>Q1281*H1281</f>
        <v>0.001</v>
      </c>
      <c r="S1281" s="237">
        <v>0</v>
      </c>
      <c r="T1281" s="238">
        <f>S1281*H1281</f>
        <v>0</v>
      </c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R1281" s="239" t="s">
        <v>290</v>
      </c>
      <c r="AT1281" s="239" t="s">
        <v>218</v>
      </c>
      <c r="AU1281" s="239" t="s">
        <v>88</v>
      </c>
      <c r="AY1281" s="18" t="s">
        <v>216</v>
      </c>
      <c r="BE1281" s="240">
        <f>IF(N1281="základní",J1281,0)</f>
        <v>0</v>
      </c>
      <c r="BF1281" s="240">
        <f>IF(N1281="snížená",J1281,0)</f>
        <v>0</v>
      </c>
      <c r="BG1281" s="240">
        <f>IF(N1281="zákl. přenesená",J1281,0)</f>
        <v>0</v>
      </c>
      <c r="BH1281" s="240">
        <f>IF(N1281="sníž. přenesená",J1281,0)</f>
        <v>0</v>
      </c>
      <c r="BI1281" s="240">
        <f>IF(N1281="nulová",J1281,0)</f>
        <v>0</v>
      </c>
      <c r="BJ1281" s="18" t="s">
        <v>86</v>
      </c>
      <c r="BK1281" s="240">
        <f>ROUND(I1281*H1281,2)</f>
        <v>0</v>
      </c>
      <c r="BL1281" s="18" t="s">
        <v>290</v>
      </c>
      <c r="BM1281" s="239" t="s">
        <v>2108</v>
      </c>
    </row>
    <row r="1282" s="13" customFormat="1">
      <c r="A1282" s="13"/>
      <c r="B1282" s="241"/>
      <c r="C1282" s="242"/>
      <c r="D1282" s="243" t="s">
        <v>230</v>
      </c>
      <c r="E1282" s="244" t="s">
        <v>1</v>
      </c>
      <c r="F1282" s="245" t="s">
        <v>2109</v>
      </c>
      <c r="G1282" s="242"/>
      <c r="H1282" s="246">
        <v>5</v>
      </c>
      <c r="I1282" s="247"/>
      <c r="J1282" s="242"/>
      <c r="K1282" s="242"/>
      <c r="L1282" s="248"/>
      <c r="M1282" s="249"/>
      <c r="N1282" s="250"/>
      <c r="O1282" s="250"/>
      <c r="P1282" s="250"/>
      <c r="Q1282" s="250"/>
      <c r="R1282" s="250"/>
      <c r="S1282" s="250"/>
      <c r="T1282" s="251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T1282" s="252" t="s">
        <v>230</v>
      </c>
      <c r="AU1282" s="252" t="s">
        <v>88</v>
      </c>
      <c r="AV1282" s="13" t="s">
        <v>88</v>
      </c>
      <c r="AW1282" s="13" t="s">
        <v>34</v>
      </c>
      <c r="AX1282" s="13" t="s">
        <v>79</v>
      </c>
      <c r="AY1282" s="252" t="s">
        <v>216</v>
      </c>
    </row>
    <row r="1283" s="13" customFormat="1">
      <c r="A1283" s="13"/>
      <c r="B1283" s="241"/>
      <c r="C1283" s="242"/>
      <c r="D1283" s="243" t="s">
        <v>230</v>
      </c>
      <c r="E1283" s="244" t="s">
        <v>1</v>
      </c>
      <c r="F1283" s="245" t="s">
        <v>2110</v>
      </c>
      <c r="G1283" s="242"/>
      <c r="H1283" s="246">
        <v>5</v>
      </c>
      <c r="I1283" s="247"/>
      <c r="J1283" s="242"/>
      <c r="K1283" s="242"/>
      <c r="L1283" s="248"/>
      <c r="M1283" s="249"/>
      <c r="N1283" s="250"/>
      <c r="O1283" s="250"/>
      <c r="P1283" s="250"/>
      <c r="Q1283" s="250"/>
      <c r="R1283" s="250"/>
      <c r="S1283" s="250"/>
      <c r="T1283" s="251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52" t="s">
        <v>230</v>
      </c>
      <c r="AU1283" s="252" t="s">
        <v>88</v>
      </c>
      <c r="AV1283" s="13" t="s">
        <v>88</v>
      </c>
      <c r="AW1283" s="13" t="s">
        <v>34</v>
      </c>
      <c r="AX1283" s="13" t="s">
        <v>79</v>
      </c>
      <c r="AY1283" s="252" t="s">
        <v>216</v>
      </c>
    </row>
    <row r="1284" s="14" customFormat="1">
      <c r="A1284" s="14"/>
      <c r="B1284" s="253"/>
      <c r="C1284" s="254"/>
      <c r="D1284" s="243" t="s">
        <v>230</v>
      </c>
      <c r="E1284" s="255" t="s">
        <v>1</v>
      </c>
      <c r="F1284" s="256" t="s">
        <v>285</v>
      </c>
      <c r="G1284" s="254"/>
      <c r="H1284" s="257">
        <v>10</v>
      </c>
      <c r="I1284" s="258"/>
      <c r="J1284" s="254"/>
      <c r="K1284" s="254"/>
      <c r="L1284" s="259"/>
      <c r="M1284" s="260"/>
      <c r="N1284" s="261"/>
      <c r="O1284" s="261"/>
      <c r="P1284" s="261"/>
      <c r="Q1284" s="261"/>
      <c r="R1284" s="261"/>
      <c r="S1284" s="261"/>
      <c r="T1284" s="262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63" t="s">
        <v>230</v>
      </c>
      <c r="AU1284" s="263" t="s">
        <v>88</v>
      </c>
      <c r="AV1284" s="14" t="s">
        <v>121</v>
      </c>
      <c r="AW1284" s="14" t="s">
        <v>34</v>
      </c>
      <c r="AX1284" s="14" t="s">
        <v>86</v>
      </c>
      <c r="AY1284" s="263" t="s">
        <v>216</v>
      </c>
    </row>
    <row r="1285" s="2" customFormat="1" ht="16.5" customHeight="1">
      <c r="A1285" s="39"/>
      <c r="B1285" s="40"/>
      <c r="C1285" s="264" t="s">
        <v>2111</v>
      </c>
      <c r="D1285" s="264" t="s">
        <v>372</v>
      </c>
      <c r="E1285" s="265" t="s">
        <v>2112</v>
      </c>
      <c r="F1285" s="266" t="s">
        <v>2113</v>
      </c>
      <c r="G1285" s="267" t="s">
        <v>221</v>
      </c>
      <c r="H1285" s="268">
        <v>5</v>
      </c>
      <c r="I1285" s="269"/>
      <c r="J1285" s="270">
        <f>ROUND(I1285*H1285,2)</f>
        <v>0</v>
      </c>
      <c r="K1285" s="266" t="s">
        <v>1</v>
      </c>
      <c r="L1285" s="271"/>
      <c r="M1285" s="272" t="s">
        <v>1</v>
      </c>
      <c r="N1285" s="273" t="s">
        <v>44</v>
      </c>
      <c r="O1285" s="92"/>
      <c r="P1285" s="237">
        <f>O1285*H1285</f>
        <v>0</v>
      </c>
      <c r="Q1285" s="237">
        <v>0.00080000000000000004</v>
      </c>
      <c r="R1285" s="237">
        <f>Q1285*H1285</f>
        <v>0.0040000000000000001</v>
      </c>
      <c r="S1285" s="237">
        <v>0</v>
      </c>
      <c r="T1285" s="238">
        <f>S1285*H1285</f>
        <v>0</v>
      </c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R1285" s="239" t="s">
        <v>371</v>
      </c>
      <c r="AT1285" s="239" t="s">
        <v>372</v>
      </c>
      <c r="AU1285" s="239" t="s">
        <v>88</v>
      </c>
      <c r="AY1285" s="18" t="s">
        <v>216</v>
      </c>
      <c r="BE1285" s="240">
        <f>IF(N1285="základní",J1285,0)</f>
        <v>0</v>
      </c>
      <c r="BF1285" s="240">
        <f>IF(N1285="snížená",J1285,0)</f>
        <v>0</v>
      </c>
      <c r="BG1285" s="240">
        <f>IF(N1285="zákl. přenesená",J1285,0)</f>
        <v>0</v>
      </c>
      <c r="BH1285" s="240">
        <f>IF(N1285="sníž. přenesená",J1285,0)</f>
        <v>0</v>
      </c>
      <c r="BI1285" s="240">
        <f>IF(N1285="nulová",J1285,0)</f>
        <v>0</v>
      </c>
      <c r="BJ1285" s="18" t="s">
        <v>86</v>
      </c>
      <c r="BK1285" s="240">
        <f>ROUND(I1285*H1285,2)</f>
        <v>0</v>
      </c>
      <c r="BL1285" s="18" t="s">
        <v>290</v>
      </c>
      <c r="BM1285" s="239" t="s">
        <v>2114</v>
      </c>
    </row>
    <row r="1286" s="2" customFormat="1" ht="16.5" customHeight="1">
      <c r="A1286" s="39"/>
      <c r="B1286" s="40"/>
      <c r="C1286" s="264" t="s">
        <v>2115</v>
      </c>
      <c r="D1286" s="264" t="s">
        <v>372</v>
      </c>
      <c r="E1286" s="265" t="s">
        <v>2116</v>
      </c>
      <c r="F1286" s="266" t="s">
        <v>2117</v>
      </c>
      <c r="G1286" s="267" t="s">
        <v>221</v>
      </c>
      <c r="H1286" s="268">
        <v>5</v>
      </c>
      <c r="I1286" s="269"/>
      <c r="J1286" s="270">
        <f>ROUND(I1286*H1286,2)</f>
        <v>0</v>
      </c>
      <c r="K1286" s="266" t="s">
        <v>1</v>
      </c>
      <c r="L1286" s="271"/>
      <c r="M1286" s="272" t="s">
        <v>1</v>
      </c>
      <c r="N1286" s="273" t="s">
        <v>44</v>
      </c>
      <c r="O1286" s="92"/>
      <c r="P1286" s="237">
        <f>O1286*H1286</f>
        <v>0</v>
      </c>
      <c r="Q1286" s="237">
        <v>0.00089999999999999998</v>
      </c>
      <c r="R1286" s="237">
        <f>Q1286*H1286</f>
        <v>0.0044999999999999997</v>
      </c>
      <c r="S1286" s="237">
        <v>0</v>
      </c>
      <c r="T1286" s="238">
        <f>S1286*H1286</f>
        <v>0</v>
      </c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R1286" s="239" t="s">
        <v>371</v>
      </c>
      <c r="AT1286" s="239" t="s">
        <v>372</v>
      </c>
      <c r="AU1286" s="239" t="s">
        <v>88</v>
      </c>
      <c r="AY1286" s="18" t="s">
        <v>216</v>
      </c>
      <c r="BE1286" s="240">
        <f>IF(N1286="základní",J1286,0)</f>
        <v>0</v>
      </c>
      <c r="BF1286" s="240">
        <f>IF(N1286="snížená",J1286,0)</f>
        <v>0</v>
      </c>
      <c r="BG1286" s="240">
        <f>IF(N1286="zákl. přenesená",J1286,0)</f>
        <v>0</v>
      </c>
      <c r="BH1286" s="240">
        <f>IF(N1286="sníž. přenesená",J1286,0)</f>
        <v>0</v>
      </c>
      <c r="BI1286" s="240">
        <f>IF(N1286="nulová",J1286,0)</f>
        <v>0</v>
      </c>
      <c r="BJ1286" s="18" t="s">
        <v>86</v>
      </c>
      <c r="BK1286" s="240">
        <f>ROUND(I1286*H1286,2)</f>
        <v>0</v>
      </c>
      <c r="BL1286" s="18" t="s">
        <v>290</v>
      </c>
      <c r="BM1286" s="239" t="s">
        <v>2118</v>
      </c>
    </row>
    <row r="1287" s="2" customFormat="1" ht="16.5" customHeight="1">
      <c r="A1287" s="39"/>
      <c r="B1287" s="40"/>
      <c r="C1287" s="228" t="s">
        <v>2119</v>
      </c>
      <c r="D1287" s="228" t="s">
        <v>218</v>
      </c>
      <c r="E1287" s="229" t="s">
        <v>2120</v>
      </c>
      <c r="F1287" s="230" t="s">
        <v>2121</v>
      </c>
      <c r="G1287" s="231" t="s">
        <v>221</v>
      </c>
      <c r="H1287" s="232">
        <v>6</v>
      </c>
      <c r="I1287" s="233"/>
      <c r="J1287" s="234">
        <f>ROUND(I1287*H1287,2)</f>
        <v>0</v>
      </c>
      <c r="K1287" s="230" t="s">
        <v>222</v>
      </c>
      <c r="L1287" s="45"/>
      <c r="M1287" s="235" t="s">
        <v>1</v>
      </c>
      <c r="N1287" s="236" t="s">
        <v>44</v>
      </c>
      <c r="O1287" s="92"/>
      <c r="P1287" s="237">
        <f>O1287*H1287</f>
        <v>0</v>
      </c>
      <c r="Q1287" s="237">
        <v>0.00010000000000000001</v>
      </c>
      <c r="R1287" s="237">
        <f>Q1287*H1287</f>
        <v>0.00060000000000000006</v>
      </c>
      <c r="S1287" s="237">
        <v>0</v>
      </c>
      <c r="T1287" s="238">
        <f>S1287*H1287</f>
        <v>0</v>
      </c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R1287" s="239" t="s">
        <v>290</v>
      </c>
      <c r="AT1287" s="239" t="s">
        <v>218</v>
      </c>
      <c r="AU1287" s="239" t="s">
        <v>88</v>
      </c>
      <c r="AY1287" s="18" t="s">
        <v>216</v>
      </c>
      <c r="BE1287" s="240">
        <f>IF(N1287="základní",J1287,0)</f>
        <v>0</v>
      </c>
      <c r="BF1287" s="240">
        <f>IF(N1287="snížená",J1287,0)</f>
        <v>0</v>
      </c>
      <c r="BG1287" s="240">
        <f>IF(N1287="zákl. přenesená",J1287,0)</f>
        <v>0</v>
      </c>
      <c r="BH1287" s="240">
        <f>IF(N1287="sníž. přenesená",J1287,0)</f>
        <v>0</v>
      </c>
      <c r="BI1287" s="240">
        <f>IF(N1287="nulová",J1287,0)</f>
        <v>0</v>
      </c>
      <c r="BJ1287" s="18" t="s">
        <v>86</v>
      </c>
      <c r="BK1287" s="240">
        <f>ROUND(I1287*H1287,2)</f>
        <v>0</v>
      </c>
      <c r="BL1287" s="18" t="s">
        <v>290</v>
      </c>
      <c r="BM1287" s="239" t="s">
        <v>2122</v>
      </c>
    </row>
    <row r="1288" s="13" customFormat="1">
      <c r="A1288" s="13"/>
      <c r="B1288" s="241"/>
      <c r="C1288" s="242"/>
      <c r="D1288" s="243" t="s">
        <v>230</v>
      </c>
      <c r="E1288" s="244" t="s">
        <v>1</v>
      </c>
      <c r="F1288" s="245" t="s">
        <v>2123</v>
      </c>
      <c r="G1288" s="242"/>
      <c r="H1288" s="246">
        <v>6</v>
      </c>
      <c r="I1288" s="247"/>
      <c r="J1288" s="242"/>
      <c r="K1288" s="242"/>
      <c r="L1288" s="248"/>
      <c r="M1288" s="249"/>
      <c r="N1288" s="250"/>
      <c r="O1288" s="250"/>
      <c r="P1288" s="250"/>
      <c r="Q1288" s="250"/>
      <c r="R1288" s="250"/>
      <c r="S1288" s="250"/>
      <c r="T1288" s="251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52" t="s">
        <v>230</v>
      </c>
      <c r="AU1288" s="252" t="s">
        <v>88</v>
      </c>
      <c r="AV1288" s="13" t="s">
        <v>88</v>
      </c>
      <c r="AW1288" s="13" t="s">
        <v>34</v>
      </c>
      <c r="AX1288" s="13" t="s">
        <v>79</v>
      </c>
      <c r="AY1288" s="252" t="s">
        <v>216</v>
      </c>
    </row>
    <row r="1289" s="14" customFormat="1">
      <c r="A1289" s="14"/>
      <c r="B1289" s="253"/>
      <c r="C1289" s="254"/>
      <c r="D1289" s="243" t="s">
        <v>230</v>
      </c>
      <c r="E1289" s="255" t="s">
        <v>1</v>
      </c>
      <c r="F1289" s="256" t="s">
        <v>285</v>
      </c>
      <c r="G1289" s="254"/>
      <c r="H1289" s="257">
        <v>6</v>
      </c>
      <c r="I1289" s="258"/>
      <c r="J1289" s="254"/>
      <c r="K1289" s="254"/>
      <c r="L1289" s="259"/>
      <c r="M1289" s="260"/>
      <c r="N1289" s="261"/>
      <c r="O1289" s="261"/>
      <c r="P1289" s="261"/>
      <c r="Q1289" s="261"/>
      <c r="R1289" s="261"/>
      <c r="S1289" s="261"/>
      <c r="T1289" s="262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63" t="s">
        <v>230</v>
      </c>
      <c r="AU1289" s="263" t="s">
        <v>88</v>
      </c>
      <c r="AV1289" s="14" t="s">
        <v>121</v>
      </c>
      <c r="AW1289" s="14" t="s">
        <v>34</v>
      </c>
      <c r="AX1289" s="14" t="s">
        <v>86</v>
      </c>
      <c r="AY1289" s="263" t="s">
        <v>216</v>
      </c>
    </row>
    <row r="1290" s="2" customFormat="1" ht="24.15" customHeight="1">
      <c r="A1290" s="39"/>
      <c r="B1290" s="40"/>
      <c r="C1290" s="264" t="s">
        <v>2124</v>
      </c>
      <c r="D1290" s="264" t="s">
        <v>372</v>
      </c>
      <c r="E1290" s="265" t="s">
        <v>2125</v>
      </c>
      <c r="F1290" s="266" t="s">
        <v>2126</v>
      </c>
      <c r="G1290" s="267" t="s">
        <v>221</v>
      </c>
      <c r="H1290" s="268">
        <v>6</v>
      </c>
      <c r="I1290" s="269"/>
      <c r="J1290" s="270">
        <f>ROUND(I1290*H1290,2)</f>
        <v>0</v>
      </c>
      <c r="K1290" s="266" t="s">
        <v>1</v>
      </c>
      <c r="L1290" s="271"/>
      <c r="M1290" s="272" t="s">
        <v>1</v>
      </c>
      <c r="N1290" s="273" t="s">
        <v>44</v>
      </c>
      <c r="O1290" s="92"/>
      <c r="P1290" s="237">
        <f>O1290*H1290</f>
        <v>0</v>
      </c>
      <c r="Q1290" s="237">
        <v>0.001</v>
      </c>
      <c r="R1290" s="237">
        <f>Q1290*H1290</f>
        <v>0.0060000000000000001</v>
      </c>
      <c r="S1290" s="237">
        <v>0</v>
      </c>
      <c r="T1290" s="238">
        <f>S1290*H1290</f>
        <v>0</v>
      </c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R1290" s="239" t="s">
        <v>371</v>
      </c>
      <c r="AT1290" s="239" t="s">
        <v>372</v>
      </c>
      <c r="AU1290" s="239" t="s">
        <v>88</v>
      </c>
      <c r="AY1290" s="18" t="s">
        <v>216</v>
      </c>
      <c r="BE1290" s="240">
        <f>IF(N1290="základní",J1290,0)</f>
        <v>0</v>
      </c>
      <c r="BF1290" s="240">
        <f>IF(N1290="snížená",J1290,0)</f>
        <v>0</v>
      </c>
      <c r="BG1290" s="240">
        <f>IF(N1290="zákl. přenesená",J1290,0)</f>
        <v>0</v>
      </c>
      <c r="BH1290" s="240">
        <f>IF(N1290="sníž. přenesená",J1290,0)</f>
        <v>0</v>
      </c>
      <c r="BI1290" s="240">
        <f>IF(N1290="nulová",J1290,0)</f>
        <v>0</v>
      </c>
      <c r="BJ1290" s="18" t="s">
        <v>86</v>
      </c>
      <c r="BK1290" s="240">
        <f>ROUND(I1290*H1290,2)</f>
        <v>0</v>
      </c>
      <c r="BL1290" s="18" t="s">
        <v>290</v>
      </c>
      <c r="BM1290" s="239" t="s">
        <v>2127</v>
      </c>
    </row>
    <row r="1291" s="2" customFormat="1" ht="16.5" customHeight="1">
      <c r="A1291" s="39"/>
      <c r="B1291" s="40"/>
      <c r="C1291" s="228" t="s">
        <v>2128</v>
      </c>
      <c r="D1291" s="228" t="s">
        <v>218</v>
      </c>
      <c r="E1291" s="229" t="s">
        <v>2129</v>
      </c>
      <c r="F1291" s="230" t="s">
        <v>2130</v>
      </c>
      <c r="G1291" s="231" t="s">
        <v>359</v>
      </c>
      <c r="H1291" s="232">
        <v>7.391</v>
      </c>
      <c r="I1291" s="233"/>
      <c r="J1291" s="234">
        <f>ROUND(I1291*H1291,2)</f>
        <v>0</v>
      </c>
      <c r="K1291" s="230" t="s">
        <v>222</v>
      </c>
      <c r="L1291" s="45"/>
      <c r="M1291" s="235" t="s">
        <v>1</v>
      </c>
      <c r="N1291" s="236" t="s">
        <v>44</v>
      </c>
      <c r="O1291" s="92"/>
      <c r="P1291" s="237">
        <f>O1291*H1291</f>
        <v>0</v>
      </c>
      <c r="Q1291" s="237">
        <v>0</v>
      </c>
      <c r="R1291" s="237">
        <f>Q1291*H1291</f>
        <v>0</v>
      </c>
      <c r="S1291" s="237">
        <v>0</v>
      </c>
      <c r="T1291" s="238">
        <f>S1291*H1291</f>
        <v>0</v>
      </c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R1291" s="239" t="s">
        <v>290</v>
      </c>
      <c r="AT1291" s="239" t="s">
        <v>218</v>
      </c>
      <c r="AU1291" s="239" t="s">
        <v>88</v>
      </c>
      <c r="AY1291" s="18" t="s">
        <v>216</v>
      </c>
      <c r="BE1291" s="240">
        <f>IF(N1291="základní",J1291,0)</f>
        <v>0</v>
      </c>
      <c r="BF1291" s="240">
        <f>IF(N1291="snížená",J1291,0)</f>
        <v>0</v>
      </c>
      <c r="BG1291" s="240">
        <f>IF(N1291="zákl. přenesená",J1291,0)</f>
        <v>0</v>
      </c>
      <c r="BH1291" s="240">
        <f>IF(N1291="sníž. přenesená",J1291,0)</f>
        <v>0</v>
      </c>
      <c r="BI1291" s="240">
        <f>IF(N1291="nulová",J1291,0)</f>
        <v>0</v>
      </c>
      <c r="BJ1291" s="18" t="s">
        <v>86</v>
      </c>
      <c r="BK1291" s="240">
        <f>ROUND(I1291*H1291,2)</f>
        <v>0</v>
      </c>
      <c r="BL1291" s="18" t="s">
        <v>290</v>
      </c>
      <c r="BM1291" s="239" t="s">
        <v>2131</v>
      </c>
    </row>
    <row r="1292" s="12" customFormat="1" ht="22.8" customHeight="1">
      <c r="A1292" s="12"/>
      <c r="B1292" s="212"/>
      <c r="C1292" s="213"/>
      <c r="D1292" s="214" t="s">
        <v>78</v>
      </c>
      <c r="E1292" s="226" t="s">
        <v>2132</v>
      </c>
      <c r="F1292" s="226" t="s">
        <v>2133</v>
      </c>
      <c r="G1292" s="213"/>
      <c r="H1292" s="213"/>
      <c r="I1292" s="216"/>
      <c r="J1292" s="227">
        <f>BK1292</f>
        <v>0</v>
      </c>
      <c r="K1292" s="213"/>
      <c r="L1292" s="218"/>
      <c r="M1292" s="219"/>
      <c r="N1292" s="220"/>
      <c r="O1292" s="220"/>
      <c r="P1292" s="221">
        <f>SUM(P1293:P1427)</f>
        <v>0</v>
      </c>
      <c r="Q1292" s="220"/>
      <c r="R1292" s="221">
        <f>SUM(R1293:R1427)</f>
        <v>8.2130649200000008</v>
      </c>
      <c r="S1292" s="220"/>
      <c r="T1292" s="222">
        <f>SUM(T1293:T1427)</f>
        <v>0</v>
      </c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R1292" s="223" t="s">
        <v>88</v>
      </c>
      <c r="AT1292" s="224" t="s">
        <v>78</v>
      </c>
      <c r="AU1292" s="224" t="s">
        <v>86</v>
      </c>
      <c r="AY1292" s="223" t="s">
        <v>216</v>
      </c>
      <c r="BK1292" s="225">
        <f>SUM(BK1293:BK1427)</f>
        <v>0</v>
      </c>
    </row>
    <row r="1293" s="2" customFormat="1" ht="16.5" customHeight="1">
      <c r="A1293" s="39"/>
      <c r="B1293" s="40"/>
      <c r="C1293" s="228" t="s">
        <v>2134</v>
      </c>
      <c r="D1293" s="228" t="s">
        <v>218</v>
      </c>
      <c r="E1293" s="229" t="s">
        <v>2135</v>
      </c>
      <c r="F1293" s="230" t="s">
        <v>2136</v>
      </c>
      <c r="G1293" s="231" t="s">
        <v>277</v>
      </c>
      <c r="H1293" s="232">
        <v>267.19999999999999</v>
      </c>
      <c r="I1293" s="233"/>
      <c r="J1293" s="234">
        <f>ROUND(I1293*H1293,2)</f>
        <v>0</v>
      </c>
      <c r="K1293" s="230" t="s">
        <v>222</v>
      </c>
      <c r="L1293" s="45"/>
      <c r="M1293" s="235" t="s">
        <v>1</v>
      </c>
      <c r="N1293" s="236" t="s">
        <v>44</v>
      </c>
      <c r="O1293" s="92"/>
      <c r="P1293" s="237">
        <f>O1293*H1293</f>
        <v>0</v>
      </c>
      <c r="Q1293" s="237">
        <v>0</v>
      </c>
      <c r="R1293" s="237">
        <f>Q1293*H1293</f>
        <v>0</v>
      </c>
      <c r="S1293" s="237">
        <v>0</v>
      </c>
      <c r="T1293" s="238">
        <f>S1293*H1293</f>
        <v>0</v>
      </c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R1293" s="239" t="s">
        <v>290</v>
      </c>
      <c r="AT1293" s="239" t="s">
        <v>218</v>
      </c>
      <c r="AU1293" s="239" t="s">
        <v>88</v>
      </c>
      <c r="AY1293" s="18" t="s">
        <v>216</v>
      </c>
      <c r="BE1293" s="240">
        <f>IF(N1293="základní",J1293,0)</f>
        <v>0</v>
      </c>
      <c r="BF1293" s="240">
        <f>IF(N1293="snížená",J1293,0)</f>
        <v>0</v>
      </c>
      <c r="BG1293" s="240">
        <f>IF(N1293="zákl. přenesená",J1293,0)</f>
        <v>0</v>
      </c>
      <c r="BH1293" s="240">
        <f>IF(N1293="sníž. přenesená",J1293,0)</f>
        <v>0</v>
      </c>
      <c r="BI1293" s="240">
        <f>IF(N1293="nulová",J1293,0)</f>
        <v>0</v>
      </c>
      <c r="BJ1293" s="18" t="s">
        <v>86</v>
      </c>
      <c r="BK1293" s="240">
        <f>ROUND(I1293*H1293,2)</f>
        <v>0</v>
      </c>
      <c r="BL1293" s="18" t="s">
        <v>290</v>
      </c>
      <c r="BM1293" s="239" t="s">
        <v>2137</v>
      </c>
    </row>
    <row r="1294" s="13" customFormat="1">
      <c r="A1294" s="13"/>
      <c r="B1294" s="241"/>
      <c r="C1294" s="242"/>
      <c r="D1294" s="243" t="s">
        <v>230</v>
      </c>
      <c r="E1294" s="244" t="s">
        <v>1</v>
      </c>
      <c r="F1294" s="245" t="s">
        <v>1556</v>
      </c>
      <c r="G1294" s="242"/>
      <c r="H1294" s="246">
        <v>267.19999999999999</v>
      </c>
      <c r="I1294" s="247"/>
      <c r="J1294" s="242"/>
      <c r="K1294" s="242"/>
      <c r="L1294" s="248"/>
      <c r="M1294" s="249"/>
      <c r="N1294" s="250"/>
      <c r="O1294" s="250"/>
      <c r="P1294" s="250"/>
      <c r="Q1294" s="250"/>
      <c r="R1294" s="250"/>
      <c r="S1294" s="250"/>
      <c r="T1294" s="251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52" t="s">
        <v>230</v>
      </c>
      <c r="AU1294" s="252" t="s">
        <v>88</v>
      </c>
      <c r="AV1294" s="13" t="s">
        <v>88</v>
      </c>
      <c r="AW1294" s="13" t="s">
        <v>34</v>
      </c>
      <c r="AX1294" s="13" t="s">
        <v>86</v>
      </c>
      <c r="AY1294" s="252" t="s">
        <v>216</v>
      </c>
    </row>
    <row r="1295" s="2" customFormat="1" ht="24.15" customHeight="1">
      <c r="A1295" s="39"/>
      <c r="B1295" s="40"/>
      <c r="C1295" s="264" t="s">
        <v>2138</v>
      </c>
      <c r="D1295" s="264" t="s">
        <v>372</v>
      </c>
      <c r="E1295" s="265" t="s">
        <v>2139</v>
      </c>
      <c r="F1295" s="266" t="s">
        <v>2140</v>
      </c>
      <c r="G1295" s="267" t="s">
        <v>277</v>
      </c>
      <c r="H1295" s="268">
        <v>272.54399999999998</v>
      </c>
      <c r="I1295" s="269"/>
      <c r="J1295" s="270">
        <f>ROUND(I1295*H1295,2)</f>
        <v>0</v>
      </c>
      <c r="K1295" s="266" t="s">
        <v>222</v>
      </c>
      <c r="L1295" s="271"/>
      <c r="M1295" s="272" t="s">
        <v>1</v>
      </c>
      <c r="N1295" s="273" t="s">
        <v>44</v>
      </c>
      <c r="O1295" s="92"/>
      <c r="P1295" s="237">
        <f>O1295*H1295</f>
        <v>0</v>
      </c>
      <c r="Q1295" s="237">
        <v>0.002</v>
      </c>
      <c r="R1295" s="237">
        <f>Q1295*H1295</f>
        <v>0.54508800000000002</v>
      </c>
      <c r="S1295" s="237">
        <v>0</v>
      </c>
      <c r="T1295" s="238">
        <f>S1295*H1295</f>
        <v>0</v>
      </c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R1295" s="239" t="s">
        <v>371</v>
      </c>
      <c r="AT1295" s="239" t="s">
        <v>372</v>
      </c>
      <c r="AU1295" s="239" t="s">
        <v>88</v>
      </c>
      <c r="AY1295" s="18" t="s">
        <v>216</v>
      </c>
      <c r="BE1295" s="240">
        <f>IF(N1295="základní",J1295,0)</f>
        <v>0</v>
      </c>
      <c r="BF1295" s="240">
        <f>IF(N1295="snížená",J1295,0)</f>
        <v>0</v>
      </c>
      <c r="BG1295" s="240">
        <f>IF(N1295="zákl. přenesená",J1295,0)</f>
        <v>0</v>
      </c>
      <c r="BH1295" s="240">
        <f>IF(N1295="sníž. přenesená",J1295,0)</f>
        <v>0</v>
      </c>
      <c r="BI1295" s="240">
        <f>IF(N1295="nulová",J1295,0)</f>
        <v>0</v>
      </c>
      <c r="BJ1295" s="18" t="s">
        <v>86</v>
      </c>
      <c r="BK1295" s="240">
        <f>ROUND(I1295*H1295,2)</f>
        <v>0</v>
      </c>
      <c r="BL1295" s="18" t="s">
        <v>290</v>
      </c>
      <c r="BM1295" s="239" t="s">
        <v>2141</v>
      </c>
    </row>
    <row r="1296" s="13" customFormat="1">
      <c r="A1296" s="13"/>
      <c r="B1296" s="241"/>
      <c r="C1296" s="242"/>
      <c r="D1296" s="243" t="s">
        <v>230</v>
      </c>
      <c r="E1296" s="242"/>
      <c r="F1296" s="245" t="s">
        <v>2142</v>
      </c>
      <c r="G1296" s="242"/>
      <c r="H1296" s="246">
        <v>272.54399999999998</v>
      </c>
      <c r="I1296" s="247"/>
      <c r="J1296" s="242"/>
      <c r="K1296" s="242"/>
      <c r="L1296" s="248"/>
      <c r="M1296" s="249"/>
      <c r="N1296" s="250"/>
      <c r="O1296" s="250"/>
      <c r="P1296" s="250"/>
      <c r="Q1296" s="250"/>
      <c r="R1296" s="250"/>
      <c r="S1296" s="250"/>
      <c r="T1296" s="251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52" t="s">
        <v>230</v>
      </c>
      <c r="AU1296" s="252" t="s">
        <v>88</v>
      </c>
      <c r="AV1296" s="13" t="s">
        <v>88</v>
      </c>
      <c r="AW1296" s="13" t="s">
        <v>4</v>
      </c>
      <c r="AX1296" s="13" t="s">
        <v>86</v>
      </c>
      <c r="AY1296" s="252" t="s">
        <v>216</v>
      </c>
    </row>
    <row r="1297" s="2" customFormat="1" ht="16.5" customHeight="1">
      <c r="A1297" s="39"/>
      <c r="B1297" s="40"/>
      <c r="C1297" s="228" t="s">
        <v>2143</v>
      </c>
      <c r="D1297" s="228" t="s">
        <v>218</v>
      </c>
      <c r="E1297" s="229" t="s">
        <v>2144</v>
      </c>
      <c r="F1297" s="230" t="s">
        <v>2145</v>
      </c>
      <c r="G1297" s="231" t="s">
        <v>277</v>
      </c>
      <c r="H1297" s="232">
        <v>267.39999999999998</v>
      </c>
      <c r="I1297" s="233"/>
      <c r="J1297" s="234">
        <f>ROUND(I1297*H1297,2)</f>
        <v>0</v>
      </c>
      <c r="K1297" s="230" t="s">
        <v>222</v>
      </c>
      <c r="L1297" s="45"/>
      <c r="M1297" s="235" t="s">
        <v>1</v>
      </c>
      <c r="N1297" s="236" t="s">
        <v>44</v>
      </c>
      <c r="O1297" s="92"/>
      <c r="P1297" s="237">
        <f>O1297*H1297</f>
        <v>0</v>
      </c>
      <c r="Q1297" s="237">
        <v>0</v>
      </c>
      <c r="R1297" s="237">
        <f>Q1297*H1297</f>
        <v>0</v>
      </c>
      <c r="S1297" s="237">
        <v>0</v>
      </c>
      <c r="T1297" s="238">
        <f>S1297*H1297</f>
        <v>0</v>
      </c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R1297" s="239" t="s">
        <v>290</v>
      </c>
      <c r="AT1297" s="239" t="s">
        <v>218</v>
      </c>
      <c r="AU1297" s="239" t="s">
        <v>88</v>
      </c>
      <c r="AY1297" s="18" t="s">
        <v>216</v>
      </c>
      <c r="BE1297" s="240">
        <f>IF(N1297="základní",J1297,0)</f>
        <v>0</v>
      </c>
      <c r="BF1297" s="240">
        <f>IF(N1297="snížená",J1297,0)</f>
        <v>0</v>
      </c>
      <c r="BG1297" s="240">
        <f>IF(N1297="zákl. přenesená",J1297,0)</f>
        <v>0</v>
      </c>
      <c r="BH1297" s="240">
        <f>IF(N1297="sníž. přenesená",J1297,0)</f>
        <v>0</v>
      </c>
      <c r="BI1297" s="240">
        <f>IF(N1297="nulová",J1297,0)</f>
        <v>0</v>
      </c>
      <c r="BJ1297" s="18" t="s">
        <v>86</v>
      </c>
      <c r="BK1297" s="240">
        <f>ROUND(I1297*H1297,2)</f>
        <v>0</v>
      </c>
      <c r="BL1297" s="18" t="s">
        <v>290</v>
      </c>
      <c r="BM1297" s="239" t="s">
        <v>2146</v>
      </c>
    </row>
    <row r="1298" s="13" customFormat="1">
      <c r="A1298" s="13"/>
      <c r="B1298" s="241"/>
      <c r="C1298" s="242"/>
      <c r="D1298" s="243" t="s">
        <v>230</v>
      </c>
      <c r="E1298" s="244" t="s">
        <v>1</v>
      </c>
      <c r="F1298" s="245" t="s">
        <v>1567</v>
      </c>
      <c r="G1298" s="242"/>
      <c r="H1298" s="246">
        <v>267.39999999999998</v>
      </c>
      <c r="I1298" s="247"/>
      <c r="J1298" s="242"/>
      <c r="K1298" s="242"/>
      <c r="L1298" s="248"/>
      <c r="M1298" s="249"/>
      <c r="N1298" s="250"/>
      <c r="O1298" s="250"/>
      <c r="P1298" s="250"/>
      <c r="Q1298" s="250"/>
      <c r="R1298" s="250"/>
      <c r="S1298" s="250"/>
      <c r="T1298" s="251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52" t="s">
        <v>230</v>
      </c>
      <c r="AU1298" s="252" t="s">
        <v>88</v>
      </c>
      <c r="AV1298" s="13" t="s">
        <v>88</v>
      </c>
      <c r="AW1298" s="13" t="s">
        <v>34</v>
      </c>
      <c r="AX1298" s="13" t="s">
        <v>79</v>
      </c>
      <c r="AY1298" s="252" t="s">
        <v>216</v>
      </c>
    </row>
    <row r="1299" s="14" customFormat="1">
      <c r="A1299" s="14"/>
      <c r="B1299" s="253"/>
      <c r="C1299" s="254"/>
      <c r="D1299" s="243" t="s">
        <v>230</v>
      </c>
      <c r="E1299" s="255" t="s">
        <v>1</v>
      </c>
      <c r="F1299" s="256" t="s">
        <v>285</v>
      </c>
      <c r="G1299" s="254"/>
      <c r="H1299" s="257">
        <v>267.39999999999998</v>
      </c>
      <c r="I1299" s="258"/>
      <c r="J1299" s="254"/>
      <c r="K1299" s="254"/>
      <c r="L1299" s="259"/>
      <c r="M1299" s="260"/>
      <c r="N1299" s="261"/>
      <c r="O1299" s="261"/>
      <c r="P1299" s="261"/>
      <c r="Q1299" s="261"/>
      <c r="R1299" s="261"/>
      <c r="S1299" s="261"/>
      <c r="T1299" s="262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63" t="s">
        <v>230</v>
      </c>
      <c r="AU1299" s="263" t="s">
        <v>88</v>
      </c>
      <c r="AV1299" s="14" t="s">
        <v>121</v>
      </c>
      <c r="AW1299" s="14" t="s">
        <v>34</v>
      </c>
      <c r="AX1299" s="14" t="s">
        <v>86</v>
      </c>
      <c r="AY1299" s="263" t="s">
        <v>216</v>
      </c>
    </row>
    <row r="1300" s="2" customFormat="1" ht="16.5" customHeight="1">
      <c r="A1300" s="39"/>
      <c r="B1300" s="40"/>
      <c r="C1300" s="264" t="s">
        <v>2147</v>
      </c>
      <c r="D1300" s="264" t="s">
        <v>372</v>
      </c>
      <c r="E1300" s="265" t="s">
        <v>2148</v>
      </c>
      <c r="F1300" s="266" t="s">
        <v>2149</v>
      </c>
      <c r="G1300" s="267" t="s">
        <v>277</v>
      </c>
      <c r="H1300" s="268">
        <v>272.74799999999999</v>
      </c>
      <c r="I1300" s="269"/>
      <c r="J1300" s="270">
        <f>ROUND(I1300*H1300,2)</f>
        <v>0</v>
      </c>
      <c r="K1300" s="266" t="s">
        <v>222</v>
      </c>
      <c r="L1300" s="271"/>
      <c r="M1300" s="272" t="s">
        <v>1</v>
      </c>
      <c r="N1300" s="273" t="s">
        <v>44</v>
      </c>
      <c r="O1300" s="92"/>
      <c r="P1300" s="237">
        <f>O1300*H1300</f>
        <v>0</v>
      </c>
      <c r="Q1300" s="237">
        <v>0.0015</v>
      </c>
      <c r="R1300" s="237">
        <f>Q1300*H1300</f>
        <v>0.40912199999999999</v>
      </c>
      <c r="S1300" s="237">
        <v>0</v>
      </c>
      <c r="T1300" s="238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39" t="s">
        <v>371</v>
      </c>
      <c r="AT1300" s="239" t="s">
        <v>372</v>
      </c>
      <c r="AU1300" s="239" t="s">
        <v>88</v>
      </c>
      <c r="AY1300" s="18" t="s">
        <v>216</v>
      </c>
      <c r="BE1300" s="240">
        <f>IF(N1300="základní",J1300,0)</f>
        <v>0</v>
      </c>
      <c r="BF1300" s="240">
        <f>IF(N1300="snížená",J1300,0)</f>
        <v>0</v>
      </c>
      <c r="BG1300" s="240">
        <f>IF(N1300="zákl. přenesená",J1300,0)</f>
        <v>0</v>
      </c>
      <c r="BH1300" s="240">
        <f>IF(N1300="sníž. přenesená",J1300,0)</f>
        <v>0</v>
      </c>
      <c r="BI1300" s="240">
        <f>IF(N1300="nulová",J1300,0)</f>
        <v>0</v>
      </c>
      <c r="BJ1300" s="18" t="s">
        <v>86</v>
      </c>
      <c r="BK1300" s="240">
        <f>ROUND(I1300*H1300,2)</f>
        <v>0</v>
      </c>
      <c r="BL1300" s="18" t="s">
        <v>290</v>
      </c>
      <c r="BM1300" s="239" t="s">
        <v>2150</v>
      </c>
    </row>
    <row r="1301" s="13" customFormat="1">
      <c r="A1301" s="13"/>
      <c r="B1301" s="241"/>
      <c r="C1301" s="242"/>
      <c r="D1301" s="243" t="s">
        <v>230</v>
      </c>
      <c r="E1301" s="242"/>
      <c r="F1301" s="245" t="s">
        <v>2151</v>
      </c>
      <c r="G1301" s="242"/>
      <c r="H1301" s="246">
        <v>272.74799999999999</v>
      </c>
      <c r="I1301" s="247"/>
      <c r="J1301" s="242"/>
      <c r="K1301" s="242"/>
      <c r="L1301" s="248"/>
      <c r="M1301" s="249"/>
      <c r="N1301" s="250"/>
      <c r="O1301" s="250"/>
      <c r="P1301" s="250"/>
      <c r="Q1301" s="250"/>
      <c r="R1301" s="250"/>
      <c r="S1301" s="250"/>
      <c r="T1301" s="251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T1301" s="252" t="s">
        <v>230</v>
      </c>
      <c r="AU1301" s="252" t="s">
        <v>88</v>
      </c>
      <c r="AV1301" s="13" t="s">
        <v>88</v>
      </c>
      <c r="AW1301" s="13" t="s">
        <v>4</v>
      </c>
      <c r="AX1301" s="13" t="s">
        <v>86</v>
      </c>
      <c r="AY1301" s="252" t="s">
        <v>216</v>
      </c>
    </row>
    <row r="1302" s="2" customFormat="1" ht="16.5" customHeight="1">
      <c r="A1302" s="39"/>
      <c r="B1302" s="40"/>
      <c r="C1302" s="264" t="s">
        <v>2152</v>
      </c>
      <c r="D1302" s="264" t="s">
        <v>372</v>
      </c>
      <c r="E1302" s="265" t="s">
        <v>2153</v>
      </c>
      <c r="F1302" s="266" t="s">
        <v>2154</v>
      </c>
      <c r="G1302" s="267" t="s">
        <v>277</v>
      </c>
      <c r="H1302" s="268">
        <v>272.74799999999999</v>
      </c>
      <c r="I1302" s="269"/>
      <c r="J1302" s="270">
        <f>ROUND(I1302*H1302,2)</f>
        <v>0</v>
      </c>
      <c r="K1302" s="266" t="s">
        <v>222</v>
      </c>
      <c r="L1302" s="271"/>
      <c r="M1302" s="272" t="s">
        <v>1</v>
      </c>
      <c r="N1302" s="273" t="s">
        <v>44</v>
      </c>
      <c r="O1302" s="92"/>
      <c r="P1302" s="237">
        <f>O1302*H1302</f>
        <v>0</v>
      </c>
      <c r="Q1302" s="237">
        <v>0.0028999999999999998</v>
      </c>
      <c r="R1302" s="237">
        <f>Q1302*H1302</f>
        <v>0.79096919999999993</v>
      </c>
      <c r="S1302" s="237">
        <v>0</v>
      </c>
      <c r="T1302" s="238">
        <f>S1302*H1302</f>
        <v>0</v>
      </c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R1302" s="239" t="s">
        <v>371</v>
      </c>
      <c r="AT1302" s="239" t="s">
        <v>372</v>
      </c>
      <c r="AU1302" s="239" t="s">
        <v>88</v>
      </c>
      <c r="AY1302" s="18" t="s">
        <v>216</v>
      </c>
      <c r="BE1302" s="240">
        <f>IF(N1302="základní",J1302,0)</f>
        <v>0</v>
      </c>
      <c r="BF1302" s="240">
        <f>IF(N1302="snížená",J1302,0)</f>
        <v>0</v>
      </c>
      <c r="BG1302" s="240">
        <f>IF(N1302="zákl. přenesená",J1302,0)</f>
        <v>0</v>
      </c>
      <c r="BH1302" s="240">
        <f>IF(N1302="sníž. přenesená",J1302,0)</f>
        <v>0</v>
      </c>
      <c r="BI1302" s="240">
        <f>IF(N1302="nulová",J1302,0)</f>
        <v>0</v>
      </c>
      <c r="BJ1302" s="18" t="s">
        <v>86</v>
      </c>
      <c r="BK1302" s="240">
        <f>ROUND(I1302*H1302,2)</f>
        <v>0</v>
      </c>
      <c r="BL1302" s="18" t="s">
        <v>290</v>
      </c>
      <c r="BM1302" s="239" t="s">
        <v>2155</v>
      </c>
    </row>
    <row r="1303" s="13" customFormat="1">
      <c r="A1303" s="13"/>
      <c r="B1303" s="241"/>
      <c r="C1303" s="242"/>
      <c r="D1303" s="243" t="s">
        <v>230</v>
      </c>
      <c r="E1303" s="242"/>
      <c r="F1303" s="245" t="s">
        <v>2151</v>
      </c>
      <c r="G1303" s="242"/>
      <c r="H1303" s="246">
        <v>272.74799999999999</v>
      </c>
      <c r="I1303" s="247"/>
      <c r="J1303" s="242"/>
      <c r="K1303" s="242"/>
      <c r="L1303" s="248"/>
      <c r="M1303" s="249"/>
      <c r="N1303" s="250"/>
      <c r="O1303" s="250"/>
      <c r="P1303" s="250"/>
      <c r="Q1303" s="250"/>
      <c r="R1303" s="250"/>
      <c r="S1303" s="250"/>
      <c r="T1303" s="251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52" t="s">
        <v>230</v>
      </c>
      <c r="AU1303" s="252" t="s">
        <v>88</v>
      </c>
      <c r="AV1303" s="13" t="s">
        <v>88</v>
      </c>
      <c r="AW1303" s="13" t="s">
        <v>4</v>
      </c>
      <c r="AX1303" s="13" t="s">
        <v>86</v>
      </c>
      <c r="AY1303" s="252" t="s">
        <v>216</v>
      </c>
    </row>
    <row r="1304" s="2" customFormat="1" ht="16.5" customHeight="1">
      <c r="A1304" s="39"/>
      <c r="B1304" s="40"/>
      <c r="C1304" s="228" t="s">
        <v>2156</v>
      </c>
      <c r="D1304" s="228" t="s">
        <v>218</v>
      </c>
      <c r="E1304" s="229" t="s">
        <v>2157</v>
      </c>
      <c r="F1304" s="230" t="s">
        <v>2158</v>
      </c>
      <c r="G1304" s="231" t="s">
        <v>277</v>
      </c>
      <c r="H1304" s="232">
        <v>118.063</v>
      </c>
      <c r="I1304" s="233"/>
      <c r="J1304" s="234">
        <f>ROUND(I1304*H1304,2)</f>
        <v>0</v>
      </c>
      <c r="K1304" s="230" t="s">
        <v>222</v>
      </c>
      <c r="L1304" s="45"/>
      <c r="M1304" s="235" t="s">
        <v>1</v>
      </c>
      <c r="N1304" s="236" t="s">
        <v>44</v>
      </c>
      <c r="O1304" s="92"/>
      <c r="P1304" s="237">
        <f>O1304*H1304</f>
        <v>0</v>
      </c>
      <c r="Q1304" s="237">
        <v>0.0060000000000000001</v>
      </c>
      <c r="R1304" s="237">
        <f>Q1304*H1304</f>
        <v>0.70837800000000006</v>
      </c>
      <c r="S1304" s="237">
        <v>0</v>
      </c>
      <c r="T1304" s="238">
        <f>S1304*H1304</f>
        <v>0</v>
      </c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R1304" s="239" t="s">
        <v>290</v>
      </c>
      <c r="AT1304" s="239" t="s">
        <v>218</v>
      </c>
      <c r="AU1304" s="239" t="s">
        <v>88</v>
      </c>
      <c r="AY1304" s="18" t="s">
        <v>216</v>
      </c>
      <c r="BE1304" s="240">
        <f>IF(N1304="základní",J1304,0)</f>
        <v>0</v>
      </c>
      <c r="BF1304" s="240">
        <f>IF(N1304="snížená",J1304,0)</f>
        <v>0</v>
      </c>
      <c r="BG1304" s="240">
        <f>IF(N1304="zákl. přenesená",J1304,0)</f>
        <v>0</v>
      </c>
      <c r="BH1304" s="240">
        <f>IF(N1304="sníž. přenesená",J1304,0)</f>
        <v>0</v>
      </c>
      <c r="BI1304" s="240">
        <f>IF(N1304="nulová",J1304,0)</f>
        <v>0</v>
      </c>
      <c r="BJ1304" s="18" t="s">
        <v>86</v>
      </c>
      <c r="BK1304" s="240">
        <f>ROUND(I1304*H1304,2)</f>
        <v>0</v>
      </c>
      <c r="BL1304" s="18" t="s">
        <v>290</v>
      </c>
      <c r="BM1304" s="239" t="s">
        <v>2159</v>
      </c>
    </row>
    <row r="1305" s="13" customFormat="1">
      <c r="A1305" s="13"/>
      <c r="B1305" s="241"/>
      <c r="C1305" s="242"/>
      <c r="D1305" s="243" t="s">
        <v>230</v>
      </c>
      <c r="E1305" s="244" t="s">
        <v>1</v>
      </c>
      <c r="F1305" s="245" t="s">
        <v>2160</v>
      </c>
      <c r="G1305" s="242"/>
      <c r="H1305" s="246">
        <v>40.829999999999998</v>
      </c>
      <c r="I1305" s="247"/>
      <c r="J1305" s="242"/>
      <c r="K1305" s="242"/>
      <c r="L1305" s="248"/>
      <c r="M1305" s="249"/>
      <c r="N1305" s="250"/>
      <c r="O1305" s="250"/>
      <c r="P1305" s="250"/>
      <c r="Q1305" s="250"/>
      <c r="R1305" s="250"/>
      <c r="S1305" s="250"/>
      <c r="T1305" s="251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52" t="s">
        <v>230</v>
      </c>
      <c r="AU1305" s="252" t="s">
        <v>88</v>
      </c>
      <c r="AV1305" s="13" t="s">
        <v>88</v>
      </c>
      <c r="AW1305" s="13" t="s">
        <v>34</v>
      </c>
      <c r="AX1305" s="13" t="s">
        <v>79</v>
      </c>
      <c r="AY1305" s="252" t="s">
        <v>216</v>
      </c>
    </row>
    <row r="1306" s="13" customFormat="1">
      <c r="A1306" s="13"/>
      <c r="B1306" s="241"/>
      <c r="C1306" s="242"/>
      <c r="D1306" s="243" t="s">
        <v>230</v>
      </c>
      <c r="E1306" s="244" t="s">
        <v>1</v>
      </c>
      <c r="F1306" s="245" t="s">
        <v>1898</v>
      </c>
      <c r="G1306" s="242"/>
      <c r="H1306" s="246">
        <v>11.263</v>
      </c>
      <c r="I1306" s="247"/>
      <c r="J1306" s="242"/>
      <c r="K1306" s="242"/>
      <c r="L1306" s="248"/>
      <c r="M1306" s="249"/>
      <c r="N1306" s="250"/>
      <c r="O1306" s="250"/>
      <c r="P1306" s="250"/>
      <c r="Q1306" s="250"/>
      <c r="R1306" s="250"/>
      <c r="S1306" s="250"/>
      <c r="T1306" s="251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52" t="s">
        <v>230</v>
      </c>
      <c r="AU1306" s="252" t="s">
        <v>88</v>
      </c>
      <c r="AV1306" s="13" t="s">
        <v>88</v>
      </c>
      <c r="AW1306" s="13" t="s">
        <v>34</v>
      </c>
      <c r="AX1306" s="13" t="s">
        <v>79</v>
      </c>
      <c r="AY1306" s="252" t="s">
        <v>216</v>
      </c>
    </row>
    <row r="1307" s="13" customFormat="1">
      <c r="A1307" s="13"/>
      <c r="B1307" s="241"/>
      <c r="C1307" s="242"/>
      <c r="D1307" s="243" t="s">
        <v>230</v>
      </c>
      <c r="E1307" s="244" t="s">
        <v>1</v>
      </c>
      <c r="F1307" s="245" t="s">
        <v>1899</v>
      </c>
      <c r="G1307" s="242"/>
      <c r="H1307" s="246">
        <v>26.035</v>
      </c>
      <c r="I1307" s="247"/>
      <c r="J1307" s="242"/>
      <c r="K1307" s="242"/>
      <c r="L1307" s="248"/>
      <c r="M1307" s="249"/>
      <c r="N1307" s="250"/>
      <c r="O1307" s="250"/>
      <c r="P1307" s="250"/>
      <c r="Q1307" s="250"/>
      <c r="R1307" s="250"/>
      <c r="S1307" s="250"/>
      <c r="T1307" s="251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52" t="s">
        <v>230</v>
      </c>
      <c r="AU1307" s="252" t="s">
        <v>88</v>
      </c>
      <c r="AV1307" s="13" t="s">
        <v>88</v>
      </c>
      <c r="AW1307" s="13" t="s">
        <v>34</v>
      </c>
      <c r="AX1307" s="13" t="s">
        <v>79</v>
      </c>
      <c r="AY1307" s="252" t="s">
        <v>216</v>
      </c>
    </row>
    <row r="1308" s="13" customFormat="1">
      <c r="A1308" s="13"/>
      <c r="B1308" s="241"/>
      <c r="C1308" s="242"/>
      <c r="D1308" s="243" t="s">
        <v>230</v>
      </c>
      <c r="E1308" s="244" t="s">
        <v>1</v>
      </c>
      <c r="F1308" s="245" t="s">
        <v>1900</v>
      </c>
      <c r="G1308" s="242"/>
      <c r="H1308" s="246">
        <v>9.0399999999999991</v>
      </c>
      <c r="I1308" s="247"/>
      <c r="J1308" s="242"/>
      <c r="K1308" s="242"/>
      <c r="L1308" s="248"/>
      <c r="M1308" s="249"/>
      <c r="N1308" s="250"/>
      <c r="O1308" s="250"/>
      <c r="P1308" s="250"/>
      <c r="Q1308" s="250"/>
      <c r="R1308" s="250"/>
      <c r="S1308" s="250"/>
      <c r="T1308" s="251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52" t="s">
        <v>230</v>
      </c>
      <c r="AU1308" s="252" t="s">
        <v>88</v>
      </c>
      <c r="AV1308" s="13" t="s">
        <v>88</v>
      </c>
      <c r="AW1308" s="13" t="s">
        <v>34</v>
      </c>
      <c r="AX1308" s="13" t="s">
        <v>79</v>
      </c>
      <c r="AY1308" s="252" t="s">
        <v>216</v>
      </c>
    </row>
    <row r="1309" s="15" customFormat="1">
      <c r="A1309" s="15"/>
      <c r="B1309" s="280"/>
      <c r="C1309" s="281"/>
      <c r="D1309" s="243" t="s">
        <v>230</v>
      </c>
      <c r="E1309" s="282" t="s">
        <v>1</v>
      </c>
      <c r="F1309" s="283" t="s">
        <v>2161</v>
      </c>
      <c r="G1309" s="281"/>
      <c r="H1309" s="284">
        <v>87.168000000000006</v>
      </c>
      <c r="I1309" s="285"/>
      <c r="J1309" s="281"/>
      <c r="K1309" s="281"/>
      <c r="L1309" s="286"/>
      <c r="M1309" s="287"/>
      <c r="N1309" s="288"/>
      <c r="O1309" s="288"/>
      <c r="P1309" s="288"/>
      <c r="Q1309" s="288"/>
      <c r="R1309" s="288"/>
      <c r="S1309" s="288"/>
      <c r="T1309" s="289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T1309" s="290" t="s">
        <v>230</v>
      </c>
      <c r="AU1309" s="290" t="s">
        <v>88</v>
      </c>
      <c r="AV1309" s="15" t="s">
        <v>99</v>
      </c>
      <c r="AW1309" s="15" t="s">
        <v>34</v>
      </c>
      <c r="AX1309" s="15" t="s">
        <v>79</v>
      </c>
      <c r="AY1309" s="290" t="s">
        <v>216</v>
      </c>
    </row>
    <row r="1310" s="13" customFormat="1">
      <c r="A1310" s="13"/>
      <c r="B1310" s="241"/>
      <c r="C1310" s="242"/>
      <c r="D1310" s="243" t="s">
        <v>230</v>
      </c>
      <c r="E1310" s="244" t="s">
        <v>1</v>
      </c>
      <c r="F1310" s="245" t="s">
        <v>2162</v>
      </c>
      <c r="G1310" s="242"/>
      <c r="H1310" s="246">
        <v>12.625</v>
      </c>
      <c r="I1310" s="247"/>
      <c r="J1310" s="242"/>
      <c r="K1310" s="242"/>
      <c r="L1310" s="248"/>
      <c r="M1310" s="249"/>
      <c r="N1310" s="250"/>
      <c r="O1310" s="250"/>
      <c r="P1310" s="250"/>
      <c r="Q1310" s="250"/>
      <c r="R1310" s="250"/>
      <c r="S1310" s="250"/>
      <c r="T1310" s="251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T1310" s="252" t="s">
        <v>230</v>
      </c>
      <c r="AU1310" s="252" t="s">
        <v>88</v>
      </c>
      <c r="AV1310" s="13" t="s">
        <v>88</v>
      </c>
      <c r="AW1310" s="13" t="s">
        <v>34</v>
      </c>
      <c r="AX1310" s="13" t="s">
        <v>79</v>
      </c>
      <c r="AY1310" s="252" t="s">
        <v>216</v>
      </c>
    </row>
    <row r="1311" s="15" customFormat="1">
      <c r="A1311" s="15"/>
      <c r="B1311" s="280"/>
      <c r="C1311" s="281"/>
      <c r="D1311" s="243" t="s">
        <v>230</v>
      </c>
      <c r="E1311" s="282" t="s">
        <v>1</v>
      </c>
      <c r="F1311" s="283" t="s">
        <v>1422</v>
      </c>
      <c r="G1311" s="281"/>
      <c r="H1311" s="284">
        <v>12.625</v>
      </c>
      <c r="I1311" s="285"/>
      <c r="J1311" s="281"/>
      <c r="K1311" s="281"/>
      <c r="L1311" s="286"/>
      <c r="M1311" s="287"/>
      <c r="N1311" s="288"/>
      <c r="O1311" s="288"/>
      <c r="P1311" s="288"/>
      <c r="Q1311" s="288"/>
      <c r="R1311" s="288"/>
      <c r="S1311" s="288"/>
      <c r="T1311" s="289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T1311" s="290" t="s">
        <v>230</v>
      </c>
      <c r="AU1311" s="290" t="s">
        <v>88</v>
      </c>
      <c r="AV1311" s="15" t="s">
        <v>99</v>
      </c>
      <c r="AW1311" s="15" t="s">
        <v>34</v>
      </c>
      <c r="AX1311" s="15" t="s">
        <v>79</v>
      </c>
      <c r="AY1311" s="290" t="s">
        <v>216</v>
      </c>
    </row>
    <row r="1312" s="13" customFormat="1">
      <c r="A1312" s="13"/>
      <c r="B1312" s="241"/>
      <c r="C1312" s="242"/>
      <c r="D1312" s="243" t="s">
        <v>230</v>
      </c>
      <c r="E1312" s="244" t="s">
        <v>1</v>
      </c>
      <c r="F1312" s="245" t="s">
        <v>2163</v>
      </c>
      <c r="G1312" s="242"/>
      <c r="H1312" s="246">
        <v>18.27</v>
      </c>
      <c r="I1312" s="247"/>
      <c r="J1312" s="242"/>
      <c r="K1312" s="242"/>
      <c r="L1312" s="248"/>
      <c r="M1312" s="249"/>
      <c r="N1312" s="250"/>
      <c r="O1312" s="250"/>
      <c r="P1312" s="250"/>
      <c r="Q1312" s="250"/>
      <c r="R1312" s="250"/>
      <c r="S1312" s="250"/>
      <c r="T1312" s="251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52" t="s">
        <v>230</v>
      </c>
      <c r="AU1312" s="252" t="s">
        <v>88</v>
      </c>
      <c r="AV1312" s="13" t="s">
        <v>88</v>
      </c>
      <c r="AW1312" s="13" t="s">
        <v>34</v>
      </c>
      <c r="AX1312" s="13" t="s">
        <v>79</v>
      </c>
      <c r="AY1312" s="252" t="s">
        <v>216</v>
      </c>
    </row>
    <row r="1313" s="15" customFormat="1">
      <c r="A1313" s="15"/>
      <c r="B1313" s="280"/>
      <c r="C1313" s="281"/>
      <c r="D1313" s="243" t="s">
        <v>230</v>
      </c>
      <c r="E1313" s="282" t="s">
        <v>1</v>
      </c>
      <c r="F1313" s="283" t="s">
        <v>2164</v>
      </c>
      <c r="G1313" s="281"/>
      <c r="H1313" s="284">
        <v>18.27</v>
      </c>
      <c r="I1313" s="285"/>
      <c r="J1313" s="281"/>
      <c r="K1313" s="281"/>
      <c r="L1313" s="286"/>
      <c r="M1313" s="287"/>
      <c r="N1313" s="288"/>
      <c r="O1313" s="288"/>
      <c r="P1313" s="288"/>
      <c r="Q1313" s="288"/>
      <c r="R1313" s="288"/>
      <c r="S1313" s="288"/>
      <c r="T1313" s="289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T1313" s="290" t="s">
        <v>230</v>
      </c>
      <c r="AU1313" s="290" t="s">
        <v>88</v>
      </c>
      <c r="AV1313" s="15" t="s">
        <v>99</v>
      </c>
      <c r="AW1313" s="15" t="s">
        <v>34</v>
      </c>
      <c r="AX1313" s="15" t="s">
        <v>79</v>
      </c>
      <c r="AY1313" s="290" t="s">
        <v>216</v>
      </c>
    </row>
    <row r="1314" s="14" customFormat="1">
      <c r="A1314" s="14"/>
      <c r="B1314" s="253"/>
      <c r="C1314" s="254"/>
      <c r="D1314" s="243" t="s">
        <v>230</v>
      </c>
      <c r="E1314" s="255" t="s">
        <v>1</v>
      </c>
      <c r="F1314" s="256" t="s">
        <v>285</v>
      </c>
      <c r="G1314" s="254"/>
      <c r="H1314" s="257">
        <v>118.063</v>
      </c>
      <c r="I1314" s="258"/>
      <c r="J1314" s="254"/>
      <c r="K1314" s="254"/>
      <c r="L1314" s="259"/>
      <c r="M1314" s="260"/>
      <c r="N1314" s="261"/>
      <c r="O1314" s="261"/>
      <c r="P1314" s="261"/>
      <c r="Q1314" s="261"/>
      <c r="R1314" s="261"/>
      <c r="S1314" s="261"/>
      <c r="T1314" s="262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63" t="s">
        <v>230</v>
      </c>
      <c r="AU1314" s="263" t="s">
        <v>88</v>
      </c>
      <c r="AV1314" s="14" t="s">
        <v>121</v>
      </c>
      <c r="AW1314" s="14" t="s">
        <v>34</v>
      </c>
      <c r="AX1314" s="14" t="s">
        <v>86</v>
      </c>
      <c r="AY1314" s="263" t="s">
        <v>216</v>
      </c>
    </row>
    <row r="1315" s="2" customFormat="1" ht="16.5" customHeight="1">
      <c r="A1315" s="39"/>
      <c r="B1315" s="40"/>
      <c r="C1315" s="264" t="s">
        <v>2165</v>
      </c>
      <c r="D1315" s="264" t="s">
        <v>372</v>
      </c>
      <c r="E1315" s="265" t="s">
        <v>1328</v>
      </c>
      <c r="F1315" s="266" t="s">
        <v>1329</v>
      </c>
      <c r="G1315" s="267" t="s">
        <v>277</v>
      </c>
      <c r="H1315" s="268">
        <v>91.525999999999996</v>
      </c>
      <c r="I1315" s="269"/>
      <c r="J1315" s="270">
        <f>ROUND(I1315*H1315,2)</f>
        <v>0</v>
      </c>
      <c r="K1315" s="266" t="s">
        <v>222</v>
      </c>
      <c r="L1315" s="271"/>
      <c r="M1315" s="272" t="s">
        <v>1</v>
      </c>
      <c r="N1315" s="273" t="s">
        <v>44</v>
      </c>
      <c r="O1315" s="92"/>
      <c r="P1315" s="237">
        <f>O1315*H1315</f>
        <v>0</v>
      </c>
      <c r="Q1315" s="237">
        <v>0.0051999999999999998</v>
      </c>
      <c r="R1315" s="237">
        <f>Q1315*H1315</f>
        <v>0.47593519999999995</v>
      </c>
      <c r="S1315" s="237">
        <v>0</v>
      </c>
      <c r="T1315" s="238">
        <f>S1315*H1315</f>
        <v>0</v>
      </c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R1315" s="239" t="s">
        <v>371</v>
      </c>
      <c r="AT1315" s="239" t="s">
        <v>372</v>
      </c>
      <c r="AU1315" s="239" t="s">
        <v>88</v>
      </c>
      <c r="AY1315" s="18" t="s">
        <v>216</v>
      </c>
      <c r="BE1315" s="240">
        <f>IF(N1315="základní",J1315,0)</f>
        <v>0</v>
      </c>
      <c r="BF1315" s="240">
        <f>IF(N1315="snížená",J1315,0)</f>
        <v>0</v>
      </c>
      <c r="BG1315" s="240">
        <f>IF(N1315="zákl. přenesená",J1315,0)</f>
        <v>0</v>
      </c>
      <c r="BH1315" s="240">
        <f>IF(N1315="sníž. přenesená",J1315,0)</f>
        <v>0</v>
      </c>
      <c r="BI1315" s="240">
        <f>IF(N1315="nulová",J1315,0)</f>
        <v>0</v>
      </c>
      <c r="BJ1315" s="18" t="s">
        <v>86</v>
      </c>
      <c r="BK1315" s="240">
        <f>ROUND(I1315*H1315,2)</f>
        <v>0</v>
      </c>
      <c r="BL1315" s="18" t="s">
        <v>290</v>
      </c>
      <c r="BM1315" s="239" t="s">
        <v>2166</v>
      </c>
    </row>
    <row r="1316" s="13" customFormat="1">
      <c r="A1316" s="13"/>
      <c r="B1316" s="241"/>
      <c r="C1316" s="242"/>
      <c r="D1316" s="243" t="s">
        <v>230</v>
      </c>
      <c r="E1316" s="244" t="s">
        <v>1</v>
      </c>
      <c r="F1316" s="245" t="s">
        <v>2160</v>
      </c>
      <c r="G1316" s="242"/>
      <c r="H1316" s="246">
        <v>40.829999999999998</v>
      </c>
      <c r="I1316" s="247"/>
      <c r="J1316" s="242"/>
      <c r="K1316" s="242"/>
      <c r="L1316" s="248"/>
      <c r="M1316" s="249"/>
      <c r="N1316" s="250"/>
      <c r="O1316" s="250"/>
      <c r="P1316" s="250"/>
      <c r="Q1316" s="250"/>
      <c r="R1316" s="250"/>
      <c r="S1316" s="250"/>
      <c r="T1316" s="251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52" t="s">
        <v>230</v>
      </c>
      <c r="AU1316" s="252" t="s">
        <v>88</v>
      </c>
      <c r="AV1316" s="13" t="s">
        <v>88</v>
      </c>
      <c r="AW1316" s="13" t="s">
        <v>34</v>
      </c>
      <c r="AX1316" s="13" t="s">
        <v>79</v>
      </c>
      <c r="AY1316" s="252" t="s">
        <v>216</v>
      </c>
    </row>
    <row r="1317" s="13" customFormat="1">
      <c r="A1317" s="13"/>
      <c r="B1317" s="241"/>
      <c r="C1317" s="242"/>
      <c r="D1317" s="243" t="s">
        <v>230</v>
      </c>
      <c r="E1317" s="244" t="s">
        <v>1</v>
      </c>
      <c r="F1317" s="245" t="s">
        <v>1898</v>
      </c>
      <c r="G1317" s="242"/>
      <c r="H1317" s="246">
        <v>11.263</v>
      </c>
      <c r="I1317" s="247"/>
      <c r="J1317" s="242"/>
      <c r="K1317" s="242"/>
      <c r="L1317" s="248"/>
      <c r="M1317" s="249"/>
      <c r="N1317" s="250"/>
      <c r="O1317" s="250"/>
      <c r="P1317" s="250"/>
      <c r="Q1317" s="250"/>
      <c r="R1317" s="250"/>
      <c r="S1317" s="250"/>
      <c r="T1317" s="251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T1317" s="252" t="s">
        <v>230</v>
      </c>
      <c r="AU1317" s="252" t="s">
        <v>88</v>
      </c>
      <c r="AV1317" s="13" t="s">
        <v>88</v>
      </c>
      <c r="AW1317" s="13" t="s">
        <v>34</v>
      </c>
      <c r="AX1317" s="13" t="s">
        <v>79</v>
      </c>
      <c r="AY1317" s="252" t="s">
        <v>216</v>
      </c>
    </row>
    <row r="1318" s="13" customFormat="1">
      <c r="A1318" s="13"/>
      <c r="B1318" s="241"/>
      <c r="C1318" s="242"/>
      <c r="D1318" s="243" t="s">
        <v>230</v>
      </c>
      <c r="E1318" s="244" t="s">
        <v>1</v>
      </c>
      <c r="F1318" s="245" t="s">
        <v>1899</v>
      </c>
      <c r="G1318" s="242"/>
      <c r="H1318" s="246">
        <v>26.035</v>
      </c>
      <c r="I1318" s="247"/>
      <c r="J1318" s="242"/>
      <c r="K1318" s="242"/>
      <c r="L1318" s="248"/>
      <c r="M1318" s="249"/>
      <c r="N1318" s="250"/>
      <c r="O1318" s="250"/>
      <c r="P1318" s="250"/>
      <c r="Q1318" s="250"/>
      <c r="R1318" s="250"/>
      <c r="S1318" s="250"/>
      <c r="T1318" s="251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52" t="s">
        <v>230</v>
      </c>
      <c r="AU1318" s="252" t="s">
        <v>88</v>
      </c>
      <c r="AV1318" s="13" t="s">
        <v>88</v>
      </c>
      <c r="AW1318" s="13" t="s">
        <v>34</v>
      </c>
      <c r="AX1318" s="13" t="s">
        <v>79</v>
      </c>
      <c r="AY1318" s="252" t="s">
        <v>216</v>
      </c>
    </row>
    <row r="1319" s="13" customFormat="1">
      <c r="A1319" s="13"/>
      <c r="B1319" s="241"/>
      <c r="C1319" s="242"/>
      <c r="D1319" s="243" t="s">
        <v>230</v>
      </c>
      <c r="E1319" s="244" t="s">
        <v>1</v>
      </c>
      <c r="F1319" s="245" t="s">
        <v>1900</v>
      </c>
      <c r="G1319" s="242"/>
      <c r="H1319" s="246">
        <v>9.0399999999999991</v>
      </c>
      <c r="I1319" s="247"/>
      <c r="J1319" s="242"/>
      <c r="K1319" s="242"/>
      <c r="L1319" s="248"/>
      <c r="M1319" s="249"/>
      <c r="N1319" s="250"/>
      <c r="O1319" s="250"/>
      <c r="P1319" s="250"/>
      <c r="Q1319" s="250"/>
      <c r="R1319" s="250"/>
      <c r="S1319" s="250"/>
      <c r="T1319" s="251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T1319" s="252" t="s">
        <v>230</v>
      </c>
      <c r="AU1319" s="252" t="s">
        <v>88</v>
      </c>
      <c r="AV1319" s="13" t="s">
        <v>88</v>
      </c>
      <c r="AW1319" s="13" t="s">
        <v>34</v>
      </c>
      <c r="AX1319" s="13" t="s">
        <v>79</v>
      </c>
      <c r="AY1319" s="252" t="s">
        <v>216</v>
      </c>
    </row>
    <row r="1320" s="14" customFormat="1">
      <c r="A1320" s="14"/>
      <c r="B1320" s="253"/>
      <c r="C1320" s="254"/>
      <c r="D1320" s="243" t="s">
        <v>230</v>
      </c>
      <c r="E1320" s="255" t="s">
        <v>1</v>
      </c>
      <c r="F1320" s="256" t="s">
        <v>285</v>
      </c>
      <c r="G1320" s="254"/>
      <c r="H1320" s="257">
        <v>87.168000000000006</v>
      </c>
      <c r="I1320" s="258"/>
      <c r="J1320" s="254"/>
      <c r="K1320" s="254"/>
      <c r="L1320" s="259"/>
      <c r="M1320" s="260"/>
      <c r="N1320" s="261"/>
      <c r="O1320" s="261"/>
      <c r="P1320" s="261"/>
      <c r="Q1320" s="261"/>
      <c r="R1320" s="261"/>
      <c r="S1320" s="261"/>
      <c r="T1320" s="262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63" t="s">
        <v>230</v>
      </c>
      <c r="AU1320" s="263" t="s">
        <v>88</v>
      </c>
      <c r="AV1320" s="14" t="s">
        <v>121</v>
      </c>
      <c r="AW1320" s="14" t="s">
        <v>34</v>
      </c>
      <c r="AX1320" s="14" t="s">
        <v>86</v>
      </c>
      <c r="AY1320" s="263" t="s">
        <v>216</v>
      </c>
    </row>
    <row r="1321" s="13" customFormat="1">
      <c r="A1321" s="13"/>
      <c r="B1321" s="241"/>
      <c r="C1321" s="242"/>
      <c r="D1321" s="243" t="s">
        <v>230</v>
      </c>
      <c r="E1321" s="242"/>
      <c r="F1321" s="245" t="s">
        <v>2167</v>
      </c>
      <c r="G1321" s="242"/>
      <c r="H1321" s="246">
        <v>91.525999999999996</v>
      </c>
      <c r="I1321" s="247"/>
      <c r="J1321" s="242"/>
      <c r="K1321" s="242"/>
      <c r="L1321" s="248"/>
      <c r="M1321" s="249"/>
      <c r="N1321" s="250"/>
      <c r="O1321" s="250"/>
      <c r="P1321" s="250"/>
      <c r="Q1321" s="250"/>
      <c r="R1321" s="250"/>
      <c r="S1321" s="250"/>
      <c r="T1321" s="251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T1321" s="252" t="s">
        <v>230</v>
      </c>
      <c r="AU1321" s="252" t="s">
        <v>88</v>
      </c>
      <c r="AV1321" s="13" t="s">
        <v>88</v>
      </c>
      <c r="AW1321" s="13" t="s">
        <v>4</v>
      </c>
      <c r="AX1321" s="13" t="s">
        <v>86</v>
      </c>
      <c r="AY1321" s="252" t="s">
        <v>216</v>
      </c>
    </row>
    <row r="1322" s="2" customFormat="1" ht="16.5" customHeight="1">
      <c r="A1322" s="39"/>
      <c r="B1322" s="40"/>
      <c r="C1322" s="264" t="s">
        <v>2168</v>
      </c>
      <c r="D1322" s="264" t="s">
        <v>372</v>
      </c>
      <c r="E1322" s="265" t="s">
        <v>2169</v>
      </c>
      <c r="F1322" s="266" t="s">
        <v>2170</v>
      </c>
      <c r="G1322" s="267" t="s">
        <v>277</v>
      </c>
      <c r="H1322" s="268">
        <v>13.256</v>
      </c>
      <c r="I1322" s="269"/>
      <c r="J1322" s="270">
        <f>ROUND(I1322*H1322,2)</f>
        <v>0</v>
      </c>
      <c r="K1322" s="266" t="s">
        <v>222</v>
      </c>
      <c r="L1322" s="271"/>
      <c r="M1322" s="272" t="s">
        <v>1</v>
      </c>
      <c r="N1322" s="273" t="s">
        <v>44</v>
      </c>
      <c r="O1322" s="92"/>
      <c r="P1322" s="237">
        <f>O1322*H1322</f>
        <v>0</v>
      </c>
      <c r="Q1322" s="237">
        <v>0.0015</v>
      </c>
      <c r="R1322" s="237">
        <f>Q1322*H1322</f>
        <v>0.019884000000000002</v>
      </c>
      <c r="S1322" s="237">
        <v>0</v>
      </c>
      <c r="T1322" s="238">
        <f>S1322*H1322</f>
        <v>0</v>
      </c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R1322" s="239" t="s">
        <v>371</v>
      </c>
      <c r="AT1322" s="239" t="s">
        <v>372</v>
      </c>
      <c r="AU1322" s="239" t="s">
        <v>88</v>
      </c>
      <c r="AY1322" s="18" t="s">
        <v>216</v>
      </c>
      <c r="BE1322" s="240">
        <f>IF(N1322="základní",J1322,0)</f>
        <v>0</v>
      </c>
      <c r="BF1322" s="240">
        <f>IF(N1322="snížená",J1322,0)</f>
        <v>0</v>
      </c>
      <c r="BG1322" s="240">
        <f>IF(N1322="zákl. přenesená",J1322,0)</f>
        <v>0</v>
      </c>
      <c r="BH1322" s="240">
        <f>IF(N1322="sníž. přenesená",J1322,0)</f>
        <v>0</v>
      </c>
      <c r="BI1322" s="240">
        <f>IF(N1322="nulová",J1322,0)</f>
        <v>0</v>
      </c>
      <c r="BJ1322" s="18" t="s">
        <v>86</v>
      </c>
      <c r="BK1322" s="240">
        <f>ROUND(I1322*H1322,2)</f>
        <v>0</v>
      </c>
      <c r="BL1322" s="18" t="s">
        <v>290</v>
      </c>
      <c r="BM1322" s="239" t="s">
        <v>2171</v>
      </c>
    </row>
    <row r="1323" s="13" customFormat="1">
      <c r="A1323" s="13"/>
      <c r="B1323" s="241"/>
      <c r="C1323" s="242"/>
      <c r="D1323" s="243" t="s">
        <v>230</v>
      </c>
      <c r="E1323" s="244" t="s">
        <v>1</v>
      </c>
      <c r="F1323" s="245" t="s">
        <v>2162</v>
      </c>
      <c r="G1323" s="242"/>
      <c r="H1323" s="246">
        <v>12.625</v>
      </c>
      <c r="I1323" s="247"/>
      <c r="J1323" s="242"/>
      <c r="K1323" s="242"/>
      <c r="L1323" s="248"/>
      <c r="M1323" s="249"/>
      <c r="N1323" s="250"/>
      <c r="O1323" s="250"/>
      <c r="P1323" s="250"/>
      <c r="Q1323" s="250"/>
      <c r="R1323" s="250"/>
      <c r="S1323" s="250"/>
      <c r="T1323" s="251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52" t="s">
        <v>230</v>
      </c>
      <c r="AU1323" s="252" t="s">
        <v>88</v>
      </c>
      <c r="AV1323" s="13" t="s">
        <v>88</v>
      </c>
      <c r="AW1323" s="13" t="s">
        <v>34</v>
      </c>
      <c r="AX1323" s="13" t="s">
        <v>86</v>
      </c>
      <c r="AY1323" s="252" t="s">
        <v>216</v>
      </c>
    </row>
    <row r="1324" s="13" customFormat="1">
      <c r="A1324" s="13"/>
      <c r="B1324" s="241"/>
      <c r="C1324" s="242"/>
      <c r="D1324" s="243" t="s">
        <v>230</v>
      </c>
      <c r="E1324" s="242"/>
      <c r="F1324" s="245" t="s">
        <v>2172</v>
      </c>
      <c r="G1324" s="242"/>
      <c r="H1324" s="246">
        <v>13.256</v>
      </c>
      <c r="I1324" s="247"/>
      <c r="J1324" s="242"/>
      <c r="K1324" s="242"/>
      <c r="L1324" s="248"/>
      <c r="M1324" s="249"/>
      <c r="N1324" s="250"/>
      <c r="O1324" s="250"/>
      <c r="P1324" s="250"/>
      <c r="Q1324" s="250"/>
      <c r="R1324" s="250"/>
      <c r="S1324" s="250"/>
      <c r="T1324" s="251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52" t="s">
        <v>230</v>
      </c>
      <c r="AU1324" s="252" t="s">
        <v>88</v>
      </c>
      <c r="AV1324" s="13" t="s">
        <v>88</v>
      </c>
      <c r="AW1324" s="13" t="s">
        <v>4</v>
      </c>
      <c r="AX1324" s="13" t="s">
        <v>86</v>
      </c>
      <c r="AY1324" s="252" t="s">
        <v>216</v>
      </c>
    </row>
    <row r="1325" s="2" customFormat="1" ht="16.5" customHeight="1">
      <c r="A1325" s="39"/>
      <c r="B1325" s="40"/>
      <c r="C1325" s="264" t="s">
        <v>2173</v>
      </c>
      <c r="D1325" s="264" t="s">
        <v>372</v>
      </c>
      <c r="E1325" s="265" t="s">
        <v>2174</v>
      </c>
      <c r="F1325" s="266" t="s">
        <v>2175</v>
      </c>
      <c r="G1325" s="267" t="s">
        <v>277</v>
      </c>
      <c r="H1325" s="268">
        <v>18.635000000000002</v>
      </c>
      <c r="I1325" s="269"/>
      <c r="J1325" s="270">
        <f>ROUND(I1325*H1325,2)</f>
        <v>0</v>
      </c>
      <c r="K1325" s="266" t="s">
        <v>1</v>
      </c>
      <c r="L1325" s="271"/>
      <c r="M1325" s="272" t="s">
        <v>1</v>
      </c>
      <c r="N1325" s="273" t="s">
        <v>44</v>
      </c>
      <c r="O1325" s="92"/>
      <c r="P1325" s="237">
        <f>O1325*H1325</f>
        <v>0</v>
      </c>
      <c r="Q1325" s="237">
        <v>0.0018</v>
      </c>
      <c r="R1325" s="237">
        <f>Q1325*H1325</f>
        <v>0.033543000000000003</v>
      </c>
      <c r="S1325" s="237">
        <v>0</v>
      </c>
      <c r="T1325" s="238">
        <f>S1325*H1325</f>
        <v>0</v>
      </c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R1325" s="239" t="s">
        <v>371</v>
      </c>
      <c r="AT1325" s="239" t="s">
        <v>372</v>
      </c>
      <c r="AU1325" s="239" t="s">
        <v>88</v>
      </c>
      <c r="AY1325" s="18" t="s">
        <v>216</v>
      </c>
      <c r="BE1325" s="240">
        <f>IF(N1325="základní",J1325,0)</f>
        <v>0</v>
      </c>
      <c r="BF1325" s="240">
        <f>IF(N1325="snížená",J1325,0)</f>
        <v>0</v>
      </c>
      <c r="BG1325" s="240">
        <f>IF(N1325="zákl. přenesená",J1325,0)</f>
        <v>0</v>
      </c>
      <c r="BH1325" s="240">
        <f>IF(N1325="sníž. přenesená",J1325,0)</f>
        <v>0</v>
      </c>
      <c r="BI1325" s="240">
        <f>IF(N1325="nulová",J1325,0)</f>
        <v>0</v>
      </c>
      <c r="BJ1325" s="18" t="s">
        <v>86</v>
      </c>
      <c r="BK1325" s="240">
        <f>ROUND(I1325*H1325,2)</f>
        <v>0</v>
      </c>
      <c r="BL1325" s="18" t="s">
        <v>290</v>
      </c>
      <c r="BM1325" s="239" t="s">
        <v>2176</v>
      </c>
    </row>
    <row r="1326" s="13" customFormat="1">
      <c r="A1326" s="13"/>
      <c r="B1326" s="241"/>
      <c r="C1326" s="242"/>
      <c r="D1326" s="243" t="s">
        <v>230</v>
      </c>
      <c r="E1326" s="244" t="s">
        <v>1</v>
      </c>
      <c r="F1326" s="245" t="s">
        <v>2163</v>
      </c>
      <c r="G1326" s="242"/>
      <c r="H1326" s="246">
        <v>18.27</v>
      </c>
      <c r="I1326" s="247"/>
      <c r="J1326" s="242"/>
      <c r="K1326" s="242"/>
      <c r="L1326" s="248"/>
      <c r="M1326" s="249"/>
      <c r="N1326" s="250"/>
      <c r="O1326" s="250"/>
      <c r="P1326" s="250"/>
      <c r="Q1326" s="250"/>
      <c r="R1326" s="250"/>
      <c r="S1326" s="250"/>
      <c r="T1326" s="251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52" t="s">
        <v>230</v>
      </c>
      <c r="AU1326" s="252" t="s">
        <v>88</v>
      </c>
      <c r="AV1326" s="13" t="s">
        <v>88</v>
      </c>
      <c r="AW1326" s="13" t="s">
        <v>34</v>
      </c>
      <c r="AX1326" s="13" t="s">
        <v>86</v>
      </c>
      <c r="AY1326" s="252" t="s">
        <v>216</v>
      </c>
    </row>
    <row r="1327" s="13" customFormat="1">
      <c r="A1327" s="13"/>
      <c r="B1327" s="241"/>
      <c r="C1327" s="242"/>
      <c r="D1327" s="243" t="s">
        <v>230</v>
      </c>
      <c r="E1327" s="242"/>
      <c r="F1327" s="245" t="s">
        <v>2177</v>
      </c>
      <c r="G1327" s="242"/>
      <c r="H1327" s="246">
        <v>18.635000000000002</v>
      </c>
      <c r="I1327" s="247"/>
      <c r="J1327" s="242"/>
      <c r="K1327" s="242"/>
      <c r="L1327" s="248"/>
      <c r="M1327" s="249"/>
      <c r="N1327" s="250"/>
      <c r="O1327" s="250"/>
      <c r="P1327" s="250"/>
      <c r="Q1327" s="250"/>
      <c r="R1327" s="250"/>
      <c r="S1327" s="250"/>
      <c r="T1327" s="251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T1327" s="252" t="s">
        <v>230</v>
      </c>
      <c r="AU1327" s="252" t="s">
        <v>88</v>
      </c>
      <c r="AV1327" s="13" t="s">
        <v>88</v>
      </c>
      <c r="AW1327" s="13" t="s">
        <v>4</v>
      </c>
      <c r="AX1327" s="13" t="s">
        <v>86</v>
      </c>
      <c r="AY1327" s="252" t="s">
        <v>216</v>
      </c>
    </row>
    <row r="1328" s="2" customFormat="1" ht="24.15" customHeight="1">
      <c r="A1328" s="39"/>
      <c r="B1328" s="40"/>
      <c r="C1328" s="228" t="s">
        <v>2178</v>
      </c>
      <c r="D1328" s="228" t="s">
        <v>218</v>
      </c>
      <c r="E1328" s="229" t="s">
        <v>2179</v>
      </c>
      <c r="F1328" s="230" t="s">
        <v>2180</v>
      </c>
      <c r="G1328" s="231" t="s">
        <v>277</v>
      </c>
      <c r="H1328" s="232">
        <v>87.168000000000006</v>
      </c>
      <c r="I1328" s="233"/>
      <c r="J1328" s="234">
        <f>ROUND(I1328*H1328,2)</f>
        <v>0</v>
      </c>
      <c r="K1328" s="230" t="s">
        <v>1</v>
      </c>
      <c r="L1328" s="45"/>
      <c r="M1328" s="235" t="s">
        <v>1</v>
      </c>
      <c r="N1328" s="236" t="s">
        <v>44</v>
      </c>
      <c r="O1328" s="92"/>
      <c r="P1328" s="237">
        <f>O1328*H1328</f>
        <v>0</v>
      </c>
      <c r="Q1328" s="237">
        <v>0.0060000000000000001</v>
      </c>
      <c r="R1328" s="237">
        <f>Q1328*H1328</f>
        <v>0.52300800000000003</v>
      </c>
      <c r="S1328" s="237">
        <v>0</v>
      </c>
      <c r="T1328" s="238">
        <f>S1328*H1328</f>
        <v>0</v>
      </c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R1328" s="239" t="s">
        <v>290</v>
      </c>
      <c r="AT1328" s="239" t="s">
        <v>218</v>
      </c>
      <c r="AU1328" s="239" t="s">
        <v>88</v>
      </c>
      <c r="AY1328" s="18" t="s">
        <v>216</v>
      </c>
      <c r="BE1328" s="240">
        <f>IF(N1328="základní",J1328,0)</f>
        <v>0</v>
      </c>
      <c r="BF1328" s="240">
        <f>IF(N1328="snížená",J1328,0)</f>
        <v>0</v>
      </c>
      <c r="BG1328" s="240">
        <f>IF(N1328="zákl. přenesená",J1328,0)</f>
        <v>0</v>
      </c>
      <c r="BH1328" s="240">
        <f>IF(N1328="sníž. přenesená",J1328,0)</f>
        <v>0</v>
      </c>
      <c r="BI1328" s="240">
        <f>IF(N1328="nulová",J1328,0)</f>
        <v>0</v>
      </c>
      <c r="BJ1328" s="18" t="s">
        <v>86</v>
      </c>
      <c r="BK1328" s="240">
        <f>ROUND(I1328*H1328,2)</f>
        <v>0</v>
      </c>
      <c r="BL1328" s="18" t="s">
        <v>290</v>
      </c>
      <c r="BM1328" s="239" t="s">
        <v>2181</v>
      </c>
    </row>
    <row r="1329" s="13" customFormat="1">
      <c r="A1329" s="13"/>
      <c r="B1329" s="241"/>
      <c r="C1329" s="242"/>
      <c r="D1329" s="243" t="s">
        <v>230</v>
      </c>
      <c r="E1329" s="244" t="s">
        <v>1</v>
      </c>
      <c r="F1329" s="245" t="s">
        <v>2160</v>
      </c>
      <c r="G1329" s="242"/>
      <c r="H1329" s="246">
        <v>40.829999999999998</v>
      </c>
      <c r="I1329" s="247"/>
      <c r="J1329" s="242"/>
      <c r="K1329" s="242"/>
      <c r="L1329" s="248"/>
      <c r="M1329" s="249"/>
      <c r="N1329" s="250"/>
      <c r="O1329" s="250"/>
      <c r="P1329" s="250"/>
      <c r="Q1329" s="250"/>
      <c r="R1329" s="250"/>
      <c r="S1329" s="250"/>
      <c r="T1329" s="251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52" t="s">
        <v>230</v>
      </c>
      <c r="AU1329" s="252" t="s">
        <v>88</v>
      </c>
      <c r="AV1329" s="13" t="s">
        <v>88</v>
      </c>
      <c r="AW1329" s="13" t="s">
        <v>34</v>
      </c>
      <c r="AX1329" s="13" t="s">
        <v>79</v>
      </c>
      <c r="AY1329" s="252" t="s">
        <v>216</v>
      </c>
    </row>
    <row r="1330" s="13" customFormat="1">
      <c r="A1330" s="13"/>
      <c r="B1330" s="241"/>
      <c r="C1330" s="242"/>
      <c r="D1330" s="243" t="s">
        <v>230</v>
      </c>
      <c r="E1330" s="244" t="s">
        <v>1</v>
      </c>
      <c r="F1330" s="245" t="s">
        <v>1898</v>
      </c>
      <c r="G1330" s="242"/>
      <c r="H1330" s="246">
        <v>11.263</v>
      </c>
      <c r="I1330" s="247"/>
      <c r="J1330" s="242"/>
      <c r="K1330" s="242"/>
      <c r="L1330" s="248"/>
      <c r="M1330" s="249"/>
      <c r="N1330" s="250"/>
      <c r="O1330" s="250"/>
      <c r="P1330" s="250"/>
      <c r="Q1330" s="250"/>
      <c r="R1330" s="250"/>
      <c r="S1330" s="250"/>
      <c r="T1330" s="251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T1330" s="252" t="s">
        <v>230</v>
      </c>
      <c r="AU1330" s="252" t="s">
        <v>88</v>
      </c>
      <c r="AV1330" s="13" t="s">
        <v>88</v>
      </c>
      <c r="AW1330" s="13" t="s">
        <v>34</v>
      </c>
      <c r="AX1330" s="13" t="s">
        <v>79</v>
      </c>
      <c r="AY1330" s="252" t="s">
        <v>216</v>
      </c>
    </row>
    <row r="1331" s="13" customFormat="1">
      <c r="A1331" s="13"/>
      <c r="B1331" s="241"/>
      <c r="C1331" s="242"/>
      <c r="D1331" s="243" t="s">
        <v>230</v>
      </c>
      <c r="E1331" s="244" t="s">
        <v>1</v>
      </c>
      <c r="F1331" s="245" t="s">
        <v>1899</v>
      </c>
      <c r="G1331" s="242"/>
      <c r="H1331" s="246">
        <v>26.035</v>
      </c>
      <c r="I1331" s="247"/>
      <c r="J1331" s="242"/>
      <c r="K1331" s="242"/>
      <c r="L1331" s="248"/>
      <c r="M1331" s="249"/>
      <c r="N1331" s="250"/>
      <c r="O1331" s="250"/>
      <c r="P1331" s="250"/>
      <c r="Q1331" s="250"/>
      <c r="R1331" s="250"/>
      <c r="S1331" s="250"/>
      <c r="T1331" s="251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52" t="s">
        <v>230</v>
      </c>
      <c r="AU1331" s="252" t="s">
        <v>88</v>
      </c>
      <c r="AV1331" s="13" t="s">
        <v>88</v>
      </c>
      <c r="AW1331" s="13" t="s">
        <v>34</v>
      </c>
      <c r="AX1331" s="13" t="s">
        <v>79</v>
      </c>
      <c r="AY1331" s="252" t="s">
        <v>216</v>
      </c>
    </row>
    <row r="1332" s="13" customFormat="1">
      <c r="A1332" s="13"/>
      <c r="B1332" s="241"/>
      <c r="C1332" s="242"/>
      <c r="D1332" s="243" t="s">
        <v>230</v>
      </c>
      <c r="E1332" s="244" t="s">
        <v>1</v>
      </c>
      <c r="F1332" s="245" t="s">
        <v>1900</v>
      </c>
      <c r="G1332" s="242"/>
      <c r="H1332" s="246">
        <v>9.0399999999999991</v>
      </c>
      <c r="I1332" s="247"/>
      <c r="J1332" s="242"/>
      <c r="K1332" s="242"/>
      <c r="L1332" s="248"/>
      <c r="M1332" s="249"/>
      <c r="N1332" s="250"/>
      <c r="O1332" s="250"/>
      <c r="P1332" s="250"/>
      <c r="Q1332" s="250"/>
      <c r="R1332" s="250"/>
      <c r="S1332" s="250"/>
      <c r="T1332" s="251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52" t="s">
        <v>230</v>
      </c>
      <c r="AU1332" s="252" t="s">
        <v>88</v>
      </c>
      <c r="AV1332" s="13" t="s">
        <v>88</v>
      </c>
      <c r="AW1332" s="13" t="s">
        <v>34</v>
      </c>
      <c r="AX1332" s="13" t="s">
        <v>79</v>
      </c>
      <c r="AY1332" s="252" t="s">
        <v>216</v>
      </c>
    </row>
    <row r="1333" s="15" customFormat="1">
      <c r="A1333" s="15"/>
      <c r="B1333" s="280"/>
      <c r="C1333" s="281"/>
      <c r="D1333" s="243" t="s">
        <v>230</v>
      </c>
      <c r="E1333" s="282" t="s">
        <v>1</v>
      </c>
      <c r="F1333" s="283" t="s">
        <v>2161</v>
      </c>
      <c r="G1333" s="281"/>
      <c r="H1333" s="284">
        <v>87.168000000000006</v>
      </c>
      <c r="I1333" s="285"/>
      <c r="J1333" s="281"/>
      <c r="K1333" s="281"/>
      <c r="L1333" s="286"/>
      <c r="M1333" s="287"/>
      <c r="N1333" s="288"/>
      <c r="O1333" s="288"/>
      <c r="P1333" s="288"/>
      <c r="Q1333" s="288"/>
      <c r="R1333" s="288"/>
      <c r="S1333" s="288"/>
      <c r="T1333" s="289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T1333" s="290" t="s">
        <v>230</v>
      </c>
      <c r="AU1333" s="290" t="s">
        <v>88</v>
      </c>
      <c r="AV1333" s="15" t="s">
        <v>99</v>
      </c>
      <c r="AW1333" s="15" t="s">
        <v>34</v>
      </c>
      <c r="AX1333" s="15" t="s">
        <v>79</v>
      </c>
      <c r="AY1333" s="290" t="s">
        <v>216</v>
      </c>
    </row>
    <row r="1334" s="14" customFormat="1">
      <c r="A1334" s="14"/>
      <c r="B1334" s="253"/>
      <c r="C1334" s="254"/>
      <c r="D1334" s="243" t="s">
        <v>230</v>
      </c>
      <c r="E1334" s="255" t="s">
        <v>1</v>
      </c>
      <c r="F1334" s="256" t="s">
        <v>285</v>
      </c>
      <c r="G1334" s="254"/>
      <c r="H1334" s="257">
        <v>87.168000000000006</v>
      </c>
      <c r="I1334" s="258"/>
      <c r="J1334" s="254"/>
      <c r="K1334" s="254"/>
      <c r="L1334" s="259"/>
      <c r="M1334" s="260"/>
      <c r="N1334" s="261"/>
      <c r="O1334" s="261"/>
      <c r="P1334" s="261"/>
      <c r="Q1334" s="261"/>
      <c r="R1334" s="261"/>
      <c r="S1334" s="261"/>
      <c r="T1334" s="262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T1334" s="263" t="s">
        <v>230</v>
      </c>
      <c r="AU1334" s="263" t="s">
        <v>88</v>
      </c>
      <c r="AV1334" s="14" t="s">
        <v>121</v>
      </c>
      <c r="AW1334" s="14" t="s">
        <v>34</v>
      </c>
      <c r="AX1334" s="14" t="s">
        <v>86</v>
      </c>
      <c r="AY1334" s="263" t="s">
        <v>216</v>
      </c>
    </row>
    <row r="1335" s="2" customFormat="1" ht="24.15" customHeight="1">
      <c r="A1335" s="39"/>
      <c r="B1335" s="40"/>
      <c r="C1335" s="228" t="s">
        <v>2182</v>
      </c>
      <c r="D1335" s="228" t="s">
        <v>218</v>
      </c>
      <c r="E1335" s="229" t="s">
        <v>2183</v>
      </c>
      <c r="F1335" s="230" t="s">
        <v>2184</v>
      </c>
      <c r="G1335" s="231" t="s">
        <v>277</v>
      </c>
      <c r="H1335" s="232">
        <v>168.856</v>
      </c>
      <c r="I1335" s="233"/>
      <c r="J1335" s="234">
        <f>ROUND(I1335*H1335,2)</f>
        <v>0</v>
      </c>
      <c r="K1335" s="230" t="s">
        <v>222</v>
      </c>
      <c r="L1335" s="45"/>
      <c r="M1335" s="235" t="s">
        <v>1</v>
      </c>
      <c r="N1335" s="236" t="s">
        <v>44</v>
      </c>
      <c r="O1335" s="92"/>
      <c r="P1335" s="237">
        <f>O1335*H1335</f>
        <v>0</v>
      </c>
      <c r="Q1335" s="237">
        <v>0.0060600000000000003</v>
      </c>
      <c r="R1335" s="237">
        <f>Q1335*H1335</f>
        <v>1.02326736</v>
      </c>
      <c r="S1335" s="237">
        <v>0</v>
      </c>
      <c r="T1335" s="238">
        <f>S1335*H1335</f>
        <v>0</v>
      </c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R1335" s="239" t="s">
        <v>290</v>
      </c>
      <c r="AT1335" s="239" t="s">
        <v>218</v>
      </c>
      <c r="AU1335" s="239" t="s">
        <v>88</v>
      </c>
      <c r="AY1335" s="18" t="s">
        <v>216</v>
      </c>
      <c r="BE1335" s="240">
        <f>IF(N1335="základní",J1335,0)</f>
        <v>0</v>
      </c>
      <c r="BF1335" s="240">
        <f>IF(N1335="snížená",J1335,0)</f>
        <v>0</v>
      </c>
      <c r="BG1335" s="240">
        <f>IF(N1335="zákl. přenesená",J1335,0)</f>
        <v>0</v>
      </c>
      <c r="BH1335" s="240">
        <f>IF(N1335="sníž. přenesená",J1335,0)</f>
        <v>0</v>
      </c>
      <c r="BI1335" s="240">
        <f>IF(N1335="nulová",J1335,0)</f>
        <v>0</v>
      </c>
      <c r="BJ1335" s="18" t="s">
        <v>86</v>
      </c>
      <c r="BK1335" s="240">
        <f>ROUND(I1335*H1335,2)</f>
        <v>0</v>
      </c>
      <c r="BL1335" s="18" t="s">
        <v>290</v>
      </c>
      <c r="BM1335" s="239" t="s">
        <v>2185</v>
      </c>
    </row>
    <row r="1336" s="13" customFormat="1">
      <c r="A1336" s="13"/>
      <c r="B1336" s="241"/>
      <c r="C1336" s="242"/>
      <c r="D1336" s="243" t="s">
        <v>230</v>
      </c>
      <c r="E1336" s="244" t="s">
        <v>1</v>
      </c>
      <c r="F1336" s="245" t="s">
        <v>2186</v>
      </c>
      <c r="G1336" s="242"/>
      <c r="H1336" s="246">
        <v>20.699999999999999</v>
      </c>
      <c r="I1336" s="247"/>
      <c r="J1336" s="242"/>
      <c r="K1336" s="242"/>
      <c r="L1336" s="248"/>
      <c r="M1336" s="249"/>
      <c r="N1336" s="250"/>
      <c r="O1336" s="250"/>
      <c r="P1336" s="250"/>
      <c r="Q1336" s="250"/>
      <c r="R1336" s="250"/>
      <c r="S1336" s="250"/>
      <c r="T1336" s="251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52" t="s">
        <v>230</v>
      </c>
      <c r="AU1336" s="252" t="s">
        <v>88</v>
      </c>
      <c r="AV1336" s="13" t="s">
        <v>88</v>
      </c>
      <c r="AW1336" s="13" t="s">
        <v>34</v>
      </c>
      <c r="AX1336" s="13" t="s">
        <v>79</v>
      </c>
      <c r="AY1336" s="252" t="s">
        <v>216</v>
      </c>
    </row>
    <row r="1337" s="13" customFormat="1">
      <c r="A1337" s="13"/>
      <c r="B1337" s="241"/>
      <c r="C1337" s="242"/>
      <c r="D1337" s="243" t="s">
        <v>230</v>
      </c>
      <c r="E1337" s="244" t="s">
        <v>1</v>
      </c>
      <c r="F1337" s="245" t="s">
        <v>2187</v>
      </c>
      <c r="G1337" s="242"/>
      <c r="H1337" s="246">
        <v>3.085</v>
      </c>
      <c r="I1337" s="247"/>
      <c r="J1337" s="242"/>
      <c r="K1337" s="242"/>
      <c r="L1337" s="248"/>
      <c r="M1337" s="249"/>
      <c r="N1337" s="250"/>
      <c r="O1337" s="250"/>
      <c r="P1337" s="250"/>
      <c r="Q1337" s="250"/>
      <c r="R1337" s="250"/>
      <c r="S1337" s="250"/>
      <c r="T1337" s="251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52" t="s">
        <v>230</v>
      </c>
      <c r="AU1337" s="252" t="s">
        <v>88</v>
      </c>
      <c r="AV1337" s="13" t="s">
        <v>88</v>
      </c>
      <c r="AW1337" s="13" t="s">
        <v>34</v>
      </c>
      <c r="AX1337" s="13" t="s">
        <v>79</v>
      </c>
      <c r="AY1337" s="252" t="s">
        <v>216</v>
      </c>
    </row>
    <row r="1338" s="15" customFormat="1">
      <c r="A1338" s="15"/>
      <c r="B1338" s="280"/>
      <c r="C1338" s="281"/>
      <c r="D1338" s="243" t="s">
        <v>230</v>
      </c>
      <c r="E1338" s="282" t="s">
        <v>1</v>
      </c>
      <c r="F1338" s="283" t="s">
        <v>1038</v>
      </c>
      <c r="G1338" s="281"/>
      <c r="H1338" s="284">
        <v>23.785</v>
      </c>
      <c r="I1338" s="285"/>
      <c r="J1338" s="281"/>
      <c r="K1338" s="281"/>
      <c r="L1338" s="286"/>
      <c r="M1338" s="287"/>
      <c r="N1338" s="288"/>
      <c r="O1338" s="288"/>
      <c r="P1338" s="288"/>
      <c r="Q1338" s="288"/>
      <c r="R1338" s="288"/>
      <c r="S1338" s="288"/>
      <c r="T1338" s="289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T1338" s="290" t="s">
        <v>230</v>
      </c>
      <c r="AU1338" s="290" t="s">
        <v>88</v>
      </c>
      <c r="AV1338" s="15" t="s">
        <v>99</v>
      </c>
      <c r="AW1338" s="15" t="s">
        <v>34</v>
      </c>
      <c r="AX1338" s="15" t="s">
        <v>79</v>
      </c>
      <c r="AY1338" s="290" t="s">
        <v>216</v>
      </c>
    </row>
    <row r="1339" s="13" customFormat="1">
      <c r="A1339" s="13"/>
      <c r="B1339" s="241"/>
      <c r="C1339" s="242"/>
      <c r="D1339" s="243" t="s">
        <v>230</v>
      </c>
      <c r="E1339" s="244" t="s">
        <v>1</v>
      </c>
      <c r="F1339" s="245" t="s">
        <v>2188</v>
      </c>
      <c r="G1339" s="242"/>
      <c r="H1339" s="246">
        <v>21.942</v>
      </c>
      <c r="I1339" s="247"/>
      <c r="J1339" s="242"/>
      <c r="K1339" s="242"/>
      <c r="L1339" s="248"/>
      <c r="M1339" s="249"/>
      <c r="N1339" s="250"/>
      <c r="O1339" s="250"/>
      <c r="P1339" s="250"/>
      <c r="Q1339" s="250"/>
      <c r="R1339" s="250"/>
      <c r="S1339" s="250"/>
      <c r="T1339" s="251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T1339" s="252" t="s">
        <v>230</v>
      </c>
      <c r="AU1339" s="252" t="s">
        <v>88</v>
      </c>
      <c r="AV1339" s="13" t="s">
        <v>88</v>
      </c>
      <c r="AW1339" s="13" t="s">
        <v>34</v>
      </c>
      <c r="AX1339" s="13" t="s">
        <v>79</v>
      </c>
      <c r="AY1339" s="252" t="s">
        <v>216</v>
      </c>
    </row>
    <row r="1340" s="15" customFormat="1">
      <c r="A1340" s="15"/>
      <c r="B1340" s="280"/>
      <c r="C1340" s="281"/>
      <c r="D1340" s="243" t="s">
        <v>230</v>
      </c>
      <c r="E1340" s="282" t="s">
        <v>1</v>
      </c>
      <c r="F1340" s="283" t="s">
        <v>939</v>
      </c>
      <c r="G1340" s="281"/>
      <c r="H1340" s="284">
        <v>21.942</v>
      </c>
      <c r="I1340" s="285"/>
      <c r="J1340" s="281"/>
      <c r="K1340" s="281"/>
      <c r="L1340" s="286"/>
      <c r="M1340" s="287"/>
      <c r="N1340" s="288"/>
      <c r="O1340" s="288"/>
      <c r="P1340" s="288"/>
      <c r="Q1340" s="288"/>
      <c r="R1340" s="288"/>
      <c r="S1340" s="288"/>
      <c r="T1340" s="289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T1340" s="290" t="s">
        <v>230</v>
      </c>
      <c r="AU1340" s="290" t="s">
        <v>88</v>
      </c>
      <c r="AV1340" s="15" t="s">
        <v>99</v>
      </c>
      <c r="AW1340" s="15" t="s">
        <v>34</v>
      </c>
      <c r="AX1340" s="15" t="s">
        <v>79</v>
      </c>
      <c r="AY1340" s="290" t="s">
        <v>216</v>
      </c>
    </row>
    <row r="1341" s="13" customFormat="1">
      <c r="A1341" s="13"/>
      <c r="B1341" s="241"/>
      <c r="C1341" s="242"/>
      <c r="D1341" s="243" t="s">
        <v>230</v>
      </c>
      <c r="E1341" s="244" t="s">
        <v>1</v>
      </c>
      <c r="F1341" s="245" t="s">
        <v>2189</v>
      </c>
      <c r="G1341" s="242"/>
      <c r="H1341" s="246">
        <v>62.360999999999997</v>
      </c>
      <c r="I1341" s="247"/>
      <c r="J1341" s="242"/>
      <c r="K1341" s="242"/>
      <c r="L1341" s="248"/>
      <c r="M1341" s="249"/>
      <c r="N1341" s="250"/>
      <c r="O1341" s="250"/>
      <c r="P1341" s="250"/>
      <c r="Q1341" s="250"/>
      <c r="R1341" s="250"/>
      <c r="S1341" s="250"/>
      <c r="T1341" s="251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T1341" s="252" t="s">
        <v>230</v>
      </c>
      <c r="AU1341" s="252" t="s">
        <v>88</v>
      </c>
      <c r="AV1341" s="13" t="s">
        <v>88</v>
      </c>
      <c r="AW1341" s="13" t="s">
        <v>34</v>
      </c>
      <c r="AX1341" s="13" t="s">
        <v>79</v>
      </c>
      <c r="AY1341" s="252" t="s">
        <v>216</v>
      </c>
    </row>
    <row r="1342" s="13" customFormat="1">
      <c r="A1342" s="13"/>
      <c r="B1342" s="241"/>
      <c r="C1342" s="242"/>
      <c r="D1342" s="243" t="s">
        <v>230</v>
      </c>
      <c r="E1342" s="244" t="s">
        <v>1</v>
      </c>
      <c r="F1342" s="245" t="s">
        <v>2190</v>
      </c>
      <c r="G1342" s="242"/>
      <c r="H1342" s="246">
        <v>14.800000000000001</v>
      </c>
      <c r="I1342" s="247"/>
      <c r="J1342" s="242"/>
      <c r="K1342" s="242"/>
      <c r="L1342" s="248"/>
      <c r="M1342" s="249"/>
      <c r="N1342" s="250"/>
      <c r="O1342" s="250"/>
      <c r="P1342" s="250"/>
      <c r="Q1342" s="250"/>
      <c r="R1342" s="250"/>
      <c r="S1342" s="250"/>
      <c r="T1342" s="251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52" t="s">
        <v>230</v>
      </c>
      <c r="AU1342" s="252" t="s">
        <v>88</v>
      </c>
      <c r="AV1342" s="13" t="s">
        <v>88</v>
      </c>
      <c r="AW1342" s="13" t="s">
        <v>34</v>
      </c>
      <c r="AX1342" s="13" t="s">
        <v>79</v>
      </c>
      <c r="AY1342" s="252" t="s">
        <v>216</v>
      </c>
    </row>
    <row r="1343" s="15" customFormat="1">
      <c r="A1343" s="15"/>
      <c r="B1343" s="280"/>
      <c r="C1343" s="281"/>
      <c r="D1343" s="243" t="s">
        <v>230</v>
      </c>
      <c r="E1343" s="282" t="s">
        <v>1</v>
      </c>
      <c r="F1343" s="283" t="s">
        <v>2191</v>
      </c>
      <c r="G1343" s="281"/>
      <c r="H1343" s="284">
        <v>77.161000000000001</v>
      </c>
      <c r="I1343" s="285"/>
      <c r="J1343" s="281"/>
      <c r="K1343" s="281"/>
      <c r="L1343" s="286"/>
      <c r="M1343" s="287"/>
      <c r="N1343" s="288"/>
      <c r="O1343" s="288"/>
      <c r="P1343" s="288"/>
      <c r="Q1343" s="288"/>
      <c r="R1343" s="288"/>
      <c r="S1343" s="288"/>
      <c r="T1343" s="289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T1343" s="290" t="s">
        <v>230</v>
      </c>
      <c r="AU1343" s="290" t="s">
        <v>88</v>
      </c>
      <c r="AV1343" s="15" t="s">
        <v>99</v>
      </c>
      <c r="AW1343" s="15" t="s">
        <v>34</v>
      </c>
      <c r="AX1343" s="15" t="s">
        <v>79</v>
      </c>
      <c r="AY1343" s="290" t="s">
        <v>216</v>
      </c>
    </row>
    <row r="1344" s="13" customFormat="1">
      <c r="A1344" s="13"/>
      <c r="B1344" s="241"/>
      <c r="C1344" s="242"/>
      <c r="D1344" s="243" t="s">
        <v>230</v>
      </c>
      <c r="E1344" s="244" t="s">
        <v>1</v>
      </c>
      <c r="F1344" s="245" t="s">
        <v>2192</v>
      </c>
      <c r="G1344" s="242"/>
      <c r="H1344" s="246">
        <v>6.9630000000000001</v>
      </c>
      <c r="I1344" s="247"/>
      <c r="J1344" s="242"/>
      <c r="K1344" s="242"/>
      <c r="L1344" s="248"/>
      <c r="M1344" s="249"/>
      <c r="N1344" s="250"/>
      <c r="O1344" s="250"/>
      <c r="P1344" s="250"/>
      <c r="Q1344" s="250"/>
      <c r="R1344" s="250"/>
      <c r="S1344" s="250"/>
      <c r="T1344" s="251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52" t="s">
        <v>230</v>
      </c>
      <c r="AU1344" s="252" t="s">
        <v>88</v>
      </c>
      <c r="AV1344" s="13" t="s">
        <v>88</v>
      </c>
      <c r="AW1344" s="13" t="s">
        <v>34</v>
      </c>
      <c r="AX1344" s="13" t="s">
        <v>79</v>
      </c>
      <c r="AY1344" s="252" t="s">
        <v>216</v>
      </c>
    </row>
    <row r="1345" s="13" customFormat="1">
      <c r="A1345" s="13"/>
      <c r="B1345" s="241"/>
      <c r="C1345" s="242"/>
      <c r="D1345" s="243" t="s">
        <v>230</v>
      </c>
      <c r="E1345" s="244" t="s">
        <v>1</v>
      </c>
      <c r="F1345" s="245" t="s">
        <v>2193</v>
      </c>
      <c r="G1345" s="242"/>
      <c r="H1345" s="246">
        <v>6.875</v>
      </c>
      <c r="I1345" s="247"/>
      <c r="J1345" s="242"/>
      <c r="K1345" s="242"/>
      <c r="L1345" s="248"/>
      <c r="M1345" s="249"/>
      <c r="N1345" s="250"/>
      <c r="O1345" s="250"/>
      <c r="P1345" s="250"/>
      <c r="Q1345" s="250"/>
      <c r="R1345" s="250"/>
      <c r="S1345" s="250"/>
      <c r="T1345" s="251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52" t="s">
        <v>230</v>
      </c>
      <c r="AU1345" s="252" t="s">
        <v>88</v>
      </c>
      <c r="AV1345" s="13" t="s">
        <v>88</v>
      </c>
      <c r="AW1345" s="13" t="s">
        <v>34</v>
      </c>
      <c r="AX1345" s="13" t="s">
        <v>79</v>
      </c>
      <c r="AY1345" s="252" t="s">
        <v>216</v>
      </c>
    </row>
    <row r="1346" s="13" customFormat="1">
      <c r="A1346" s="13"/>
      <c r="B1346" s="241"/>
      <c r="C1346" s="242"/>
      <c r="D1346" s="243" t="s">
        <v>230</v>
      </c>
      <c r="E1346" s="244" t="s">
        <v>1</v>
      </c>
      <c r="F1346" s="245" t="s">
        <v>2194</v>
      </c>
      <c r="G1346" s="242"/>
      <c r="H1346" s="246">
        <v>7.9329999999999998</v>
      </c>
      <c r="I1346" s="247"/>
      <c r="J1346" s="242"/>
      <c r="K1346" s="242"/>
      <c r="L1346" s="248"/>
      <c r="M1346" s="249"/>
      <c r="N1346" s="250"/>
      <c r="O1346" s="250"/>
      <c r="P1346" s="250"/>
      <c r="Q1346" s="250"/>
      <c r="R1346" s="250"/>
      <c r="S1346" s="250"/>
      <c r="T1346" s="251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52" t="s">
        <v>230</v>
      </c>
      <c r="AU1346" s="252" t="s">
        <v>88</v>
      </c>
      <c r="AV1346" s="13" t="s">
        <v>88</v>
      </c>
      <c r="AW1346" s="13" t="s">
        <v>34</v>
      </c>
      <c r="AX1346" s="13" t="s">
        <v>79</v>
      </c>
      <c r="AY1346" s="252" t="s">
        <v>216</v>
      </c>
    </row>
    <row r="1347" s="13" customFormat="1">
      <c r="A1347" s="13"/>
      <c r="B1347" s="241"/>
      <c r="C1347" s="242"/>
      <c r="D1347" s="243" t="s">
        <v>230</v>
      </c>
      <c r="E1347" s="244" t="s">
        <v>1</v>
      </c>
      <c r="F1347" s="245" t="s">
        <v>1074</v>
      </c>
      <c r="G1347" s="242"/>
      <c r="H1347" s="246">
        <v>19.988</v>
      </c>
      <c r="I1347" s="247"/>
      <c r="J1347" s="242"/>
      <c r="K1347" s="242"/>
      <c r="L1347" s="248"/>
      <c r="M1347" s="249"/>
      <c r="N1347" s="250"/>
      <c r="O1347" s="250"/>
      <c r="P1347" s="250"/>
      <c r="Q1347" s="250"/>
      <c r="R1347" s="250"/>
      <c r="S1347" s="250"/>
      <c r="T1347" s="251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T1347" s="252" t="s">
        <v>230</v>
      </c>
      <c r="AU1347" s="252" t="s">
        <v>88</v>
      </c>
      <c r="AV1347" s="13" t="s">
        <v>88</v>
      </c>
      <c r="AW1347" s="13" t="s">
        <v>34</v>
      </c>
      <c r="AX1347" s="13" t="s">
        <v>79</v>
      </c>
      <c r="AY1347" s="252" t="s">
        <v>216</v>
      </c>
    </row>
    <row r="1348" s="13" customFormat="1">
      <c r="A1348" s="13"/>
      <c r="B1348" s="241"/>
      <c r="C1348" s="242"/>
      <c r="D1348" s="243" t="s">
        <v>230</v>
      </c>
      <c r="E1348" s="244" t="s">
        <v>1</v>
      </c>
      <c r="F1348" s="245" t="s">
        <v>2195</v>
      </c>
      <c r="G1348" s="242"/>
      <c r="H1348" s="246">
        <v>0.90000000000000002</v>
      </c>
      <c r="I1348" s="247"/>
      <c r="J1348" s="242"/>
      <c r="K1348" s="242"/>
      <c r="L1348" s="248"/>
      <c r="M1348" s="249"/>
      <c r="N1348" s="250"/>
      <c r="O1348" s="250"/>
      <c r="P1348" s="250"/>
      <c r="Q1348" s="250"/>
      <c r="R1348" s="250"/>
      <c r="S1348" s="250"/>
      <c r="T1348" s="251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52" t="s">
        <v>230</v>
      </c>
      <c r="AU1348" s="252" t="s">
        <v>88</v>
      </c>
      <c r="AV1348" s="13" t="s">
        <v>88</v>
      </c>
      <c r="AW1348" s="13" t="s">
        <v>34</v>
      </c>
      <c r="AX1348" s="13" t="s">
        <v>79</v>
      </c>
      <c r="AY1348" s="252" t="s">
        <v>216</v>
      </c>
    </row>
    <row r="1349" s="13" customFormat="1">
      <c r="A1349" s="13"/>
      <c r="B1349" s="241"/>
      <c r="C1349" s="242"/>
      <c r="D1349" s="243" t="s">
        <v>230</v>
      </c>
      <c r="E1349" s="244" t="s">
        <v>1</v>
      </c>
      <c r="F1349" s="245" t="s">
        <v>2196</v>
      </c>
      <c r="G1349" s="242"/>
      <c r="H1349" s="246">
        <v>1.0409999999999999</v>
      </c>
      <c r="I1349" s="247"/>
      <c r="J1349" s="242"/>
      <c r="K1349" s="242"/>
      <c r="L1349" s="248"/>
      <c r="M1349" s="249"/>
      <c r="N1349" s="250"/>
      <c r="O1349" s="250"/>
      <c r="P1349" s="250"/>
      <c r="Q1349" s="250"/>
      <c r="R1349" s="250"/>
      <c r="S1349" s="250"/>
      <c r="T1349" s="251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52" t="s">
        <v>230</v>
      </c>
      <c r="AU1349" s="252" t="s">
        <v>88</v>
      </c>
      <c r="AV1349" s="13" t="s">
        <v>88</v>
      </c>
      <c r="AW1349" s="13" t="s">
        <v>34</v>
      </c>
      <c r="AX1349" s="13" t="s">
        <v>79</v>
      </c>
      <c r="AY1349" s="252" t="s">
        <v>216</v>
      </c>
    </row>
    <row r="1350" s="13" customFormat="1">
      <c r="A1350" s="13"/>
      <c r="B1350" s="241"/>
      <c r="C1350" s="242"/>
      <c r="D1350" s="243" t="s">
        <v>230</v>
      </c>
      <c r="E1350" s="244" t="s">
        <v>1</v>
      </c>
      <c r="F1350" s="245" t="s">
        <v>2197</v>
      </c>
      <c r="G1350" s="242"/>
      <c r="H1350" s="246">
        <v>0.99399999999999999</v>
      </c>
      <c r="I1350" s="247"/>
      <c r="J1350" s="242"/>
      <c r="K1350" s="242"/>
      <c r="L1350" s="248"/>
      <c r="M1350" s="249"/>
      <c r="N1350" s="250"/>
      <c r="O1350" s="250"/>
      <c r="P1350" s="250"/>
      <c r="Q1350" s="250"/>
      <c r="R1350" s="250"/>
      <c r="S1350" s="250"/>
      <c r="T1350" s="251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52" t="s">
        <v>230</v>
      </c>
      <c r="AU1350" s="252" t="s">
        <v>88</v>
      </c>
      <c r="AV1350" s="13" t="s">
        <v>88</v>
      </c>
      <c r="AW1350" s="13" t="s">
        <v>34</v>
      </c>
      <c r="AX1350" s="13" t="s">
        <v>79</v>
      </c>
      <c r="AY1350" s="252" t="s">
        <v>216</v>
      </c>
    </row>
    <row r="1351" s="15" customFormat="1">
      <c r="A1351" s="15"/>
      <c r="B1351" s="280"/>
      <c r="C1351" s="281"/>
      <c r="D1351" s="243" t="s">
        <v>230</v>
      </c>
      <c r="E1351" s="282" t="s">
        <v>1</v>
      </c>
      <c r="F1351" s="283" t="s">
        <v>1058</v>
      </c>
      <c r="G1351" s="281"/>
      <c r="H1351" s="284">
        <v>44.694000000000003</v>
      </c>
      <c r="I1351" s="285"/>
      <c r="J1351" s="281"/>
      <c r="K1351" s="281"/>
      <c r="L1351" s="286"/>
      <c r="M1351" s="287"/>
      <c r="N1351" s="288"/>
      <c r="O1351" s="288"/>
      <c r="P1351" s="288"/>
      <c r="Q1351" s="288"/>
      <c r="R1351" s="288"/>
      <c r="S1351" s="288"/>
      <c r="T1351" s="289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90" t="s">
        <v>230</v>
      </c>
      <c r="AU1351" s="290" t="s">
        <v>88</v>
      </c>
      <c r="AV1351" s="15" t="s">
        <v>99</v>
      </c>
      <c r="AW1351" s="15" t="s">
        <v>34</v>
      </c>
      <c r="AX1351" s="15" t="s">
        <v>79</v>
      </c>
      <c r="AY1351" s="290" t="s">
        <v>216</v>
      </c>
    </row>
    <row r="1352" s="13" customFormat="1">
      <c r="A1352" s="13"/>
      <c r="B1352" s="241"/>
      <c r="C1352" s="242"/>
      <c r="D1352" s="243" t="s">
        <v>230</v>
      </c>
      <c r="E1352" s="244" t="s">
        <v>1</v>
      </c>
      <c r="F1352" s="245" t="s">
        <v>2198</v>
      </c>
      <c r="G1352" s="242"/>
      <c r="H1352" s="246">
        <v>1.274</v>
      </c>
      <c r="I1352" s="247"/>
      <c r="J1352" s="242"/>
      <c r="K1352" s="242"/>
      <c r="L1352" s="248"/>
      <c r="M1352" s="249"/>
      <c r="N1352" s="250"/>
      <c r="O1352" s="250"/>
      <c r="P1352" s="250"/>
      <c r="Q1352" s="250"/>
      <c r="R1352" s="250"/>
      <c r="S1352" s="250"/>
      <c r="T1352" s="251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52" t="s">
        <v>230</v>
      </c>
      <c r="AU1352" s="252" t="s">
        <v>88</v>
      </c>
      <c r="AV1352" s="13" t="s">
        <v>88</v>
      </c>
      <c r="AW1352" s="13" t="s">
        <v>34</v>
      </c>
      <c r="AX1352" s="13" t="s">
        <v>79</v>
      </c>
      <c r="AY1352" s="252" t="s">
        <v>216</v>
      </c>
    </row>
    <row r="1353" s="14" customFormat="1">
      <c r="A1353" s="14"/>
      <c r="B1353" s="253"/>
      <c r="C1353" s="254"/>
      <c r="D1353" s="243" t="s">
        <v>230</v>
      </c>
      <c r="E1353" s="255" t="s">
        <v>1</v>
      </c>
      <c r="F1353" s="256" t="s">
        <v>285</v>
      </c>
      <c r="G1353" s="254"/>
      <c r="H1353" s="257">
        <v>168.856</v>
      </c>
      <c r="I1353" s="258"/>
      <c r="J1353" s="254"/>
      <c r="K1353" s="254"/>
      <c r="L1353" s="259"/>
      <c r="M1353" s="260"/>
      <c r="N1353" s="261"/>
      <c r="O1353" s="261"/>
      <c r="P1353" s="261"/>
      <c r="Q1353" s="261"/>
      <c r="R1353" s="261"/>
      <c r="S1353" s="261"/>
      <c r="T1353" s="262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63" t="s">
        <v>230</v>
      </c>
      <c r="AU1353" s="263" t="s">
        <v>88</v>
      </c>
      <c r="AV1353" s="14" t="s">
        <v>121</v>
      </c>
      <c r="AW1353" s="14" t="s">
        <v>34</v>
      </c>
      <c r="AX1353" s="14" t="s">
        <v>86</v>
      </c>
      <c r="AY1353" s="263" t="s">
        <v>216</v>
      </c>
    </row>
    <row r="1354" s="2" customFormat="1" ht="16.5" customHeight="1">
      <c r="A1354" s="39"/>
      <c r="B1354" s="40"/>
      <c r="C1354" s="264" t="s">
        <v>2199</v>
      </c>
      <c r="D1354" s="264" t="s">
        <v>372</v>
      </c>
      <c r="E1354" s="265" t="s">
        <v>2200</v>
      </c>
      <c r="F1354" s="266" t="s">
        <v>2201</v>
      </c>
      <c r="G1354" s="267" t="s">
        <v>277</v>
      </c>
      <c r="H1354" s="268">
        <v>171.761</v>
      </c>
      <c r="I1354" s="269"/>
      <c r="J1354" s="270">
        <f>ROUND(I1354*H1354,2)</f>
        <v>0</v>
      </c>
      <c r="K1354" s="266" t="s">
        <v>222</v>
      </c>
      <c r="L1354" s="271"/>
      <c r="M1354" s="272" t="s">
        <v>1</v>
      </c>
      <c r="N1354" s="273" t="s">
        <v>44</v>
      </c>
      <c r="O1354" s="92"/>
      <c r="P1354" s="237">
        <f>O1354*H1354</f>
        <v>0</v>
      </c>
      <c r="Q1354" s="237">
        <v>0.0018</v>
      </c>
      <c r="R1354" s="237">
        <f>Q1354*H1354</f>
        <v>0.30916979999999999</v>
      </c>
      <c r="S1354" s="237">
        <v>0</v>
      </c>
      <c r="T1354" s="238">
        <f>S1354*H1354</f>
        <v>0</v>
      </c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R1354" s="239" t="s">
        <v>371</v>
      </c>
      <c r="AT1354" s="239" t="s">
        <v>372</v>
      </c>
      <c r="AU1354" s="239" t="s">
        <v>88</v>
      </c>
      <c r="AY1354" s="18" t="s">
        <v>216</v>
      </c>
      <c r="BE1354" s="240">
        <f>IF(N1354="základní",J1354,0)</f>
        <v>0</v>
      </c>
      <c r="BF1354" s="240">
        <f>IF(N1354="snížená",J1354,0)</f>
        <v>0</v>
      </c>
      <c r="BG1354" s="240">
        <f>IF(N1354="zákl. přenesená",J1354,0)</f>
        <v>0</v>
      </c>
      <c r="BH1354" s="240">
        <f>IF(N1354="sníž. přenesená",J1354,0)</f>
        <v>0</v>
      </c>
      <c r="BI1354" s="240">
        <f>IF(N1354="nulová",J1354,0)</f>
        <v>0</v>
      </c>
      <c r="BJ1354" s="18" t="s">
        <v>86</v>
      </c>
      <c r="BK1354" s="240">
        <f>ROUND(I1354*H1354,2)</f>
        <v>0</v>
      </c>
      <c r="BL1354" s="18" t="s">
        <v>290</v>
      </c>
      <c r="BM1354" s="239" t="s">
        <v>2202</v>
      </c>
    </row>
    <row r="1355" s="13" customFormat="1">
      <c r="A1355" s="13"/>
      <c r="B1355" s="241"/>
      <c r="C1355" s="242"/>
      <c r="D1355" s="243" t="s">
        <v>230</v>
      </c>
      <c r="E1355" s="244" t="s">
        <v>1</v>
      </c>
      <c r="F1355" s="245" t="s">
        <v>2186</v>
      </c>
      <c r="G1355" s="242"/>
      <c r="H1355" s="246">
        <v>20.699999999999999</v>
      </c>
      <c r="I1355" s="247"/>
      <c r="J1355" s="242"/>
      <c r="K1355" s="242"/>
      <c r="L1355" s="248"/>
      <c r="M1355" s="249"/>
      <c r="N1355" s="250"/>
      <c r="O1355" s="250"/>
      <c r="P1355" s="250"/>
      <c r="Q1355" s="250"/>
      <c r="R1355" s="250"/>
      <c r="S1355" s="250"/>
      <c r="T1355" s="251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52" t="s">
        <v>230</v>
      </c>
      <c r="AU1355" s="252" t="s">
        <v>88</v>
      </c>
      <c r="AV1355" s="13" t="s">
        <v>88</v>
      </c>
      <c r="AW1355" s="13" t="s">
        <v>34</v>
      </c>
      <c r="AX1355" s="13" t="s">
        <v>79</v>
      </c>
      <c r="AY1355" s="252" t="s">
        <v>216</v>
      </c>
    </row>
    <row r="1356" s="13" customFormat="1">
      <c r="A1356" s="13"/>
      <c r="B1356" s="241"/>
      <c r="C1356" s="242"/>
      <c r="D1356" s="243" t="s">
        <v>230</v>
      </c>
      <c r="E1356" s="244" t="s">
        <v>1</v>
      </c>
      <c r="F1356" s="245" t="s">
        <v>2203</v>
      </c>
      <c r="G1356" s="242"/>
      <c r="H1356" s="246">
        <v>3.085</v>
      </c>
      <c r="I1356" s="247"/>
      <c r="J1356" s="242"/>
      <c r="K1356" s="242"/>
      <c r="L1356" s="248"/>
      <c r="M1356" s="249"/>
      <c r="N1356" s="250"/>
      <c r="O1356" s="250"/>
      <c r="P1356" s="250"/>
      <c r="Q1356" s="250"/>
      <c r="R1356" s="250"/>
      <c r="S1356" s="250"/>
      <c r="T1356" s="251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52" t="s">
        <v>230</v>
      </c>
      <c r="AU1356" s="252" t="s">
        <v>88</v>
      </c>
      <c r="AV1356" s="13" t="s">
        <v>88</v>
      </c>
      <c r="AW1356" s="13" t="s">
        <v>34</v>
      </c>
      <c r="AX1356" s="13" t="s">
        <v>79</v>
      </c>
      <c r="AY1356" s="252" t="s">
        <v>216</v>
      </c>
    </row>
    <row r="1357" s="15" customFormat="1">
      <c r="A1357" s="15"/>
      <c r="B1357" s="280"/>
      <c r="C1357" s="281"/>
      <c r="D1357" s="243" t="s">
        <v>230</v>
      </c>
      <c r="E1357" s="282" t="s">
        <v>1</v>
      </c>
      <c r="F1357" s="283" t="s">
        <v>1038</v>
      </c>
      <c r="G1357" s="281"/>
      <c r="H1357" s="284">
        <v>23.785</v>
      </c>
      <c r="I1357" s="285"/>
      <c r="J1357" s="281"/>
      <c r="K1357" s="281"/>
      <c r="L1357" s="286"/>
      <c r="M1357" s="287"/>
      <c r="N1357" s="288"/>
      <c r="O1357" s="288"/>
      <c r="P1357" s="288"/>
      <c r="Q1357" s="288"/>
      <c r="R1357" s="288"/>
      <c r="S1357" s="288"/>
      <c r="T1357" s="289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T1357" s="290" t="s">
        <v>230</v>
      </c>
      <c r="AU1357" s="290" t="s">
        <v>88</v>
      </c>
      <c r="AV1357" s="15" t="s">
        <v>99</v>
      </c>
      <c r="AW1357" s="15" t="s">
        <v>34</v>
      </c>
      <c r="AX1357" s="15" t="s">
        <v>79</v>
      </c>
      <c r="AY1357" s="290" t="s">
        <v>216</v>
      </c>
    </row>
    <row r="1358" s="13" customFormat="1">
      <c r="A1358" s="13"/>
      <c r="B1358" s="241"/>
      <c r="C1358" s="242"/>
      <c r="D1358" s="243" t="s">
        <v>230</v>
      </c>
      <c r="E1358" s="244" t="s">
        <v>1</v>
      </c>
      <c r="F1358" s="245" t="s">
        <v>2188</v>
      </c>
      <c r="G1358" s="242"/>
      <c r="H1358" s="246">
        <v>21.942</v>
      </c>
      <c r="I1358" s="247"/>
      <c r="J1358" s="242"/>
      <c r="K1358" s="242"/>
      <c r="L1358" s="248"/>
      <c r="M1358" s="249"/>
      <c r="N1358" s="250"/>
      <c r="O1358" s="250"/>
      <c r="P1358" s="250"/>
      <c r="Q1358" s="250"/>
      <c r="R1358" s="250"/>
      <c r="S1358" s="250"/>
      <c r="T1358" s="251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52" t="s">
        <v>230</v>
      </c>
      <c r="AU1358" s="252" t="s">
        <v>88</v>
      </c>
      <c r="AV1358" s="13" t="s">
        <v>88</v>
      </c>
      <c r="AW1358" s="13" t="s">
        <v>34</v>
      </c>
      <c r="AX1358" s="13" t="s">
        <v>79</v>
      </c>
      <c r="AY1358" s="252" t="s">
        <v>216</v>
      </c>
    </row>
    <row r="1359" s="15" customFormat="1">
      <c r="A1359" s="15"/>
      <c r="B1359" s="280"/>
      <c r="C1359" s="281"/>
      <c r="D1359" s="243" t="s">
        <v>230</v>
      </c>
      <c r="E1359" s="282" t="s">
        <v>1</v>
      </c>
      <c r="F1359" s="283" t="s">
        <v>939</v>
      </c>
      <c r="G1359" s="281"/>
      <c r="H1359" s="284">
        <v>21.942</v>
      </c>
      <c r="I1359" s="285"/>
      <c r="J1359" s="281"/>
      <c r="K1359" s="281"/>
      <c r="L1359" s="286"/>
      <c r="M1359" s="287"/>
      <c r="N1359" s="288"/>
      <c r="O1359" s="288"/>
      <c r="P1359" s="288"/>
      <c r="Q1359" s="288"/>
      <c r="R1359" s="288"/>
      <c r="S1359" s="288"/>
      <c r="T1359" s="289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T1359" s="290" t="s">
        <v>230</v>
      </c>
      <c r="AU1359" s="290" t="s">
        <v>88</v>
      </c>
      <c r="AV1359" s="15" t="s">
        <v>99</v>
      </c>
      <c r="AW1359" s="15" t="s">
        <v>34</v>
      </c>
      <c r="AX1359" s="15" t="s">
        <v>79</v>
      </c>
      <c r="AY1359" s="290" t="s">
        <v>216</v>
      </c>
    </row>
    <row r="1360" s="13" customFormat="1">
      <c r="A1360" s="13"/>
      <c r="B1360" s="241"/>
      <c r="C1360" s="242"/>
      <c r="D1360" s="243" t="s">
        <v>230</v>
      </c>
      <c r="E1360" s="244" t="s">
        <v>1</v>
      </c>
      <c r="F1360" s="245" t="s">
        <v>2189</v>
      </c>
      <c r="G1360" s="242"/>
      <c r="H1360" s="246">
        <v>62.360999999999997</v>
      </c>
      <c r="I1360" s="247"/>
      <c r="J1360" s="242"/>
      <c r="K1360" s="242"/>
      <c r="L1360" s="248"/>
      <c r="M1360" s="249"/>
      <c r="N1360" s="250"/>
      <c r="O1360" s="250"/>
      <c r="P1360" s="250"/>
      <c r="Q1360" s="250"/>
      <c r="R1360" s="250"/>
      <c r="S1360" s="250"/>
      <c r="T1360" s="251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52" t="s">
        <v>230</v>
      </c>
      <c r="AU1360" s="252" t="s">
        <v>88</v>
      </c>
      <c r="AV1360" s="13" t="s">
        <v>88</v>
      </c>
      <c r="AW1360" s="13" t="s">
        <v>34</v>
      </c>
      <c r="AX1360" s="13" t="s">
        <v>79</v>
      </c>
      <c r="AY1360" s="252" t="s">
        <v>216</v>
      </c>
    </row>
    <row r="1361" s="13" customFormat="1">
      <c r="A1361" s="13"/>
      <c r="B1361" s="241"/>
      <c r="C1361" s="242"/>
      <c r="D1361" s="243" t="s">
        <v>230</v>
      </c>
      <c r="E1361" s="244" t="s">
        <v>1</v>
      </c>
      <c r="F1361" s="245" t="s">
        <v>2190</v>
      </c>
      <c r="G1361" s="242"/>
      <c r="H1361" s="246">
        <v>14.800000000000001</v>
      </c>
      <c r="I1361" s="247"/>
      <c r="J1361" s="242"/>
      <c r="K1361" s="242"/>
      <c r="L1361" s="248"/>
      <c r="M1361" s="249"/>
      <c r="N1361" s="250"/>
      <c r="O1361" s="250"/>
      <c r="P1361" s="250"/>
      <c r="Q1361" s="250"/>
      <c r="R1361" s="250"/>
      <c r="S1361" s="250"/>
      <c r="T1361" s="251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T1361" s="252" t="s">
        <v>230</v>
      </c>
      <c r="AU1361" s="252" t="s">
        <v>88</v>
      </c>
      <c r="AV1361" s="13" t="s">
        <v>88</v>
      </c>
      <c r="AW1361" s="13" t="s">
        <v>34</v>
      </c>
      <c r="AX1361" s="13" t="s">
        <v>79</v>
      </c>
      <c r="AY1361" s="252" t="s">
        <v>216</v>
      </c>
    </row>
    <row r="1362" s="15" customFormat="1">
      <c r="A1362" s="15"/>
      <c r="B1362" s="280"/>
      <c r="C1362" s="281"/>
      <c r="D1362" s="243" t="s">
        <v>230</v>
      </c>
      <c r="E1362" s="282" t="s">
        <v>1</v>
      </c>
      <c r="F1362" s="283" t="s">
        <v>2191</v>
      </c>
      <c r="G1362" s="281"/>
      <c r="H1362" s="284">
        <v>77.161000000000001</v>
      </c>
      <c r="I1362" s="285"/>
      <c r="J1362" s="281"/>
      <c r="K1362" s="281"/>
      <c r="L1362" s="286"/>
      <c r="M1362" s="287"/>
      <c r="N1362" s="288"/>
      <c r="O1362" s="288"/>
      <c r="P1362" s="288"/>
      <c r="Q1362" s="288"/>
      <c r="R1362" s="288"/>
      <c r="S1362" s="288"/>
      <c r="T1362" s="289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90" t="s">
        <v>230</v>
      </c>
      <c r="AU1362" s="290" t="s">
        <v>88</v>
      </c>
      <c r="AV1362" s="15" t="s">
        <v>99</v>
      </c>
      <c r="AW1362" s="15" t="s">
        <v>34</v>
      </c>
      <c r="AX1362" s="15" t="s">
        <v>79</v>
      </c>
      <c r="AY1362" s="290" t="s">
        <v>216</v>
      </c>
    </row>
    <row r="1363" s="13" customFormat="1">
      <c r="A1363" s="13"/>
      <c r="B1363" s="241"/>
      <c r="C1363" s="242"/>
      <c r="D1363" s="243" t="s">
        <v>230</v>
      </c>
      <c r="E1363" s="244" t="s">
        <v>1</v>
      </c>
      <c r="F1363" s="245" t="s">
        <v>2192</v>
      </c>
      <c r="G1363" s="242"/>
      <c r="H1363" s="246">
        <v>6.9630000000000001</v>
      </c>
      <c r="I1363" s="247"/>
      <c r="J1363" s="242"/>
      <c r="K1363" s="242"/>
      <c r="L1363" s="248"/>
      <c r="M1363" s="249"/>
      <c r="N1363" s="250"/>
      <c r="O1363" s="250"/>
      <c r="P1363" s="250"/>
      <c r="Q1363" s="250"/>
      <c r="R1363" s="250"/>
      <c r="S1363" s="250"/>
      <c r="T1363" s="251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T1363" s="252" t="s">
        <v>230</v>
      </c>
      <c r="AU1363" s="252" t="s">
        <v>88</v>
      </c>
      <c r="AV1363" s="13" t="s">
        <v>88</v>
      </c>
      <c r="AW1363" s="13" t="s">
        <v>34</v>
      </c>
      <c r="AX1363" s="13" t="s">
        <v>79</v>
      </c>
      <c r="AY1363" s="252" t="s">
        <v>216</v>
      </c>
    </row>
    <row r="1364" s="13" customFormat="1">
      <c r="A1364" s="13"/>
      <c r="B1364" s="241"/>
      <c r="C1364" s="242"/>
      <c r="D1364" s="243" t="s">
        <v>230</v>
      </c>
      <c r="E1364" s="244" t="s">
        <v>1</v>
      </c>
      <c r="F1364" s="245" t="s">
        <v>2193</v>
      </c>
      <c r="G1364" s="242"/>
      <c r="H1364" s="246">
        <v>6.875</v>
      </c>
      <c r="I1364" s="247"/>
      <c r="J1364" s="242"/>
      <c r="K1364" s="242"/>
      <c r="L1364" s="248"/>
      <c r="M1364" s="249"/>
      <c r="N1364" s="250"/>
      <c r="O1364" s="250"/>
      <c r="P1364" s="250"/>
      <c r="Q1364" s="250"/>
      <c r="R1364" s="250"/>
      <c r="S1364" s="250"/>
      <c r="T1364" s="251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52" t="s">
        <v>230</v>
      </c>
      <c r="AU1364" s="252" t="s">
        <v>88</v>
      </c>
      <c r="AV1364" s="13" t="s">
        <v>88</v>
      </c>
      <c r="AW1364" s="13" t="s">
        <v>34</v>
      </c>
      <c r="AX1364" s="13" t="s">
        <v>79</v>
      </c>
      <c r="AY1364" s="252" t="s">
        <v>216</v>
      </c>
    </row>
    <row r="1365" s="13" customFormat="1">
      <c r="A1365" s="13"/>
      <c r="B1365" s="241"/>
      <c r="C1365" s="242"/>
      <c r="D1365" s="243" t="s">
        <v>230</v>
      </c>
      <c r="E1365" s="244" t="s">
        <v>1</v>
      </c>
      <c r="F1365" s="245" t="s">
        <v>2194</v>
      </c>
      <c r="G1365" s="242"/>
      <c r="H1365" s="246">
        <v>7.9329999999999998</v>
      </c>
      <c r="I1365" s="247"/>
      <c r="J1365" s="242"/>
      <c r="K1365" s="242"/>
      <c r="L1365" s="248"/>
      <c r="M1365" s="249"/>
      <c r="N1365" s="250"/>
      <c r="O1365" s="250"/>
      <c r="P1365" s="250"/>
      <c r="Q1365" s="250"/>
      <c r="R1365" s="250"/>
      <c r="S1365" s="250"/>
      <c r="T1365" s="251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T1365" s="252" t="s">
        <v>230</v>
      </c>
      <c r="AU1365" s="252" t="s">
        <v>88</v>
      </c>
      <c r="AV1365" s="13" t="s">
        <v>88</v>
      </c>
      <c r="AW1365" s="13" t="s">
        <v>34</v>
      </c>
      <c r="AX1365" s="13" t="s">
        <v>79</v>
      </c>
      <c r="AY1365" s="252" t="s">
        <v>216</v>
      </c>
    </row>
    <row r="1366" s="13" customFormat="1">
      <c r="A1366" s="13"/>
      <c r="B1366" s="241"/>
      <c r="C1366" s="242"/>
      <c r="D1366" s="243" t="s">
        <v>230</v>
      </c>
      <c r="E1366" s="244" t="s">
        <v>1</v>
      </c>
      <c r="F1366" s="245" t="s">
        <v>1074</v>
      </c>
      <c r="G1366" s="242"/>
      <c r="H1366" s="246">
        <v>19.988</v>
      </c>
      <c r="I1366" s="247"/>
      <c r="J1366" s="242"/>
      <c r="K1366" s="242"/>
      <c r="L1366" s="248"/>
      <c r="M1366" s="249"/>
      <c r="N1366" s="250"/>
      <c r="O1366" s="250"/>
      <c r="P1366" s="250"/>
      <c r="Q1366" s="250"/>
      <c r="R1366" s="250"/>
      <c r="S1366" s="250"/>
      <c r="T1366" s="251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52" t="s">
        <v>230</v>
      </c>
      <c r="AU1366" s="252" t="s">
        <v>88</v>
      </c>
      <c r="AV1366" s="13" t="s">
        <v>88</v>
      </c>
      <c r="AW1366" s="13" t="s">
        <v>34</v>
      </c>
      <c r="AX1366" s="13" t="s">
        <v>79</v>
      </c>
      <c r="AY1366" s="252" t="s">
        <v>216</v>
      </c>
    </row>
    <row r="1367" s="13" customFormat="1">
      <c r="A1367" s="13"/>
      <c r="B1367" s="241"/>
      <c r="C1367" s="242"/>
      <c r="D1367" s="243" t="s">
        <v>230</v>
      </c>
      <c r="E1367" s="244" t="s">
        <v>1</v>
      </c>
      <c r="F1367" s="245" t="s">
        <v>2195</v>
      </c>
      <c r="G1367" s="242"/>
      <c r="H1367" s="246">
        <v>0.90000000000000002</v>
      </c>
      <c r="I1367" s="247"/>
      <c r="J1367" s="242"/>
      <c r="K1367" s="242"/>
      <c r="L1367" s="248"/>
      <c r="M1367" s="249"/>
      <c r="N1367" s="250"/>
      <c r="O1367" s="250"/>
      <c r="P1367" s="250"/>
      <c r="Q1367" s="250"/>
      <c r="R1367" s="250"/>
      <c r="S1367" s="250"/>
      <c r="T1367" s="251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52" t="s">
        <v>230</v>
      </c>
      <c r="AU1367" s="252" t="s">
        <v>88</v>
      </c>
      <c r="AV1367" s="13" t="s">
        <v>88</v>
      </c>
      <c r="AW1367" s="13" t="s">
        <v>34</v>
      </c>
      <c r="AX1367" s="13" t="s">
        <v>79</v>
      </c>
      <c r="AY1367" s="252" t="s">
        <v>216</v>
      </c>
    </row>
    <row r="1368" s="13" customFormat="1">
      <c r="A1368" s="13"/>
      <c r="B1368" s="241"/>
      <c r="C1368" s="242"/>
      <c r="D1368" s="243" t="s">
        <v>230</v>
      </c>
      <c r="E1368" s="244" t="s">
        <v>1</v>
      </c>
      <c r="F1368" s="245" t="s">
        <v>2196</v>
      </c>
      <c r="G1368" s="242"/>
      <c r="H1368" s="246">
        <v>1.0409999999999999</v>
      </c>
      <c r="I1368" s="247"/>
      <c r="J1368" s="242"/>
      <c r="K1368" s="242"/>
      <c r="L1368" s="248"/>
      <c r="M1368" s="249"/>
      <c r="N1368" s="250"/>
      <c r="O1368" s="250"/>
      <c r="P1368" s="250"/>
      <c r="Q1368" s="250"/>
      <c r="R1368" s="250"/>
      <c r="S1368" s="250"/>
      <c r="T1368" s="251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52" t="s">
        <v>230</v>
      </c>
      <c r="AU1368" s="252" t="s">
        <v>88</v>
      </c>
      <c r="AV1368" s="13" t="s">
        <v>88</v>
      </c>
      <c r="AW1368" s="13" t="s">
        <v>34</v>
      </c>
      <c r="AX1368" s="13" t="s">
        <v>79</v>
      </c>
      <c r="AY1368" s="252" t="s">
        <v>216</v>
      </c>
    </row>
    <row r="1369" s="13" customFormat="1">
      <c r="A1369" s="13"/>
      <c r="B1369" s="241"/>
      <c r="C1369" s="242"/>
      <c r="D1369" s="243" t="s">
        <v>230</v>
      </c>
      <c r="E1369" s="244" t="s">
        <v>1</v>
      </c>
      <c r="F1369" s="245" t="s">
        <v>2197</v>
      </c>
      <c r="G1369" s="242"/>
      <c r="H1369" s="246">
        <v>0.99399999999999999</v>
      </c>
      <c r="I1369" s="247"/>
      <c r="J1369" s="242"/>
      <c r="K1369" s="242"/>
      <c r="L1369" s="248"/>
      <c r="M1369" s="249"/>
      <c r="N1369" s="250"/>
      <c r="O1369" s="250"/>
      <c r="P1369" s="250"/>
      <c r="Q1369" s="250"/>
      <c r="R1369" s="250"/>
      <c r="S1369" s="250"/>
      <c r="T1369" s="251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52" t="s">
        <v>230</v>
      </c>
      <c r="AU1369" s="252" t="s">
        <v>88</v>
      </c>
      <c r="AV1369" s="13" t="s">
        <v>88</v>
      </c>
      <c r="AW1369" s="13" t="s">
        <v>34</v>
      </c>
      <c r="AX1369" s="13" t="s">
        <v>79</v>
      </c>
      <c r="AY1369" s="252" t="s">
        <v>216</v>
      </c>
    </row>
    <row r="1370" s="15" customFormat="1">
      <c r="A1370" s="15"/>
      <c r="B1370" s="280"/>
      <c r="C1370" s="281"/>
      <c r="D1370" s="243" t="s">
        <v>230</v>
      </c>
      <c r="E1370" s="282" t="s">
        <v>1</v>
      </c>
      <c r="F1370" s="283" t="s">
        <v>1058</v>
      </c>
      <c r="G1370" s="281"/>
      <c r="H1370" s="284">
        <v>44.694000000000003</v>
      </c>
      <c r="I1370" s="285"/>
      <c r="J1370" s="281"/>
      <c r="K1370" s="281"/>
      <c r="L1370" s="286"/>
      <c r="M1370" s="287"/>
      <c r="N1370" s="288"/>
      <c r="O1370" s="288"/>
      <c r="P1370" s="288"/>
      <c r="Q1370" s="288"/>
      <c r="R1370" s="288"/>
      <c r="S1370" s="288"/>
      <c r="T1370" s="289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90" t="s">
        <v>230</v>
      </c>
      <c r="AU1370" s="290" t="s">
        <v>88</v>
      </c>
      <c r="AV1370" s="15" t="s">
        <v>99</v>
      </c>
      <c r="AW1370" s="15" t="s">
        <v>34</v>
      </c>
      <c r="AX1370" s="15" t="s">
        <v>79</v>
      </c>
      <c r="AY1370" s="290" t="s">
        <v>216</v>
      </c>
    </row>
    <row r="1371" s="13" customFormat="1">
      <c r="A1371" s="13"/>
      <c r="B1371" s="241"/>
      <c r="C1371" s="242"/>
      <c r="D1371" s="243" t="s">
        <v>230</v>
      </c>
      <c r="E1371" s="244" t="s">
        <v>1</v>
      </c>
      <c r="F1371" s="245" t="s">
        <v>2204</v>
      </c>
      <c r="G1371" s="242"/>
      <c r="H1371" s="246">
        <v>-4</v>
      </c>
      <c r="I1371" s="247"/>
      <c r="J1371" s="242"/>
      <c r="K1371" s="242"/>
      <c r="L1371" s="248"/>
      <c r="M1371" s="249"/>
      <c r="N1371" s="250"/>
      <c r="O1371" s="250"/>
      <c r="P1371" s="250"/>
      <c r="Q1371" s="250"/>
      <c r="R1371" s="250"/>
      <c r="S1371" s="250"/>
      <c r="T1371" s="251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52" t="s">
        <v>230</v>
      </c>
      <c r="AU1371" s="252" t="s">
        <v>88</v>
      </c>
      <c r="AV1371" s="13" t="s">
        <v>88</v>
      </c>
      <c r="AW1371" s="13" t="s">
        <v>34</v>
      </c>
      <c r="AX1371" s="13" t="s">
        <v>79</v>
      </c>
      <c r="AY1371" s="252" t="s">
        <v>216</v>
      </c>
    </row>
    <row r="1372" s="14" customFormat="1">
      <c r="A1372" s="14"/>
      <c r="B1372" s="253"/>
      <c r="C1372" s="254"/>
      <c r="D1372" s="243" t="s">
        <v>230</v>
      </c>
      <c r="E1372" s="255" t="s">
        <v>1</v>
      </c>
      <c r="F1372" s="256" t="s">
        <v>285</v>
      </c>
      <c r="G1372" s="254"/>
      <c r="H1372" s="257">
        <v>163.58199999999999</v>
      </c>
      <c r="I1372" s="258"/>
      <c r="J1372" s="254"/>
      <c r="K1372" s="254"/>
      <c r="L1372" s="259"/>
      <c r="M1372" s="260"/>
      <c r="N1372" s="261"/>
      <c r="O1372" s="261"/>
      <c r="P1372" s="261"/>
      <c r="Q1372" s="261"/>
      <c r="R1372" s="261"/>
      <c r="S1372" s="261"/>
      <c r="T1372" s="262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63" t="s">
        <v>230</v>
      </c>
      <c r="AU1372" s="263" t="s">
        <v>88</v>
      </c>
      <c r="AV1372" s="14" t="s">
        <v>121</v>
      </c>
      <c r="AW1372" s="14" t="s">
        <v>34</v>
      </c>
      <c r="AX1372" s="14" t="s">
        <v>86</v>
      </c>
      <c r="AY1372" s="263" t="s">
        <v>216</v>
      </c>
    </row>
    <row r="1373" s="13" customFormat="1">
      <c r="A1373" s="13"/>
      <c r="B1373" s="241"/>
      <c r="C1373" s="242"/>
      <c r="D1373" s="243" t="s">
        <v>230</v>
      </c>
      <c r="E1373" s="242"/>
      <c r="F1373" s="245" t="s">
        <v>2205</v>
      </c>
      <c r="G1373" s="242"/>
      <c r="H1373" s="246">
        <v>171.761</v>
      </c>
      <c r="I1373" s="247"/>
      <c r="J1373" s="242"/>
      <c r="K1373" s="242"/>
      <c r="L1373" s="248"/>
      <c r="M1373" s="249"/>
      <c r="N1373" s="250"/>
      <c r="O1373" s="250"/>
      <c r="P1373" s="250"/>
      <c r="Q1373" s="250"/>
      <c r="R1373" s="250"/>
      <c r="S1373" s="250"/>
      <c r="T1373" s="251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52" t="s">
        <v>230</v>
      </c>
      <c r="AU1373" s="252" t="s">
        <v>88</v>
      </c>
      <c r="AV1373" s="13" t="s">
        <v>88</v>
      </c>
      <c r="AW1373" s="13" t="s">
        <v>4</v>
      </c>
      <c r="AX1373" s="13" t="s">
        <v>86</v>
      </c>
      <c r="AY1373" s="252" t="s">
        <v>216</v>
      </c>
    </row>
    <row r="1374" s="2" customFormat="1" ht="24.15" customHeight="1">
      <c r="A1374" s="39"/>
      <c r="B1374" s="40"/>
      <c r="C1374" s="264" t="s">
        <v>2206</v>
      </c>
      <c r="D1374" s="264" t="s">
        <v>372</v>
      </c>
      <c r="E1374" s="265" t="s">
        <v>2207</v>
      </c>
      <c r="F1374" s="266" t="s">
        <v>2208</v>
      </c>
      <c r="G1374" s="267" t="s">
        <v>277</v>
      </c>
      <c r="H1374" s="268">
        <v>4.2000000000000002</v>
      </c>
      <c r="I1374" s="269"/>
      <c r="J1374" s="270">
        <f>ROUND(I1374*H1374,2)</f>
        <v>0</v>
      </c>
      <c r="K1374" s="266" t="s">
        <v>222</v>
      </c>
      <c r="L1374" s="271"/>
      <c r="M1374" s="272" t="s">
        <v>1</v>
      </c>
      <c r="N1374" s="273" t="s">
        <v>44</v>
      </c>
      <c r="O1374" s="92"/>
      <c r="P1374" s="237">
        <f>O1374*H1374</f>
        <v>0</v>
      </c>
      <c r="Q1374" s="237">
        <v>0.001</v>
      </c>
      <c r="R1374" s="237">
        <f>Q1374*H1374</f>
        <v>0.0042000000000000006</v>
      </c>
      <c r="S1374" s="237">
        <v>0</v>
      </c>
      <c r="T1374" s="238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39" t="s">
        <v>371</v>
      </c>
      <c r="AT1374" s="239" t="s">
        <v>372</v>
      </c>
      <c r="AU1374" s="239" t="s">
        <v>88</v>
      </c>
      <c r="AY1374" s="18" t="s">
        <v>216</v>
      </c>
      <c r="BE1374" s="240">
        <f>IF(N1374="základní",J1374,0)</f>
        <v>0</v>
      </c>
      <c r="BF1374" s="240">
        <f>IF(N1374="snížená",J1374,0)</f>
        <v>0</v>
      </c>
      <c r="BG1374" s="240">
        <f>IF(N1374="zákl. přenesená",J1374,0)</f>
        <v>0</v>
      </c>
      <c r="BH1374" s="240">
        <f>IF(N1374="sníž. přenesená",J1374,0)</f>
        <v>0</v>
      </c>
      <c r="BI1374" s="240">
        <f>IF(N1374="nulová",J1374,0)</f>
        <v>0</v>
      </c>
      <c r="BJ1374" s="18" t="s">
        <v>86</v>
      </c>
      <c r="BK1374" s="240">
        <f>ROUND(I1374*H1374,2)</f>
        <v>0</v>
      </c>
      <c r="BL1374" s="18" t="s">
        <v>290</v>
      </c>
      <c r="BM1374" s="239" t="s">
        <v>2209</v>
      </c>
    </row>
    <row r="1375" s="13" customFormat="1">
      <c r="A1375" s="13"/>
      <c r="B1375" s="241"/>
      <c r="C1375" s="242"/>
      <c r="D1375" s="243" t="s">
        <v>230</v>
      </c>
      <c r="E1375" s="244" t="s">
        <v>1</v>
      </c>
      <c r="F1375" s="245" t="s">
        <v>2210</v>
      </c>
      <c r="G1375" s="242"/>
      <c r="H1375" s="246">
        <v>4</v>
      </c>
      <c r="I1375" s="247"/>
      <c r="J1375" s="242"/>
      <c r="K1375" s="242"/>
      <c r="L1375" s="248"/>
      <c r="M1375" s="249"/>
      <c r="N1375" s="250"/>
      <c r="O1375" s="250"/>
      <c r="P1375" s="250"/>
      <c r="Q1375" s="250"/>
      <c r="R1375" s="250"/>
      <c r="S1375" s="250"/>
      <c r="T1375" s="251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T1375" s="252" t="s">
        <v>230</v>
      </c>
      <c r="AU1375" s="252" t="s">
        <v>88</v>
      </c>
      <c r="AV1375" s="13" t="s">
        <v>88</v>
      </c>
      <c r="AW1375" s="13" t="s">
        <v>34</v>
      </c>
      <c r="AX1375" s="13" t="s">
        <v>86</v>
      </c>
      <c r="AY1375" s="252" t="s">
        <v>216</v>
      </c>
    </row>
    <row r="1376" s="13" customFormat="1">
      <c r="A1376" s="13"/>
      <c r="B1376" s="241"/>
      <c r="C1376" s="242"/>
      <c r="D1376" s="243" t="s">
        <v>230</v>
      </c>
      <c r="E1376" s="242"/>
      <c r="F1376" s="245" t="s">
        <v>2211</v>
      </c>
      <c r="G1376" s="242"/>
      <c r="H1376" s="246">
        <v>4.2000000000000002</v>
      </c>
      <c r="I1376" s="247"/>
      <c r="J1376" s="242"/>
      <c r="K1376" s="242"/>
      <c r="L1376" s="248"/>
      <c r="M1376" s="249"/>
      <c r="N1376" s="250"/>
      <c r="O1376" s="250"/>
      <c r="P1376" s="250"/>
      <c r="Q1376" s="250"/>
      <c r="R1376" s="250"/>
      <c r="S1376" s="250"/>
      <c r="T1376" s="251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52" t="s">
        <v>230</v>
      </c>
      <c r="AU1376" s="252" t="s">
        <v>88</v>
      </c>
      <c r="AV1376" s="13" t="s">
        <v>88</v>
      </c>
      <c r="AW1376" s="13" t="s">
        <v>4</v>
      </c>
      <c r="AX1376" s="13" t="s">
        <v>86</v>
      </c>
      <c r="AY1376" s="252" t="s">
        <v>216</v>
      </c>
    </row>
    <row r="1377" s="2" customFormat="1" ht="24.15" customHeight="1">
      <c r="A1377" s="39"/>
      <c r="B1377" s="40"/>
      <c r="C1377" s="264" t="s">
        <v>2212</v>
      </c>
      <c r="D1377" s="264" t="s">
        <v>372</v>
      </c>
      <c r="E1377" s="265" t="s">
        <v>2213</v>
      </c>
      <c r="F1377" s="266" t="s">
        <v>2214</v>
      </c>
      <c r="G1377" s="267" t="s">
        <v>277</v>
      </c>
      <c r="H1377" s="268">
        <v>1.401</v>
      </c>
      <c r="I1377" s="269"/>
      <c r="J1377" s="270">
        <f>ROUND(I1377*H1377,2)</f>
        <v>0</v>
      </c>
      <c r="K1377" s="266" t="s">
        <v>1</v>
      </c>
      <c r="L1377" s="271"/>
      <c r="M1377" s="272" t="s">
        <v>1</v>
      </c>
      <c r="N1377" s="273" t="s">
        <v>44</v>
      </c>
      <c r="O1377" s="92"/>
      <c r="P1377" s="237">
        <f>O1377*H1377</f>
        <v>0</v>
      </c>
      <c r="Q1377" s="237">
        <v>0.0018</v>
      </c>
      <c r="R1377" s="237">
        <f>Q1377*H1377</f>
        <v>0.0025217999999999998</v>
      </c>
      <c r="S1377" s="237">
        <v>0</v>
      </c>
      <c r="T1377" s="238">
        <f>S1377*H1377</f>
        <v>0</v>
      </c>
      <c r="U1377" s="39"/>
      <c r="V1377" s="39"/>
      <c r="W1377" s="39"/>
      <c r="X1377" s="39"/>
      <c r="Y1377" s="39"/>
      <c r="Z1377" s="39"/>
      <c r="AA1377" s="39"/>
      <c r="AB1377" s="39"/>
      <c r="AC1377" s="39"/>
      <c r="AD1377" s="39"/>
      <c r="AE1377" s="39"/>
      <c r="AR1377" s="239" t="s">
        <v>371</v>
      </c>
      <c r="AT1377" s="239" t="s">
        <v>372</v>
      </c>
      <c r="AU1377" s="239" t="s">
        <v>88</v>
      </c>
      <c r="AY1377" s="18" t="s">
        <v>216</v>
      </c>
      <c r="BE1377" s="240">
        <f>IF(N1377="základní",J1377,0)</f>
        <v>0</v>
      </c>
      <c r="BF1377" s="240">
        <f>IF(N1377="snížená",J1377,0)</f>
        <v>0</v>
      </c>
      <c r="BG1377" s="240">
        <f>IF(N1377="zákl. přenesená",J1377,0)</f>
        <v>0</v>
      </c>
      <c r="BH1377" s="240">
        <f>IF(N1377="sníž. přenesená",J1377,0)</f>
        <v>0</v>
      </c>
      <c r="BI1377" s="240">
        <f>IF(N1377="nulová",J1377,0)</f>
        <v>0</v>
      </c>
      <c r="BJ1377" s="18" t="s">
        <v>86</v>
      </c>
      <c r="BK1377" s="240">
        <f>ROUND(I1377*H1377,2)</f>
        <v>0</v>
      </c>
      <c r="BL1377" s="18" t="s">
        <v>290</v>
      </c>
      <c r="BM1377" s="239" t="s">
        <v>2215</v>
      </c>
    </row>
    <row r="1378" s="13" customFormat="1">
      <c r="A1378" s="13"/>
      <c r="B1378" s="241"/>
      <c r="C1378" s="242"/>
      <c r="D1378" s="243" t="s">
        <v>230</v>
      </c>
      <c r="E1378" s="244" t="s">
        <v>1</v>
      </c>
      <c r="F1378" s="245" t="s">
        <v>2198</v>
      </c>
      <c r="G1378" s="242"/>
      <c r="H1378" s="246">
        <v>1.274</v>
      </c>
      <c r="I1378" s="247"/>
      <c r="J1378" s="242"/>
      <c r="K1378" s="242"/>
      <c r="L1378" s="248"/>
      <c r="M1378" s="249"/>
      <c r="N1378" s="250"/>
      <c r="O1378" s="250"/>
      <c r="P1378" s="250"/>
      <c r="Q1378" s="250"/>
      <c r="R1378" s="250"/>
      <c r="S1378" s="250"/>
      <c r="T1378" s="251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52" t="s">
        <v>230</v>
      </c>
      <c r="AU1378" s="252" t="s">
        <v>88</v>
      </c>
      <c r="AV1378" s="13" t="s">
        <v>88</v>
      </c>
      <c r="AW1378" s="13" t="s">
        <v>34</v>
      </c>
      <c r="AX1378" s="13" t="s">
        <v>86</v>
      </c>
      <c r="AY1378" s="252" t="s">
        <v>216</v>
      </c>
    </row>
    <row r="1379" s="13" customFormat="1">
      <c r="A1379" s="13"/>
      <c r="B1379" s="241"/>
      <c r="C1379" s="242"/>
      <c r="D1379" s="243" t="s">
        <v>230</v>
      </c>
      <c r="E1379" s="242"/>
      <c r="F1379" s="245" t="s">
        <v>2216</v>
      </c>
      <c r="G1379" s="242"/>
      <c r="H1379" s="246">
        <v>1.401</v>
      </c>
      <c r="I1379" s="247"/>
      <c r="J1379" s="242"/>
      <c r="K1379" s="242"/>
      <c r="L1379" s="248"/>
      <c r="M1379" s="249"/>
      <c r="N1379" s="250"/>
      <c r="O1379" s="250"/>
      <c r="P1379" s="250"/>
      <c r="Q1379" s="250"/>
      <c r="R1379" s="250"/>
      <c r="S1379" s="250"/>
      <c r="T1379" s="251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T1379" s="252" t="s">
        <v>230</v>
      </c>
      <c r="AU1379" s="252" t="s">
        <v>88</v>
      </c>
      <c r="AV1379" s="13" t="s">
        <v>88</v>
      </c>
      <c r="AW1379" s="13" t="s">
        <v>4</v>
      </c>
      <c r="AX1379" s="13" t="s">
        <v>86</v>
      </c>
      <c r="AY1379" s="252" t="s">
        <v>216</v>
      </c>
    </row>
    <row r="1380" s="2" customFormat="1" ht="21.75" customHeight="1">
      <c r="A1380" s="39"/>
      <c r="B1380" s="40"/>
      <c r="C1380" s="228" t="s">
        <v>2217</v>
      </c>
      <c r="D1380" s="228" t="s">
        <v>218</v>
      </c>
      <c r="E1380" s="229" t="s">
        <v>2218</v>
      </c>
      <c r="F1380" s="230" t="s">
        <v>2219</v>
      </c>
      <c r="G1380" s="231" t="s">
        <v>277</v>
      </c>
      <c r="H1380" s="232">
        <v>324.38999999999999</v>
      </c>
      <c r="I1380" s="233"/>
      <c r="J1380" s="234">
        <f>ROUND(I1380*H1380,2)</f>
        <v>0</v>
      </c>
      <c r="K1380" s="230" t="s">
        <v>222</v>
      </c>
      <c r="L1380" s="45"/>
      <c r="M1380" s="235" t="s">
        <v>1</v>
      </c>
      <c r="N1380" s="236" t="s">
        <v>44</v>
      </c>
      <c r="O1380" s="92"/>
      <c r="P1380" s="237">
        <f>O1380*H1380</f>
        <v>0</v>
      </c>
      <c r="Q1380" s="237">
        <v>0.00012</v>
      </c>
      <c r="R1380" s="237">
        <f>Q1380*H1380</f>
        <v>0.038926799999999998</v>
      </c>
      <c r="S1380" s="237">
        <v>0</v>
      </c>
      <c r="T1380" s="238">
        <f>S1380*H1380</f>
        <v>0</v>
      </c>
      <c r="U1380" s="39"/>
      <c r="V1380" s="39"/>
      <c r="W1380" s="39"/>
      <c r="X1380" s="39"/>
      <c r="Y1380" s="39"/>
      <c r="Z1380" s="39"/>
      <c r="AA1380" s="39"/>
      <c r="AB1380" s="39"/>
      <c r="AC1380" s="39"/>
      <c r="AD1380" s="39"/>
      <c r="AE1380" s="39"/>
      <c r="AR1380" s="239" t="s">
        <v>290</v>
      </c>
      <c r="AT1380" s="239" t="s">
        <v>218</v>
      </c>
      <c r="AU1380" s="239" t="s">
        <v>88</v>
      </c>
      <c r="AY1380" s="18" t="s">
        <v>216</v>
      </c>
      <c r="BE1380" s="240">
        <f>IF(N1380="základní",J1380,0)</f>
        <v>0</v>
      </c>
      <c r="BF1380" s="240">
        <f>IF(N1380="snížená",J1380,0)</f>
        <v>0</v>
      </c>
      <c r="BG1380" s="240">
        <f>IF(N1380="zákl. přenesená",J1380,0)</f>
        <v>0</v>
      </c>
      <c r="BH1380" s="240">
        <f>IF(N1380="sníž. přenesená",J1380,0)</f>
        <v>0</v>
      </c>
      <c r="BI1380" s="240">
        <f>IF(N1380="nulová",J1380,0)</f>
        <v>0</v>
      </c>
      <c r="BJ1380" s="18" t="s">
        <v>86</v>
      </c>
      <c r="BK1380" s="240">
        <f>ROUND(I1380*H1380,2)</f>
        <v>0</v>
      </c>
      <c r="BL1380" s="18" t="s">
        <v>290</v>
      </c>
      <c r="BM1380" s="239" t="s">
        <v>2220</v>
      </c>
    </row>
    <row r="1381" s="13" customFormat="1">
      <c r="A1381" s="13"/>
      <c r="B1381" s="241"/>
      <c r="C1381" s="242"/>
      <c r="D1381" s="243" t="s">
        <v>230</v>
      </c>
      <c r="E1381" s="244" t="s">
        <v>1</v>
      </c>
      <c r="F1381" s="245" t="s">
        <v>1927</v>
      </c>
      <c r="G1381" s="242"/>
      <c r="H1381" s="246">
        <v>21.600000000000001</v>
      </c>
      <c r="I1381" s="247"/>
      <c r="J1381" s="242"/>
      <c r="K1381" s="242"/>
      <c r="L1381" s="248"/>
      <c r="M1381" s="249"/>
      <c r="N1381" s="250"/>
      <c r="O1381" s="250"/>
      <c r="P1381" s="250"/>
      <c r="Q1381" s="250"/>
      <c r="R1381" s="250"/>
      <c r="S1381" s="250"/>
      <c r="T1381" s="251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T1381" s="252" t="s">
        <v>230</v>
      </c>
      <c r="AU1381" s="252" t="s">
        <v>88</v>
      </c>
      <c r="AV1381" s="13" t="s">
        <v>88</v>
      </c>
      <c r="AW1381" s="13" t="s">
        <v>34</v>
      </c>
      <c r="AX1381" s="13" t="s">
        <v>79</v>
      </c>
      <c r="AY1381" s="252" t="s">
        <v>216</v>
      </c>
    </row>
    <row r="1382" s="13" customFormat="1">
      <c r="A1382" s="13"/>
      <c r="B1382" s="241"/>
      <c r="C1382" s="242"/>
      <c r="D1382" s="243" t="s">
        <v>230</v>
      </c>
      <c r="E1382" s="244" t="s">
        <v>1</v>
      </c>
      <c r="F1382" s="245" t="s">
        <v>1929</v>
      </c>
      <c r="G1382" s="242"/>
      <c r="H1382" s="246">
        <v>6.3700000000000001</v>
      </c>
      <c r="I1382" s="247"/>
      <c r="J1382" s="242"/>
      <c r="K1382" s="242"/>
      <c r="L1382" s="248"/>
      <c r="M1382" s="249"/>
      <c r="N1382" s="250"/>
      <c r="O1382" s="250"/>
      <c r="P1382" s="250"/>
      <c r="Q1382" s="250"/>
      <c r="R1382" s="250"/>
      <c r="S1382" s="250"/>
      <c r="T1382" s="251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52" t="s">
        <v>230</v>
      </c>
      <c r="AU1382" s="252" t="s">
        <v>88</v>
      </c>
      <c r="AV1382" s="13" t="s">
        <v>88</v>
      </c>
      <c r="AW1382" s="13" t="s">
        <v>34</v>
      </c>
      <c r="AX1382" s="13" t="s">
        <v>79</v>
      </c>
      <c r="AY1382" s="252" t="s">
        <v>216</v>
      </c>
    </row>
    <row r="1383" s="13" customFormat="1">
      <c r="A1383" s="13"/>
      <c r="B1383" s="241"/>
      <c r="C1383" s="242"/>
      <c r="D1383" s="243" t="s">
        <v>230</v>
      </c>
      <c r="E1383" s="244" t="s">
        <v>1</v>
      </c>
      <c r="F1383" s="245" t="s">
        <v>1930</v>
      </c>
      <c r="G1383" s="242"/>
      <c r="H1383" s="246">
        <v>296.42000000000002</v>
      </c>
      <c r="I1383" s="247"/>
      <c r="J1383" s="242"/>
      <c r="K1383" s="242"/>
      <c r="L1383" s="248"/>
      <c r="M1383" s="249"/>
      <c r="N1383" s="250"/>
      <c r="O1383" s="250"/>
      <c r="P1383" s="250"/>
      <c r="Q1383" s="250"/>
      <c r="R1383" s="250"/>
      <c r="S1383" s="250"/>
      <c r="T1383" s="251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52" t="s">
        <v>230</v>
      </c>
      <c r="AU1383" s="252" t="s">
        <v>88</v>
      </c>
      <c r="AV1383" s="13" t="s">
        <v>88</v>
      </c>
      <c r="AW1383" s="13" t="s">
        <v>34</v>
      </c>
      <c r="AX1383" s="13" t="s">
        <v>79</v>
      </c>
      <c r="AY1383" s="252" t="s">
        <v>216</v>
      </c>
    </row>
    <row r="1384" s="15" customFormat="1">
      <c r="A1384" s="15"/>
      <c r="B1384" s="280"/>
      <c r="C1384" s="281"/>
      <c r="D1384" s="243" t="s">
        <v>230</v>
      </c>
      <c r="E1384" s="282" t="s">
        <v>1</v>
      </c>
      <c r="F1384" s="283" t="s">
        <v>2221</v>
      </c>
      <c r="G1384" s="281"/>
      <c r="H1384" s="284">
        <v>324.38999999999999</v>
      </c>
      <c r="I1384" s="285"/>
      <c r="J1384" s="281"/>
      <c r="K1384" s="281"/>
      <c r="L1384" s="286"/>
      <c r="M1384" s="287"/>
      <c r="N1384" s="288"/>
      <c r="O1384" s="288"/>
      <c r="P1384" s="288"/>
      <c r="Q1384" s="288"/>
      <c r="R1384" s="288"/>
      <c r="S1384" s="288"/>
      <c r="T1384" s="289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90" t="s">
        <v>230</v>
      </c>
      <c r="AU1384" s="290" t="s">
        <v>88</v>
      </c>
      <c r="AV1384" s="15" t="s">
        <v>99</v>
      </c>
      <c r="AW1384" s="15" t="s">
        <v>34</v>
      </c>
      <c r="AX1384" s="15" t="s">
        <v>86</v>
      </c>
      <c r="AY1384" s="290" t="s">
        <v>216</v>
      </c>
    </row>
    <row r="1385" s="2" customFormat="1" ht="16.5" customHeight="1">
      <c r="A1385" s="39"/>
      <c r="B1385" s="40"/>
      <c r="C1385" s="264" t="s">
        <v>2222</v>
      </c>
      <c r="D1385" s="264" t="s">
        <v>372</v>
      </c>
      <c r="E1385" s="265" t="s">
        <v>2223</v>
      </c>
      <c r="F1385" s="266" t="s">
        <v>2224</v>
      </c>
      <c r="G1385" s="267" t="s">
        <v>277</v>
      </c>
      <c r="H1385" s="268">
        <v>330.87799999999999</v>
      </c>
      <c r="I1385" s="269"/>
      <c r="J1385" s="270">
        <f>ROUND(I1385*H1385,2)</f>
        <v>0</v>
      </c>
      <c r="K1385" s="266" t="s">
        <v>222</v>
      </c>
      <c r="L1385" s="271"/>
      <c r="M1385" s="272" t="s">
        <v>1</v>
      </c>
      <c r="N1385" s="273" t="s">
        <v>44</v>
      </c>
      <c r="O1385" s="92"/>
      <c r="P1385" s="237">
        <f>O1385*H1385</f>
        <v>0</v>
      </c>
      <c r="Q1385" s="237">
        <v>0.0032000000000000002</v>
      </c>
      <c r="R1385" s="237">
        <f>Q1385*H1385</f>
        <v>1.0588096</v>
      </c>
      <c r="S1385" s="237">
        <v>0</v>
      </c>
      <c r="T1385" s="238">
        <f>S1385*H1385</f>
        <v>0</v>
      </c>
      <c r="U1385" s="39"/>
      <c r="V1385" s="39"/>
      <c r="W1385" s="39"/>
      <c r="X1385" s="39"/>
      <c r="Y1385" s="39"/>
      <c r="Z1385" s="39"/>
      <c r="AA1385" s="39"/>
      <c r="AB1385" s="39"/>
      <c r="AC1385" s="39"/>
      <c r="AD1385" s="39"/>
      <c r="AE1385" s="39"/>
      <c r="AR1385" s="239" t="s">
        <v>371</v>
      </c>
      <c r="AT1385" s="239" t="s">
        <v>372</v>
      </c>
      <c r="AU1385" s="239" t="s">
        <v>88</v>
      </c>
      <c r="AY1385" s="18" t="s">
        <v>216</v>
      </c>
      <c r="BE1385" s="240">
        <f>IF(N1385="základní",J1385,0)</f>
        <v>0</v>
      </c>
      <c r="BF1385" s="240">
        <f>IF(N1385="snížená",J1385,0)</f>
        <v>0</v>
      </c>
      <c r="BG1385" s="240">
        <f>IF(N1385="zákl. přenesená",J1385,0)</f>
        <v>0</v>
      </c>
      <c r="BH1385" s="240">
        <f>IF(N1385="sníž. přenesená",J1385,0)</f>
        <v>0</v>
      </c>
      <c r="BI1385" s="240">
        <f>IF(N1385="nulová",J1385,0)</f>
        <v>0</v>
      </c>
      <c r="BJ1385" s="18" t="s">
        <v>86</v>
      </c>
      <c r="BK1385" s="240">
        <f>ROUND(I1385*H1385,2)</f>
        <v>0</v>
      </c>
      <c r="BL1385" s="18" t="s">
        <v>290</v>
      </c>
      <c r="BM1385" s="239" t="s">
        <v>2225</v>
      </c>
    </row>
    <row r="1386" s="13" customFormat="1">
      <c r="A1386" s="13"/>
      <c r="B1386" s="241"/>
      <c r="C1386" s="242"/>
      <c r="D1386" s="243" t="s">
        <v>230</v>
      </c>
      <c r="E1386" s="242"/>
      <c r="F1386" s="245" t="s">
        <v>2226</v>
      </c>
      <c r="G1386" s="242"/>
      <c r="H1386" s="246">
        <v>330.87799999999999</v>
      </c>
      <c r="I1386" s="247"/>
      <c r="J1386" s="242"/>
      <c r="K1386" s="242"/>
      <c r="L1386" s="248"/>
      <c r="M1386" s="249"/>
      <c r="N1386" s="250"/>
      <c r="O1386" s="250"/>
      <c r="P1386" s="250"/>
      <c r="Q1386" s="250"/>
      <c r="R1386" s="250"/>
      <c r="S1386" s="250"/>
      <c r="T1386" s="251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52" t="s">
        <v>230</v>
      </c>
      <c r="AU1386" s="252" t="s">
        <v>88</v>
      </c>
      <c r="AV1386" s="13" t="s">
        <v>88</v>
      </c>
      <c r="AW1386" s="13" t="s">
        <v>4</v>
      </c>
      <c r="AX1386" s="13" t="s">
        <v>86</v>
      </c>
      <c r="AY1386" s="252" t="s">
        <v>216</v>
      </c>
    </row>
    <row r="1387" s="2" customFormat="1" ht="16.5" customHeight="1">
      <c r="A1387" s="39"/>
      <c r="B1387" s="40"/>
      <c r="C1387" s="228" t="s">
        <v>2227</v>
      </c>
      <c r="D1387" s="228" t="s">
        <v>218</v>
      </c>
      <c r="E1387" s="229" t="s">
        <v>2228</v>
      </c>
      <c r="F1387" s="230" t="s">
        <v>2229</v>
      </c>
      <c r="G1387" s="231" t="s">
        <v>277</v>
      </c>
      <c r="H1387" s="232">
        <v>27.969999999999999</v>
      </c>
      <c r="I1387" s="233"/>
      <c r="J1387" s="234">
        <f>ROUND(I1387*H1387,2)</f>
        <v>0</v>
      </c>
      <c r="K1387" s="230" t="s">
        <v>222</v>
      </c>
      <c r="L1387" s="45"/>
      <c r="M1387" s="235" t="s">
        <v>1</v>
      </c>
      <c r="N1387" s="236" t="s">
        <v>44</v>
      </c>
      <c r="O1387" s="92"/>
      <c r="P1387" s="237">
        <f>O1387*H1387</f>
        <v>0</v>
      </c>
      <c r="Q1387" s="237">
        <v>0</v>
      </c>
      <c r="R1387" s="237">
        <f>Q1387*H1387</f>
        <v>0</v>
      </c>
      <c r="S1387" s="237">
        <v>0</v>
      </c>
      <c r="T1387" s="238">
        <f>S1387*H1387</f>
        <v>0</v>
      </c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R1387" s="239" t="s">
        <v>290</v>
      </c>
      <c r="AT1387" s="239" t="s">
        <v>218</v>
      </c>
      <c r="AU1387" s="239" t="s">
        <v>88</v>
      </c>
      <c r="AY1387" s="18" t="s">
        <v>216</v>
      </c>
      <c r="BE1387" s="240">
        <f>IF(N1387="základní",J1387,0)</f>
        <v>0</v>
      </c>
      <c r="BF1387" s="240">
        <f>IF(N1387="snížená",J1387,0)</f>
        <v>0</v>
      </c>
      <c r="BG1387" s="240">
        <f>IF(N1387="zákl. přenesená",J1387,0)</f>
        <v>0</v>
      </c>
      <c r="BH1387" s="240">
        <f>IF(N1387="sníž. přenesená",J1387,0)</f>
        <v>0</v>
      </c>
      <c r="BI1387" s="240">
        <f>IF(N1387="nulová",J1387,0)</f>
        <v>0</v>
      </c>
      <c r="BJ1387" s="18" t="s">
        <v>86</v>
      </c>
      <c r="BK1387" s="240">
        <f>ROUND(I1387*H1387,2)</f>
        <v>0</v>
      </c>
      <c r="BL1387" s="18" t="s">
        <v>290</v>
      </c>
      <c r="BM1387" s="239" t="s">
        <v>2230</v>
      </c>
    </row>
    <row r="1388" s="13" customFormat="1">
      <c r="A1388" s="13"/>
      <c r="B1388" s="241"/>
      <c r="C1388" s="242"/>
      <c r="D1388" s="243" t="s">
        <v>230</v>
      </c>
      <c r="E1388" s="244" t="s">
        <v>1</v>
      </c>
      <c r="F1388" s="245" t="s">
        <v>1927</v>
      </c>
      <c r="G1388" s="242"/>
      <c r="H1388" s="246">
        <v>21.600000000000001</v>
      </c>
      <c r="I1388" s="247"/>
      <c r="J1388" s="242"/>
      <c r="K1388" s="242"/>
      <c r="L1388" s="248"/>
      <c r="M1388" s="249"/>
      <c r="N1388" s="250"/>
      <c r="O1388" s="250"/>
      <c r="P1388" s="250"/>
      <c r="Q1388" s="250"/>
      <c r="R1388" s="250"/>
      <c r="S1388" s="250"/>
      <c r="T1388" s="251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T1388" s="252" t="s">
        <v>230</v>
      </c>
      <c r="AU1388" s="252" t="s">
        <v>88</v>
      </c>
      <c r="AV1388" s="13" t="s">
        <v>88</v>
      </c>
      <c r="AW1388" s="13" t="s">
        <v>34</v>
      </c>
      <c r="AX1388" s="13" t="s">
        <v>79</v>
      </c>
      <c r="AY1388" s="252" t="s">
        <v>216</v>
      </c>
    </row>
    <row r="1389" s="13" customFormat="1">
      <c r="A1389" s="13"/>
      <c r="B1389" s="241"/>
      <c r="C1389" s="242"/>
      <c r="D1389" s="243" t="s">
        <v>230</v>
      </c>
      <c r="E1389" s="244" t="s">
        <v>1</v>
      </c>
      <c r="F1389" s="245" t="s">
        <v>1929</v>
      </c>
      <c r="G1389" s="242"/>
      <c r="H1389" s="246">
        <v>6.3700000000000001</v>
      </c>
      <c r="I1389" s="247"/>
      <c r="J1389" s="242"/>
      <c r="K1389" s="242"/>
      <c r="L1389" s="248"/>
      <c r="M1389" s="249"/>
      <c r="N1389" s="250"/>
      <c r="O1389" s="250"/>
      <c r="P1389" s="250"/>
      <c r="Q1389" s="250"/>
      <c r="R1389" s="250"/>
      <c r="S1389" s="250"/>
      <c r="T1389" s="251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52" t="s">
        <v>230</v>
      </c>
      <c r="AU1389" s="252" t="s">
        <v>88</v>
      </c>
      <c r="AV1389" s="13" t="s">
        <v>88</v>
      </c>
      <c r="AW1389" s="13" t="s">
        <v>34</v>
      </c>
      <c r="AX1389" s="13" t="s">
        <v>79</v>
      </c>
      <c r="AY1389" s="252" t="s">
        <v>216</v>
      </c>
    </row>
    <row r="1390" s="14" customFormat="1">
      <c r="A1390" s="14"/>
      <c r="B1390" s="253"/>
      <c r="C1390" s="254"/>
      <c r="D1390" s="243" t="s">
        <v>230</v>
      </c>
      <c r="E1390" s="255" t="s">
        <v>1</v>
      </c>
      <c r="F1390" s="256" t="s">
        <v>285</v>
      </c>
      <c r="G1390" s="254"/>
      <c r="H1390" s="257">
        <v>27.969999999999999</v>
      </c>
      <c r="I1390" s="258"/>
      <c r="J1390" s="254"/>
      <c r="K1390" s="254"/>
      <c r="L1390" s="259"/>
      <c r="M1390" s="260"/>
      <c r="N1390" s="261"/>
      <c r="O1390" s="261"/>
      <c r="P1390" s="261"/>
      <c r="Q1390" s="261"/>
      <c r="R1390" s="261"/>
      <c r="S1390" s="261"/>
      <c r="T1390" s="262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T1390" s="263" t="s">
        <v>230</v>
      </c>
      <c r="AU1390" s="263" t="s">
        <v>88</v>
      </c>
      <c r="AV1390" s="14" t="s">
        <v>121</v>
      </c>
      <c r="AW1390" s="14" t="s">
        <v>34</v>
      </c>
      <c r="AX1390" s="14" t="s">
        <v>86</v>
      </c>
      <c r="AY1390" s="263" t="s">
        <v>216</v>
      </c>
    </row>
    <row r="1391" s="2" customFormat="1" ht="16.5" customHeight="1">
      <c r="A1391" s="39"/>
      <c r="B1391" s="40"/>
      <c r="C1391" s="264" t="s">
        <v>2231</v>
      </c>
      <c r="D1391" s="264" t="s">
        <v>372</v>
      </c>
      <c r="E1391" s="265" t="s">
        <v>2223</v>
      </c>
      <c r="F1391" s="266" t="s">
        <v>2224</v>
      </c>
      <c r="G1391" s="267" t="s">
        <v>277</v>
      </c>
      <c r="H1391" s="268">
        <v>28.529</v>
      </c>
      <c r="I1391" s="269"/>
      <c r="J1391" s="270">
        <f>ROUND(I1391*H1391,2)</f>
        <v>0</v>
      </c>
      <c r="K1391" s="266" t="s">
        <v>222</v>
      </c>
      <c r="L1391" s="271"/>
      <c r="M1391" s="272" t="s">
        <v>1</v>
      </c>
      <c r="N1391" s="273" t="s">
        <v>44</v>
      </c>
      <c r="O1391" s="92"/>
      <c r="P1391" s="237">
        <f>O1391*H1391</f>
        <v>0</v>
      </c>
      <c r="Q1391" s="237">
        <v>0.0032000000000000002</v>
      </c>
      <c r="R1391" s="237">
        <f>Q1391*H1391</f>
        <v>0.091292800000000007</v>
      </c>
      <c r="S1391" s="237">
        <v>0</v>
      </c>
      <c r="T1391" s="238">
        <f>S1391*H1391</f>
        <v>0</v>
      </c>
      <c r="U1391" s="39"/>
      <c r="V1391" s="39"/>
      <c r="W1391" s="39"/>
      <c r="X1391" s="39"/>
      <c r="Y1391" s="39"/>
      <c r="Z1391" s="39"/>
      <c r="AA1391" s="39"/>
      <c r="AB1391" s="39"/>
      <c r="AC1391" s="39"/>
      <c r="AD1391" s="39"/>
      <c r="AE1391" s="39"/>
      <c r="AR1391" s="239" t="s">
        <v>371</v>
      </c>
      <c r="AT1391" s="239" t="s">
        <v>372</v>
      </c>
      <c r="AU1391" s="239" t="s">
        <v>88</v>
      </c>
      <c r="AY1391" s="18" t="s">
        <v>216</v>
      </c>
      <c r="BE1391" s="240">
        <f>IF(N1391="základní",J1391,0)</f>
        <v>0</v>
      </c>
      <c r="BF1391" s="240">
        <f>IF(N1391="snížená",J1391,0)</f>
        <v>0</v>
      </c>
      <c r="BG1391" s="240">
        <f>IF(N1391="zákl. přenesená",J1391,0)</f>
        <v>0</v>
      </c>
      <c r="BH1391" s="240">
        <f>IF(N1391="sníž. přenesená",J1391,0)</f>
        <v>0</v>
      </c>
      <c r="BI1391" s="240">
        <f>IF(N1391="nulová",J1391,0)</f>
        <v>0</v>
      </c>
      <c r="BJ1391" s="18" t="s">
        <v>86</v>
      </c>
      <c r="BK1391" s="240">
        <f>ROUND(I1391*H1391,2)</f>
        <v>0</v>
      </c>
      <c r="BL1391" s="18" t="s">
        <v>290</v>
      </c>
      <c r="BM1391" s="239" t="s">
        <v>2232</v>
      </c>
    </row>
    <row r="1392" s="13" customFormat="1">
      <c r="A1392" s="13"/>
      <c r="B1392" s="241"/>
      <c r="C1392" s="242"/>
      <c r="D1392" s="243" t="s">
        <v>230</v>
      </c>
      <c r="E1392" s="242"/>
      <c r="F1392" s="245" t="s">
        <v>2233</v>
      </c>
      <c r="G1392" s="242"/>
      <c r="H1392" s="246">
        <v>28.529</v>
      </c>
      <c r="I1392" s="247"/>
      <c r="J1392" s="242"/>
      <c r="K1392" s="242"/>
      <c r="L1392" s="248"/>
      <c r="M1392" s="249"/>
      <c r="N1392" s="250"/>
      <c r="O1392" s="250"/>
      <c r="P1392" s="250"/>
      <c r="Q1392" s="250"/>
      <c r="R1392" s="250"/>
      <c r="S1392" s="250"/>
      <c r="T1392" s="251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52" t="s">
        <v>230</v>
      </c>
      <c r="AU1392" s="252" t="s">
        <v>88</v>
      </c>
      <c r="AV1392" s="13" t="s">
        <v>88</v>
      </c>
      <c r="AW1392" s="13" t="s">
        <v>4</v>
      </c>
      <c r="AX1392" s="13" t="s">
        <v>86</v>
      </c>
      <c r="AY1392" s="252" t="s">
        <v>216</v>
      </c>
    </row>
    <row r="1393" s="2" customFormat="1" ht="16.5" customHeight="1">
      <c r="A1393" s="39"/>
      <c r="B1393" s="40"/>
      <c r="C1393" s="228" t="s">
        <v>2234</v>
      </c>
      <c r="D1393" s="228" t="s">
        <v>218</v>
      </c>
      <c r="E1393" s="229" t="s">
        <v>2235</v>
      </c>
      <c r="F1393" s="230" t="s">
        <v>2236</v>
      </c>
      <c r="G1393" s="231" t="s">
        <v>277</v>
      </c>
      <c r="H1393" s="232">
        <v>296.42000000000002</v>
      </c>
      <c r="I1393" s="233"/>
      <c r="J1393" s="234">
        <f>ROUND(I1393*H1393,2)</f>
        <v>0</v>
      </c>
      <c r="K1393" s="230" t="s">
        <v>222</v>
      </c>
      <c r="L1393" s="45"/>
      <c r="M1393" s="235" t="s">
        <v>1</v>
      </c>
      <c r="N1393" s="236" t="s">
        <v>44</v>
      </c>
      <c r="O1393" s="92"/>
      <c r="P1393" s="237">
        <f>O1393*H1393</f>
        <v>0</v>
      </c>
      <c r="Q1393" s="237">
        <v>0</v>
      </c>
      <c r="R1393" s="237">
        <f>Q1393*H1393</f>
        <v>0</v>
      </c>
      <c r="S1393" s="237">
        <v>0</v>
      </c>
      <c r="T1393" s="238">
        <f>S1393*H1393</f>
        <v>0</v>
      </c>
      <c r="U1393" s="39"/>
      <c r="V1393" s="39"/>
      <c r="W1393" s="39"/>
      <c r="X1393" s="39"/>
      <c r="Y1393" s="39"/>
      <c r="Z1393" s="39"/>
      <c r="AA1393" s="39"/>
      <c r="AB1393" s="39"/>
      <c r="AC1393" s="39"/>
      <c r="AD1393" s="39"/>
      <c r="AE1393" s="39"/>
      <c r="AR1393" s="239" t="s">
        <v>290</v>
      </c>
      <c r="AT1393" s="239" t="s">
        <v>218</v>
      </c>
      <c r="AU1393" s="239" t="s">
        <v>88</v>
      </c>
      <c r="AY1393" s="18" t="s">
        <v>216</v>
      </c>
      <c r="BE1393" s="240">
        <f>IF(N1393="základní",J1393,0)</f>
        <v>0</v>
      </c>
      <c r="BF1393" s="240">
        <f>IF(N1393="snížená",J1393,0)</f>
        <v>0</v>
      </c>
      <c r="BG1393" s="240">
        <f>IF(N1393="zákl. přenesená",J1393,0)</f>
        <v>0</v>
      </c>
      <c r="BH1393" s="240">
        <f>IF(N1393="sníž. přenesená",J1393,0)</f>
        <v>0</v>
      </c>
      <c r="BI1393" s="240">
        <f>IF(N1393="nulová",J1393,0)</f>
        <v>0</v>
      </c>
      <c r="BJ1393" s="18" t="s">
        <v>86</v>
      </c>
      <c r="BK1393" s="240">
        <f>ROUND(I1393*H1393,2)</f>
        <v>0</v>
      </c>
      <c r="BL1393" s="18" t="s">
        <v>290</v>
      </c>
      <c r="BM1393" s="239" t="s">
        <v>2237</v>
      </c>
    </row>
    <row r="1394" s="13" customFormat="1">
      <c r="A1394" s="13"/>
      <c r="B1394" s="241"/>
      <c r="C1394" s="242"/>
      <c r="D1394" s="243" t="s">
        <v>230</v>
      </c>
      <c r="E1394" s="244" t="s">
        <v>1</v>
      </c>
      <c r="F1394" s="245" t="s">
        <v>1930</v>
      </c>
      <c r="G1394" s="242"/>
      <c r="H1394" s="246">
        <v>296.42000000000002</v>
      </c>
      <c r="I1394" s="247"/>
      <c r="J1394" s="242"/>
      <c r="K1394" s="242"/>
      <c r="L1394" s="248"/>
      <c r="M1394" s="249"/>
      <c r="N1394" s="250"/>
      <c r="O1394" s="250"/>
      <c r="P1394" s="250"/>
      <c r="Q1394" s="250"/>
      <c r="R1394" s="250"/>
      <c r="S1394" s="250"/>
      <c r="T1394" s="251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52" t="s">
        <v>230</v>
      </c>
      <c r="AU1394" s="252" t="s">
        <v>88</v>
      </c>
      <c r="AV1394" s="13" t="s">
        <v>88</v>
      </c>
      <c r="AW1394" s="13" t="s">
        <v>34</v>
      </c>
      <c r="AX1394" s="13" t="s">
        <v>79</v>
      </c>
      <c r="AY1394" s="252" t="s">
        <v>216</v>
      </c>
    </row>
    <row r="1395" s="15" customFormat="1">
      <c r="A1395" s="15"/>
      <c r="B1395" s="280"/>
      <c r="C1395" s="281"/>
      <c r="D1395" s="243" t="s">
        <v>230</v>
      </c>
      <c r="E1395" s="282" t="s">
        <v>1</v>
      </c>
      <c r="F1395" s="283" t="s">
        <v>2238</v>
      </c>
      <c r="G1395" s="281"/>
      <c r="H1395" s="284">
        <v>296.42000000000002</v>
      </c>
      <c r="I1395" s="285"/>
      <c r="J1395" s="281"/>
      <c r="K1395" s="281"/>
      <c r="L1395" s="286"/>
      <c r="M1395" s="287"/>
      <c r="N1395" s="288"/>
      <c r="O1395" s="288"/>
      <c r="P1395" s="288"/>
      <c r="Q1395" s="288"/>
      <c r="R1395" s="288"/>
      <c r="S1395" s="288"/>
      <c r="T1395" s="289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T1395" s="290" t="s">
        <v>230</v>
      </c>
      <c r="AU1395" s="290" t="s">
        <v>88</v>
      </c>
      <c r="AV1395" s="15" t="s">
        <v>99</v>
      </c>
      <c r="AW1395" s="15" t="s">
        <v>34</v>
      </c>
      <c r="AX1395" s="15" t="s">
        <v>86</v>
      </c>
      <c r="AY1395" s="290" t="s">
        <v>216</v>
      </c>
    </row>
    <row r="1396" s="2" customFormat="1" ht="16.5" customHeight="1">
      <c r="A1396" s="39"/>
      <c r="B1396" s="40"/>
      <c r="C1396" s="264" t="s">
        <v>2239</v>
      </c>
      <c r="D1396" s="264" t="s">
        <v>372</v>
      </c>
      <c r="E1396" s="265" t="s">
        <v>2153</v>
      </c>
      <c r="F1396" s="266" t="s">
        <v>2154</v>
      </c>
      <c r="G1396" s="267" t="s">
        <v>277</v>
      </c>
      <c r="H1396" s="268">
        <v>170.66999999999999</v>
      </c>
      <c r="I1396" s="269"/>
      <c r="J1396" s="270">
        <f>ROUND(I1396*H1396,2)</f>
        <v>0</v>
      </c>
      <c r="K1396" s="266" t="s">
        <v>222</v>
      </c>
      <c r="L1396" s="271"/>
      <c r="M1396" s="272" t="s">
        <v>1</v>
      </c>
      <c r="N1396" s="273" t="s">
        <v>44</v>
      </c>
      <c r="O1396" s="92"/>
      <c r="P1396" s="237">
        <f>O1396*H1396</f>
        <v>0</v>
      </c>
      <c r="Q1396" s="237">
        <v>0.0028999999999999998</v>
      </c>
      <c r="R1396" s="237">
        <f>Q1396*H1396</f>
        <v>0.49494299999999991</v>
      </c>
      <c r="S1396" s="237">
        <v>0</v>
      </c>
      <c r="T1396" s="238">
        <f>S1396*H1396</f>
        <v>0</v>
      </c>
      <c r="U1396" s="39"/>
      <c r="V1396" s="39"/>
      <c r="W1396" s="39"/>
      <c r="X1396" s="39"/>
      <c r="Y1396" s="39"/>
      <c r="Z1396" s="39"/>
      <c r="AA1396" s="39"/>
      <c r="AB1396" s="39"/>
      <c r="AC1396" s="39"/>
      <c r="AD1396" s="39"/>
      <c r="AE1396" s="39"/>
      <c r="AR1396" s="239" t="s">
        <v>371</v>
      </c>
      <c r="AT1396" s="239" t="s">
        <v>372</v>
      </c>
      <c r="AU1396" s="239" t="s">
        <v>88</v>
      </c>
      <c r="AY1396" s="18" t="s">
        <v>216</v>
      </c>
      <c r="BE1396" s="240">
        <f>IF(N1396="základní",J1396,0)</f>
        <v>0</v>
      </c>
      <c r="BF1396" s="240">
        <f>IF(N1396="snížená",J1396,0)</f>
        <v>0</v>
      </c>
      <c r="BG1396" s="240">
        <f>IF(N1396="zákl. přenesená",J1396,0)</f>
        <v>0</v>
      </c>
      <c r="BH1396" s="240">
        <f>IF(N1396="sníž. přenesená",J1396,0)</f>
        <v>0</v>
      </c>
      <c r="BI1396" s="240">
        <f>IF(N1396="nulová",J1396,0)</f>
        <v>0</v>
      </c>
      <c r="BJ1396" s="18" t="s">
        <v>86</v>
      </c>
      <c r="BK1396" s="240">
        <f>ROUND(I1396*H1396,2)</f>
        <v>0</v>
      </c>
      <c r="BL1396" s="18" t="s">
        <v>290</v>
      </c>
      <c r="BM1396" s="239" t="s">
        <v>2240</v>
      </c>
    </row>
    <row r="1397" s="13" customFormat="1">
      <c r="A1397" s="13"/>
      <c r="B1397" s="241"/>
      <c r="C1397" s="242"/>
      <c r="D1397" s="243" t="s">
        <v>230</v>
      </c>
      <c r="E1397" s="244" t="s">
        <v>1</v>
      </c>
      <c r="F1397" s="245" t="s">
        <v>2241</v>
      </c>
      <c r="G1397" s="242"/>
      <c r="H1397" s="246">
        <v>302.34800000000001</v>
      </c>
      <c r="I1397" s="247"/>
      <c r="J1397" s="242"/>
      <c r="K1397" s="242"/>
      <c r="L1397" s="248"/>
      <c r="M1397" s="249"/>
      <c r="N1397" s="250"/>
      <c r="O1397" s="250"/>
      <c r="P1397" s="250"/>
      <c r="Q1397" s="250"/>
      <c r="R1397" s="250"/>
      <c r="S1397" s="250"/>
      <c r="T1397" s="251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52" t="s">
        <v>230</v>
      </c>
      <c r="AU1397" s="252" t="s">
        <v>88</v>
      </c>
      <c r="AV1397" s="13" t="s">
        <v>88</v>
      </c>
      <c r="AW1397" s="13" t="s">
        <v>34</v>
      </c>
      <c r="AX1397" s="13" t="s">
        <v>79</v>
      </c>
      <c r="AY1397" s="252" t="s">
        <v>216</v>
      </c>
    </row>
    <row r="1398" s="13" customFormat="1">
      <c r="A1398" s="13"/>
      <c r="B1398" s="241"/>
      <c r="C1398" s="242"/>
      <c r="D1398" s="243" t="s">
        <v>230</v>
      </c>
      <c r="E1398" s="244" t="s">
        <v>1</v>
      </c>
      <c r="F1398" s="245" t="s">
        <v>2242</v>
      </c>
      <c r="G1398" s="242"/>
      <c r="H1398" s="246">
        <v>-131.678</v>
      </c>
      <c r="I1398" s="247"/>
      <c r="J1398" s="242"/>
      <c r="K1398" s="242"/>
      <c r="L1398" s="248"/>
      <c r="M1398" s="249"/>
      <c r="N1398" s="250"/>
      <c r="O1398" s="250"/>
      <c r="P1398" s="250"/>
      <c r="Q1398" s="250"/>
      <c r="R1398" s="250"/>
      <c r="S1398" s="250"/>
      <c r="T1398" s="251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52" t="s">
        <v>230</v>
      </c>
      <c r="AU1398" s="252" t="s">
        <v>88</v>
      </c>
      <c r="AV1398" s="13" t="s">
        <v>88</v>
      </c>
      <c r="AW1398" s="13" t="s">
        <v>34</v>
      </c>
      <c r="AX1398" s="13" t="s">
        <v>79</v>
      </c>
      <c r="AY1398" s="252" t="s">
        <v>216</v>
      </c>
    </row>
    <row r="1399" s="15" customFormat="1">
      <c r="A1399" s="15"/>
      <c r="B1399" s="280"/>
      <c r="C1399" s="281"/>
      <c r="D1399" s="243" t="s">
        <v>230</v>
      </c>
      <c r="E1399" s="282" t="s">
        <v>1</v>
      </c>
      <c r="F1399" s="283" t="s">
        <v>2238</v>
      </c>
      <c r="G1399" s="281"/>
      <c r="H1399" s="284">
        <v>170.66999999999999</v>
      </c>
      <c r="I1399" s="285"/>
      <c r="J1399" s="281"/>
      <c r="K1399" s="281"/>
      <c r="L1399" s="286"/>
      <c r="M1399" s="287"/>
      <c r="N1399" s="288"/>
      <c r="O1399" s="288"/>
      <c r="P1399" s="288"/>
      <c r="Q1399" s="288"/>
      <c r="R1399" s="288"/>
      <c r="S1399" s="288"/>
      <c r="T1399" s="289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T1399" s="290" t="s">
        <v>230</v>
      </c>
      <c r="AU1399" s="290" t="s">
        <v>88</v>
      </c>
      <c r="AV1399" s="15" t="s">
        <v>99</v>
      </c>
      <c r="AW1399" s="15" t="s">
        <v>34</v>
      </c>
      <c r="AX1399" s="15" t="s">
        <v>86</v>
      </c>
      <c r="AY1399" s="290" t="s">
        <v>216</v>
      </c>
    </row>
    <row r="1400" s="2" customFormat="1" ht="16.5" customHeight="1">
      <c r="A1400" s="39"/>
      <c r="B1400" s="40"/>
      <c r="C1400" s="264" t="s">
        <v>2243</v>
      </c>
      <c r="D1400" s="264" t="s">
        <v>372</v>
      </c>
      <c r="E1400" s="265" t="s">
        <v>2223</v>
      </c>
      <c r="F1400" s="266" t="s">
        <v>2224</v>
      </c>
      <c r="G1400" s="267" t="s">
        <v>277</v>
      </c>
      <c r="H1400" s="268">
        <v>302.34800000000001</v>
      </c>
      <c r="I1400" s="269"/>
      <c r="J1400" s="270">
        <f>ROUND(I1400*H1400,2)</f>
        <v>0</v>
      </c>
      <c r="K1400" s="266" t="s">
        <v>222</v>
      </c>
      <c r="L1400" s="271"/>
      <c r="M1400" s="272" t="s">
        <v>1</v>
      </c>
      <c r="N1400" s="273" t="s">
        <v>44</v>
      </c>
      <c r="O1400" s="92"/>
      <c r="P1400" s="237">
        <f>O1400*H1400</f>
        <v>0</v>
      </c>
      <c r="Q1400" s="237">
        <v>0.0032000000000000002</v>
      </c>
      <c r="R1400" s="237">
        <f>Q1400*H1400</f>
        <v>0.96751360000000008</v>
      </c>
      <c r="S1400" s="237">
        <v>0</v>
      </c>
      <c r="T1400" s="238">
        <f>S1400*H1400</f>
        <v>0</v>
      </c>
      <c r="U1400" s="39"/>
      <c r="V1400" s="39"/>
      <c r="W1400" s="39"/>
      <c r="X1400" s="39"/>
      <c r="Y1400" s="39"/>
      <c r="Z1400" s="39"/>
      <c r="AA1400" s="39"/>
      <c r="AB1400" s="39"/>
      <c r="AC1400" s="39"/>
      <c r="AD1400" s="39"/>
      <c r="AE1400" s="39"/>
      <c r="AR1400" s="239" t="s">
        <v>371</v>
      </c>
      <c r="AT1400" s="239" t="s">
        <v>372</v>
      </c>
      <c r="AU1400" s="239" t="s">
        <v>88</v>
      </c>
      <c r="AY1400" s="18" t="s">
        <v>216</v>
      </c>
      <c r="BE1400" s="240">
        <f>IF(N1400="základní",J1400,0)</f>
        <v>0</v>
      </c>
      <c r="BF1400" s="240">
        <f>IF(N1400="snížená",J1400,0)</f>
        <v>0</v>
      </c>
      <c r="BG1400" s="240">
        <f>IF(N1400="zákl. přenesená",J1400,0)</f>
        <v>0</v>
      </c>
      <c r="BH1400" s="240">
        <f>IF(N1400="sníž. přenesená",J1400,0)</f>
        <v>0</v>
      </c>
      <c r="BI1400" s="240">
        <f>IF(N1400="nulová",J1400,0)</f>
        <v>0</v>
      </c>
      <c r="BJ1400" s="18" t="s">
        <v>86</v>
      </c>
      <c r="BK1400" s="240">
        <f>ROUND(I1400*H1400,2)</f>
        <v>0</v>
      </c>
      <c r="BL1400" s="18" t="s">
        <v>290</v>
      </c>
      <c r="BM1400" s="239" t="s">
        <v>2244</v>
      </c>
    </row>
    <row r="1401" s="13" customFormat="1">
      <c r="A1401" s="13"/>
      <c r="B1401" s="241"/>
      <c r="C1401" s="242"/>
      <c r="D1401" s="243" t="s">
        <v>230</v>
      </c>
      <c r="E1401" s="242"/>
      <c r="F1401" s="245" t="s">
        <v>2245</v>
      </c>
      <c r="G1401" s="242"/>
      <c r="H1401" s="246">
        <v>302.34800000000001</v>
      </c>
      <c r="I1401" s="247"/>
      <c r="J1401" s="242"/>
      <c r="K1401" s="242"/>
      <c r="L1401" s="248"/>
      <c r="M1401" s="249"/>
      <c r="N1401" s="250"/>
      <c r="O1401" s="250"/>
      <c r="P1401" s="250"/>
      <c r="Q1401" s="250"/>
      <c r="R1401" s="250"/>
      <c r="S1401" s="250"/>
      <c r="T1401" s="251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52" t="s">
        <v>230</v>
      </c>
      <c r="AU1401" s="252" t="s">
        <v>88</v>
      </c>
      <c r="AV1401" s="13" t="s">
        <v>88</v>
      </c>
      <c r="AW1401" s="13" t="s">
        <v>4</v>
      </c>
      <c r="AX1401" s="13" t="s">
        <v>86</v>
      </c>
      <c r="AY1401" s="252" t="s">
        <v>216</v>
      </c>
    </row>
    <row r="1402" s="2" customFormat="1" ht="16.5" customHeight="1">
      <c r="A1402" s="39"/>
      <c r="B1402" s="40"/>
      <c r="C1402" s="264" t="s">
        <v>2246</v>
      </c>
      <c r="D1402" s="264" t="s">
        <v>372</v>
      </c>
      <c r="E1402" s="265" t="s">
        <v>2247</v>
      </c>
      <c r="F1402" s="266" t="s">
        <v>2248</v>
      </c>
      <c r="G1402" s="267" t="s">
        <v>277</v>
      </c>
      <c r="H1402" s="268">
        <v>47.335000000000001</v>
      </c>
      <c r="I1402" s="269"/>
      <c r="J1402" s="270">
        <f>ROUND(I1402*H1402,2)</f>
        <v>0</v>
      </c>
      <c r="K1402" s="266" t="s">
        <v>222</v>
      </c>
      <c r="L1402" s="271"/>
      <c r="M1402" s="272" t="s">
        <v>1</v>
      </c>
      <c r="N1402" s="273" t="s">
        <v>44</v>
      </c>
      <c r="O1402" s="92"/>
      <c r="P1402" s="237">
        <f>O1402*H1402</f>
        <v>0</v>
      </c>
      <c r="Q1402" s="237">
        <v>0.0015</v>
      </c>
      <c r="R1402" s="237">
        <f>Q1402*H1402</f>
        <v>0.071002499999999996</v>
      </c>
      <c r="S1402" s="237">
        <v>0</v>
      </c>
      <c r="T1402" s="238">
        <f>S1402*H1402</f>
        <v>0</v>
      </c>
      <c r="U1402" s="39"/>
      <c r="V1402" s="39"/>
      <c r="W1402" s="39"/>
      <c r="X1402" s="39"/>
      <c r="Y1402" s="39"/>
      <c r="Z1402" s="39"/>
      <c r="AA1402" s="39"/>
      <c r="AB1402" s="39"/>
      <c r="AC1402" s="39"/>
      <c r="AD1402" s="39"/>
      <c r="AE1402" s="39"/>
      <c r="AR1402" s="239" t="s">
        <v>371</v>
      </c>
      <c r="AT1402" s="239" t="s">
        <v>372</v>
      </c>
      <c r="AU1402" s="239" t="s">
        <v>88</v>
      </c>
      <c r="AY1402" s="18" t="s">
        <v>216</v>
      </c>
      <c r="BE1402" s="240">
        <f>IF(N1402="základní",J1402,0)</f>
        <v>0</v>
      </c>
      <c r="BF1402" s="240">
        <f>IF(N1402="snížená",J1402,0)</f>
        <v>0</v>
      </c>
      <c r="BG1402" s="240">
        <f>IF(N1402="zákl. přenesená",J1402,0)</f>
        <v>0</v>
      </c>
      <c r="BH1402" s="240">
        <f>IF(N1402="sníž. přenesená",J1402,0)</f>
        <v>0</v>
      </c>
      <c r="BI1402" s="240">
        <f>IF(N1402="nulová",J1402,0)</f>
        <v>0</v>
      </c>
      <c r="BJ1402" s="18" t="s">
        <v>86</v>
      </c>
      <c r="BK1402" s="240">
        <f>ROUND(I1402*H1402,2)</f>
        <v>0</v>
      </c>
      <c r="BL1402" s="18" t="s">
        <v>290</v>
      </c>
      <c r="BM1402" s="239" t="s">
        <v>2249</v>
      </c>
    </row>
    <row r="1403" s="13" customFormat="1">
      <c r="A1403" s="13"/>
      <c r="B1403" s="241"/>
      <c r="C1403" s="242"/>
      <c r="D1403" s="243" t="s">
        <v>230</v>
      </c>
      <c r="E1403" s="244" t="s">
        <v>1</v>
      </c>
      <c r="F1403" s="245" t="s">
        <v>2250</v>
      </c>
      <c r="G1403" s="242"/>
      <c r="H1403" s="246">
        <v>47.335000000000001</v>
      </c>
      <c r="I1403" s="247"/>
      <c r="J1403" s="242"/>
      <c r="K1403" s="242"/>
      <c r="L1403" s="248"/>
      <c r="M1403" s="249"/>
      <c r="N1403" s="250"/>
      <c r="O1403" s="250"/>
      <c r="P1403" s="250"/>
      <c r="Q1403" s="250"/>
      <c r="R1403" s="250"/>
      <c r="S1403" s="250"/>
      <c r="T1403" s="251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52" t="s">
        <v>230</v>
      </c>
      <c r="AU1403" s="252" t="s">
        <v>88</v>
      </c>
      <c r="AV1403" s="13" t="s">
        <v>88</v>
      </c>
      <c r="AW1403" s="13" t="s">
        <v>34</v>
      </c>
      <c r="AX1403" s="13" t="s">
        <v>86</v>
      </c>
      <c r="AY1403" s="252" t="s">
        <v>216</v>
      </c>
    </row>
    <row r="1404" s="2" customFormat="1" ht="16.5" customHeight="1">
      <c r="A1404" s="39"/>
      <c r="B1404" s="40"/>
      <c r="C1404" s="264" t="s">
        <v>2251</v>
      </c>
      <c r="D1404" s="264" t="s">
        <v>372</v>
      </c>
      <c r="E1404" s="265" t="s">
        <v>2252</v>
      </c>
      <c r="F1404" s="266" t="s">
        <v>2253</v>
      </c>
      <c r="G1404" s="267" t="s">
        <v>277</v>
      </c>
      <c r="H1404" s="268">
        <v>94.670000000000002</v>
      </c>
      <c r="I1404" s="269"/>
      <c r="J1404" s="270">
        <f>ROUND(I1404*H1404,2)</f>
        <v>0</v>
      </c>
      <c r="K1404" s="266" t="s">
        <v>222</v>
      </c>
      <c r="L1404" s="271"/>
      <c r="M1404" s="272" t="s">
        <v>1</v>
      </c>
      <c r="N1404" s="273" t="s">
        <v>44</v>
      </c>
      <c r="O1404" s="92"/>
      <c r="P1404" s="237">
        <f>O1404*H1404</f>
        <v>0</v>
      </c>
      <c r="Q1404" s="237">
        <v>0.0023999999999999998</v>
      </c>
      <c r="R1404" s="237">
        <f>Q1404*H1404</f>
        <v>0.22720799999999999</v>
      </c>
      <c r="S1404" s="237">
        <v>0</v>
      </c>
      <c r="T1404" s="238">
        <f>S1404*H1404</f>
        <v>0</v>
      </c>
      <c r="U1404" s="39"/>
      <c r="V1404" s="39"/>
      <c r="W1404" s="39"/>
      <c r="X1404" s="39"/>
      <c r="Y1404" s="39"/>
      <c r="Z1404" s="39"/>
      <c r="AA1404" s="39"/>
      <c r="AB1404" s="39"/>
      <c r="AC1404" s="39"/>
      <c r="AD1404" s="39"/>
      <c r="AE1404" s="39"/>
      <c r="AR1404" s="239" t="s">
        <v>371</v>
      </c>
      <c r="AT1404" s="239" t="s">
        <v>372</v>
      </c>
      <c r="AU1404" s="239" t="s">
        <v>88</v>
      </c>
      <c r="AY1404" s="18" t="s">
        <v>216</v>
      </c>
      <c r="BE1404" s="240">
        <f>IF(N1404="základní",J1404,0)</f>
        <v>0</v>
      </c>
      <c r="BF1404" s="240">
        <f>IF(N1404="snížená",J1404,0)</f>
        <v>0</v>
      </c>
      <c r="BG1404" s="240">
        <f>IF(N1404="zákl. přenesená",J1404,0)</f>
        <v>0</v>
      </c>
      <c r="BH1404" s="240">
        <f>IF(N1404="sníž. přenesená",J1404,0)</f>
        <v>0</v>
      </c>
      <c r="BI1404" s="240">
        <f>IF(N1404="nulová",J1404,0)</f>
        <v>0</v>
      </c>
      <c r="BJ1404" s="18" t="s">
        <v>86</v>
      </c>
      <c r="BK1404" s="240">
        <f>ROUND(I1404*H1404,2)</f>
        <v>0</v>
      </c>
      <c r="BL1404" s="18" t="s">
        <v>290</v>
      </c>
      <c r="BM1404" s="239" t="s">
        <v>2254</v>
      </c>
    </row>
    <row r="1405" s="13" customFormat="1">
      <c r="A1405" s="13"/>
      <c r="B1405" s="241"/>
      <c r="C1405" s="242"/>
      <c r="D1405" s="243" t="s">
        <v>230</v>
      </c>
      <c r="E1405" s="244" t="s">
        <v>1</v>
      </c>
      <c r="F1405" s="245" t="s">
        <v>2255</v>
      </c>
      <c r="G1405" s="242"/>
      <c r="H1405" s="246">
        <v>94.670000000000002</v>
      </c>
      <c r="I1405" s="247"/>
      <c r="J1405" s="242"/>
      <c r="K1405" s="242"/>
      <c r="L1405" s="248"/>
      <c r="M1405" s="249"/>
      <c r="N1405" s="250"/>
      <c r="O1405" s="250"/>
      <c r="P1405" s="250"/>
      <c r="Q1405" s="250"/>
      <c r="R1405" s="250"/>
      <c r="S1405" s="250"/>
      <c r="T1405" s="251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52" t="s">
        <v>230</v>
      </c>
      <c r="AU1405" s="252" t="s">
        <v>88</v>
      </c>
      <c r="AV1405" s="13" t="s">
        <v>88</v>
      </c>
      <c r="AW1405" s="13" t="s">
        <v>34</v>
      </c>
      <c r="AX1405" s="13" t="s">
        <v>86</v>
      </c>
      <c r="AY1405" s="252" t="s">
        <v>216</v>
      </c>
    </row>
    <row r="1406" s="2" customFormat="1" ht="16.5" customHeight="1">
      <c r="A1406" s="39"/>
      <c r="B1406" s="40"/>
      <c r="C1406" s="228" t="s">
        <v>2256</v>
      </c>
      <c r="D1406" s="228" t="s">
        <v>218</v>
      </c>
      <c r="E1406" s="229" t="s">
        <v>2257</v>
      </c>
      <c r="F1406" s="230" t="s">
        <v>2258</v>
      </c>
      <c r="G1406" s="231" t="s">
        <v>293</v>
      </c>
      <c r="H1406" s="232">
        <v>113.25</v>
      </c>
      <c r="I1406" s="233"/>
      <c r="J1406" s="234">
        <f>ROUND(I1406*H1406,2)</f>
        <v>0</v>
      </c>
      <c r="K1406" s="230" t="s">
        <v>222</v>
      </c>
      <c r="L1406" s="45"/>
      <c r="M1406" s="235" t="s">
        <v>1</v>
      </c>
      <c r="N1406" s="236" t="s">
        <v>44</v>
      </c>
      <c r="O1406" s="92"/>
      <c r="P1406" s="237">
        <f>O1406*H1406</f>
        <v>0</v>
      </c>
      <c r="Q1406" s="237">
        <v>0.00016000000000000001</v>
      </c>
      <c r="R1406" s="237">
        <f>Q1406*H1406</f>
        <v>0.018120000000000001</v>
      </c>
      <c r="S1406" s="237">
        <v>0</v>
      </c>
      <c r="T1406" s="238">
        <f>S1406*H1406</f>
        <v>0</v>
      </c>
      <c r="U1406" s="39"/>
      <c r="V1406" s="39"/>
      <c r="W1406" s="39"/>
      <c r="X1406" s="39"/>
      <c r="Y1406" s="39"/>
      <c r="Z1406" s="39"/>
      <c r="AA1406" s="39"/>
      <c r="AB1406" s="39"/>
      <c r="AC1406" s="39"/>
      <c r="AD1406" s="39"/>
      <c r="AE1406" s="39"/>
      <c r="AR1406" s="239" t="s">
        <v>290</v>
      </c>
      <c r="AT1406" s="239" t="s">
        <v>218</v>
      </c>
      <c r="AU1406" s="239" t="s">
        <v>88</v>
      </c>
      <c r="AY1406" s="18" t="s">
        <v>216</v>
      </c>
      <c r="BE1406" s="240">
        <f>IF(N1406="základní",J1406,0)</f>
        <v>0</v>
      </c>
      <c r="BF1406" s="240">
        <f>IF(N1406="snížená",J1406,0)</f>
        <v>0</v>
      </c>
      <c r="BG1406" s="240">
        <f>IF(N1406="zákl. přenesená",J1406,0)</f>
        <v>0</v>
      </c>
      <c r="BH1406" s="240">
        <f>IF(N1406="sníž. přenesená",J1406,0)</f>
        <v>0</v>
      </c>
      <c r="BI1406" s="240">
        <f>IF(N1406="nulová",J1406,0)</f>
        <v>0</v>
      </c>
      <c r="BJ1406" s="18" t="s">
        <v>86</v>
      </c>
      <c r="BK1406" s="240">
        <f>ROUND(I1406*H1406,2)</f>
        <v>0</v>
      </c>
      <c r="BL1406" s="18" t="s">
        <v>290</v>
      </c>
      <c r="BM1406" s="239" t="s">
        <v>2259</v>
      </c>
    </row>
    <row r="1407" s="13" customFormat="1">
      <c r="A1407" s="13"/>
      <c r="B1407" s="241"/>
      <c r="C1407" s="242"/>
      <c r="D1407" s="243" t="s">
        <v>230</v>
      </c>
      <c r="E1407" s="244" t="s">
        <v>1</v>
      </c>
      <c r="F1407" s="245" t="s">
        <v>2260</v>
      </c>
      <c r="G1407" s="242"/>
      <c r="H1407" s="246">
        <v>97.25</v>
      </c>
      <c r="I1407" s="247"/>
      <c r="J1407" s="242"/>
      <c r="K1407" s="242"/>
      <c r="L1407" s="248"/>
      <c r="M1407" s="249"/>
      <c r="N1407" s="250"/>
      <c r="O1407" s="250"/>
      <c r="P1407" s="250"/>
      <c r="Q1407" s="250"/>
      <c r="R1407" s="250"/>
      <c r="S1407" s="250"/>
      <c r="T1407" s="251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52" t="s">
        <v>230</v>
      </c>
      <c r="AU1407" s="252" t="s">
        <v>88</v>
      </c>
      <c r="AV1407" s="13" t="s">
        <v>88</v>
      </c>
      <c r="AW1407" s="13" t="s">
        <v>34</v>
      </c>
      <c r="AX1407" s="13" t="s">
        <v>79</v>
      </c>
      <c r="AY1407" s="252" t="s">
        <v>216</v>
      </c>
    </row>
    <row r="1408" s="13" customFormat="1">
      <c r="A1408" s="13"/>
      <c r="B1408" s="241"/>
      <c r="C1408" s="242"/>
      <c r="D1408" s="243" t="s">
        <v>230</v>
      </c>
      <c r="E1408" s="244" t="s">
        <v>1</v>
      </c>
      <c r="F1408" s="245" t="s">
        <v>2261</v>
      </c>
      <c r="G1408" s="242"/>
      <c r="H1408" s="246">
        <v>16</v>
      </c>
      <c r="I1408" s="247"/>
      <c r="J1408" s="242"/>
      <c r="K1408" s="242"/>
      <c r="L1408" s="248"/>
      <c r="M1408" s="249"/>
      <c r="N1408" s="250"/>
      <c r="O1408" s="250"/>
      <c r="P1408" s="250"/>
      <c r="Q1408" s="250"/>
      <c r="R1408" s="250"/>
      <c r="S1408" s="250"/>
      <c r="T1408" s="251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52" t="s">
        <v>230</v>
      </c>
      <c r="AU1408" s="252" t="s">
        <v>88</v>
      </c>
      <c r="AV1408" s="13" t="s">
        <v>88</v>
      </c>
      <c r="AW1408" s="13" t="s">
        <v>34</v>
      </c>
      <c r="AX1408" s="13" t="s">
        <v>79</v>
      </c>
      <c r="AY1408" s="252" t="s">
        <v>216</v>
      </c>
    </row>
    <row r="1409" s="14" customFormat="1">
      <c r="A1409" s="14"/>
      <c r="B1409" s="253"/>
      <c r="C1409" s="254"/>
      <c r="D1409" s="243" t="s">
        <v>230</v>
      </c>
      <c r="E1409" s="255" t="s">
        <v>1</v>
      </c>
      <c r="F1409" s="256" t="s">
        <v>285</v>
      </c>
      <c r="G1409" s="254"/>
      <c r="H1409" s="257">
        <v>113.25</v>
      </c>
      <c r="I1409" s="258"/>
      <c r="J1409" s="254"/>
      <c r="K1409" s="254"/>
      <c r="L1409" s="259"/>
      <c r="M1409" s="260"/>
      <c r="N1409" s="261"/>
      <c r="O1409" s="261"/>
      <c r="P1409" s="261"/>
      <c r="Q1409" s="261"/>
      <c r="R1409" s="261"/>
      <c r="S1409" s="261"/>
      <c r="T1409" s="262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63" t="s">
        <v>230</v>
      </c>
      <c r="AU1409" s="263" t="s">
        <v>88</v>
      </c>
      <c r="AV1409" s="14" t="s">
        <v>121</v>
      </c>
      <c r="AW1409" s="14" t="s">
        <v>34</v>
      </c>
      <c r="AX1409" s="14" t="s">
        <v>86</v>
      </c>
      <c r="AY1409" s="263" t="s">
        <v>216</v>
      </c>
    </row>
    <row r="1410" s="2" customFormat="1" ht="16.5" customHeight="1">
      <c r="A1410" s="39"/>
      <c r="B1410" s="40"/>
      <c r="C1410" s="264" t="s">
        <v>2262</v>
      </c>
      <c r="D1410" s="264" t="s">
        <v>372</v>
      </c>
      <c r="E1410" s="265" t="s">
        <v>2223</v>
      </c>
      <c r="F1410" s="266" t="s">
        <v>2224</v>
      </c>
      <c r="G1410" s="267" t="s">
        <v>277</v>
      </c>
      <c r="H1410" s="268">
        <v>52.862000000000002</v>
      </c>
      <c r="I1410" s="269"/>
      <c r="J1410" s="270">
        <f>ROUND(I1410*H1410,2)</f>
        <v>0</v>
      </c>
      <c r="K1410" s="266" t="s">
        <v>222</v>
      </c>
      <c r="L1410" s="271"/>
      <c r="M1410" s="272" t="s">
        <v>1</v>
      </c>
      <c r="N1410" s="273" t="s">
        <v>44</v>
      </c>
      <c r="O1410" s="92"/>
      <c r="P1410" s="237">
        <f>O1410*H1410</f>
        <v>0</v>
      </c>
      <c r="Q1410" s="237">
        <v>0.0032000000000000002</v>
      </c>
      <c r="R1410" s="237">
        <f>Q1410*H1410</f>
        <v>0.16915840000000001</v>
      </c>
      <c r="S1410" s="237">
        <v>0</v>
      </c>
      <c r="T1410" s="238">
        <f>S1410*H1410</f>
        <v>0</v>
      </c>
      <c r="U1410" s="39"/>
      <c r="V1410" s="39"/>
      <c r="W1410" s="39"/>
      <c r="X1410" s="39"/>
      <c r="Y1410" s="39"/>
      <c r="Z1410" s="39"/>
      <c r="AA1410" s="39"/>
      <c r="AB1410" s="39"/>
      <c r="AC1410" s="39"/>
      <c r="AD1410" s="39"/>
      <c r="AE1410" s="39"/>
      <c r="AR1410" s="239" t="s">
        <v>371</v>
      </c>
      <c r="AT1410" s="239" t="s">
        <v>372</v>
      </c>
      <c r="AU1410" s="239" t="s">
        <v>88</v>
      </c>
      <c r="AY1410" s="18" t="s">
        <v>216</v>
      </c>
      <c r="BE1410" s="240">
        <f>IF(N1410="základní",J1410,0)</f>
        <v>0</v>
      </c>
      <c r="BF1410" s="240">
        <f>IF(N1410="snížená",J1410,0)</f>
        <v>0</v>
      </c>
      <c r="BG1410" s="240">
        <f>IF(N1410="zákl. přenesená",J1410,0)</f>
        <v>0</v>
      </c>
      <c r="BH1410" s="240">
        <f>IF(N1410="sníž. přenesená",J1410,0)</f>
        <v>0</v>
      </c>
      <c r="BI1410" s="240">
        <f>IF(N1410="nulová",J1410,0)</f>
        <v>0</v>
      </c>
      <c r="BJ1410" s="18" t="s">
        <v>86</v>
      </c>
      <c r="BK1410" s="240">
        <f>ROUND(I1410*H1410,2)</f>
        <v>0</v>
      </c>
      <c r="BL1410" s="18" t="s">
        <v>290</v>
      </c>
      <c r="BM1410" s="239" t="s">
        <v>2263</v>
      </c>
    </row>
    <row r="1411" s="13" customFormat="1">
      <c r="A1411" s="13"/>
      <c r="B1411" s="241"/>
      <c r="C1411" s="242"/>
      <c r="D1411" s="243" t="s">
        <v>230</v>
      </c>
      <c r="E1411" s="244" t="s">
        <v>1</v>
      </c>
      <c r="F1411" s="245" t="s">
        <v>2264</v>
      </c>
      <c r="G1411" s="242"/>
      <c r="H1411" s="246">
        <v>48.625</v>
      </c>
      <c r="I1411" s="247"/>
      <c r="J1411" s="242"/>
      <c r="K1411" s="242"/>
      <c r="L1411" s="248"/>
      <c r="M1411" s="249"/>
      <c r="N1411" s="250"/>
      <c r="O1411" s="250"/>
      <c r="P1411" s="250"/>
      <c r="Q1411" s="250"/>
      <c r="R1411" s="250"/>
      <c r="S1411" s="250"/>
      <c r="T1411" s="251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52" t="s">
        <v>230</v>
      </c>
      <c r="AU1411" s="252" t="s">
        <v>88</v>
      </c>
      <c r="AV1411" s="13" t="s">
        <v>88</v>
      </c>
      <c r="AW1411" s="13" t="s">
        <v>34</v>
      </c>
      <c r="AX1411" s="13" t="s">
        <v>79</v>
      </c>
      <c r="AY1411" s="252" t="s">
        <v>216</v>
      </c>
    </row>
    <row r="1412" s="13" customFormat="1">
      <c r="A1412" s="13"/>
      <c r="B1412" s="241"/>
      <c r="C1412" s="242"/>
      <c r="D1412" s="243" t="s">
        <v>230</v>
      </c>
      <c r="E1412" s="244" t="s">
        <v>1</v>
      </c>
      <c r="F1412" s="245" t="s">
        <v>2265</v>
      </c>
      <c r="G1412" s="242"/>
      <c r="H1412" s="246">
        <v>3.2000000000000002</v>
      </c>
      <c r="I1412" s="247"/>
      <c r="J1412" s="242"/>
      <c r="K1412" s="242"/>
      <c r="L1412" s="248"/>
      <c r="M1412" s="249"/>
      <c r="N1412" s="250"/>
      <c r="O1412" s="250"/>
      <c r="P1412" s="250"/>
      <c r="Q1412" s="250"/>
      <c r="R1412" s="250"/>
      <c r="S1412" s="250"/>
      <c r="T1412" s="251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52" t="s">
        <v>230</v>
      </c>
      <c r="AU1412" s="252" t="s">
        <v>88</v>
      </c>
      <c r="AV1412" s="13" t="s">
        <v>88</v>
      </c>
      <c r="AW1412" s="13" t="s">
        <v>34</v>
      </c>
      <c r="AX1412" s="13" t="s">
        <v>79</v>
      </c>
      <c r="AY1412" s="252" t="s">
        <v>216</v>
      </c>
    </row>
    <row r="1413" s="14" customFormat="1">
      <c r="A1413" s="14"/>
      <c r="B1413" s="253"/>
      <c r="C1413" s="254"/>
      <c r="D1413" s="243" t="s">
        <v>230</v>
      </c>
      <c r="E1413" s="255" t="s">
        <v>1</v>
      </c>
      <c r="F1413" s="256" t="s">
        <v>285</v>
      </c>
      <c r="G1413" s="254"/>
      <c r="H1413" s="257">
        <v>51.825000000000003</v>
      </c>
      <c r="I1413" s="258"/>
      <c r="J1413" s="254"/>
      <c r="K1413" s="254"/>
      <c r="L1413" s="259"/>
      <c r="M1413" s="260"/>
      <c r="N1413" s="261"/>
      <c r="O1413" s="261"/>
      <c r="P1413" s="261"/>
      <c r="Q1413" s="261"/>
      <c r="R1413" s="261"/>
      <c r="S1413" s="261"/>
      <c r="T1413" s="262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63" t="s">
        <v>230</v>
      </c>
      <c r="AU1413" s="263" t="s">
        <v>88</v>
      </c>
      <c r="AV1413" s="14" t="s">
        <v>121</v>
      </c>
      <c r="AW1413" s="14" t="s">
        <v>34</v>
      </c>
      <c r="AX1413" s="14" t="s">
        <v>86</v>
      </c>
      <c r="AY1413" s="263" t="s">
        <v>216</v>
      </c>
    </row>
    <row r="1414" s="13" customFormat="1">
      <c r="A1414" s="13"/>
      <c r="B1414" s="241"/>
      <c r="C1414" s="242"/>
      <c r="D1414" s="243" t="s">
        <v>230</v>
      </c>
      <c r="E1414" s="242"/>
      <c r="F1414" s="245" t="s">
        <v>2266</v>
      </c>
      <c r="G1414" s="242"/>
      <c r="H1414" s="246">
        <v>52.862000000000002</v>
      </c>
      <c r="I1414" s="247"/>
      <c r="J1414" s="242"/>
      <c r="K1414" s="242"/>
      <c r="L1414" s="248"/>
      <c r="M1414" s="249"/>
      <c r="N1414" s="250"/>
      <c r="O1414" s="250"/>
      <c r="P1414" s="250"/>
      <c r="Q1414" s="250"/>
      <c r="R1414" s="250"/>
      <c r="S1414" s="250"/>
      <c r="T1414" s="251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T1414" s="252" t="s">
        <v>230</v>
      </c>
      <c r="AU1414" s="252" t="s">
        <v>88</v>
      </c>
      <c r="AV1414" s="13" t="s">
        <v>88</v>
      </c>
      <c r="AW1414" s="13" t="s">
        <v>4</v>
      </c>
      <c r="AX1414" s="13" t="s">
        <v>86</v>
      </c>
      <c r="AY1414" s="252" t="s">
        <v>216</v>
      </c>
    </row>
    <row r="1415" s="2" customFormat="1" ht="24.15" customHeight="1">
      <c r="A1415" s="39"/>
      <c r="B1415" s="40"/>
      <c r="C1415" s="228" t="s">
        <v>2267</v>
      </c>
      <c r="D1415" s="228" t="s">
        <v>218</v>
      </c>
      <c r="E1415" s="229" t="s">
        <v>2268</v>
      </c>
      <c r="F1415" s="230" t="s">
        <v>2269</v>
      </c>
      <c r="G1415" s="231" t="s">
        <v>277</v>
      </c>
      <c r="H1415" s="232">
        <v>66.293999999999997</v>
      </c>
      <c r="I1415" s="233"/>
      <c r="J1415" s="234">
        <f>ROUND(I1415*H1415,2)</f>
        <v>0</v>
      </c>
      <c r="K1415" s="230" t="s">
        <v>222</v>
      </c>
      <c r="L1415" s="45"/>
      <c r="M1415" s="235" t="s">
        <v>1</v>
      </c>
      <c r="N1415" s="236" t="s">
        <v>44</v>
      </c>
      <c r="O1415" s="92"/>
      <c r="P1415" s="237">
        <f>O1415*H1415</f>
        <v>0</v>
      </c>
      <c r="Q1415" s="237">
        <v>0.00019000000000000001</v>
      </c>
      <c r="R1415" s="237">
        <f>Q1415*H1415</f>
        <v>0.01259586</v>
      </c>
      <c r="S1415" s="237">
        <v>0</v>
      </c>
      <c r="T1415" s="238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39" t="s">
        <v>290</v>
      </c>
      <c r="AT1415" s="239" t="s">
        <v>218</v>
      </c>
      <c r="AU1415" s="239" t="s">
        <v>88</v>
      </c>
      <c r="AY1415" s="18" t="s">
        <v>216</v>
      </c>
      <c r="BE1415" s="240">
        <f>IF(N1415="základní",J1415,0)</f>
        <v>0</v>
      </c>
      <c r="BF1415" s="240">
        <f>IF(N1415="snížená",J1415,0)</f>
        <v>0</v>
      </c>
      <c r="BG1415" s="240">
        <f>IF(N1415="zákl. přenesená",J1415,0)</f>
        <v>0</v>
      </c>
      <c r="BH1415" s="240">
        <f>IF(N1415="sníž. přenesená",J1415,0)</f>
        <v>0</v>
      </c>
      <c r="BI1415" s="240">
        <f>IF(N1415="nulová",J1415,0)</f>
        <v>0</v>
      </c>
      <c r="BJ1415" s="18" t="s">
        <v>86</v>
      </c>
      <c r="BK1415" s="240">
        <f>ROUND(I1415*H1415,2)</f>
        <v>0</v>
      </c>
      <c r="BL1415" s="18" t="s">
        <v>290</v>
      </c>
      <c r="BM1415" s="239" t="s">
        <v>2270</v>
      </c>
    </row>
    <row r="1416" s="13" customFormat="1">
      <c r="A1416" s="13"/>
      <c r="B1416" s="241"/>
      <c r="C1416" s="242"/>
      <c r="D1416" s="243" t="s">
        <v>230</v>
      </c>
      <c r="E1416" s="244" t="s">
        <v>1</v>
      </c>
      <c r="F1416" s="245" t="s">
        <v>2271</v>
      </c>
      <c r="G1416" s="242"/>
      <c r="H1416" s="246">
        <v>48.113999999999997</v>
      </c>
      <c r="I1416" s="247"/>
      <c r="J1416" s="242"/>
      <c r="K1416" s="242"/>
      <c r="L1416" s="248"/>
      <c r="M1416" s="249"/>
      <c r="N1416" s="250"/>
      <c r="O1416" s="250"/>
      <c r="P1416" s="250"/>
      <c r="Q1416" s="250"/>
      <c r="R1416" s="250"/>
      <c r="S1416" s="250"/>
      <c r="T1416" s="251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T1416" s="252" t="s">
        <v>230</v>
      </c>
      <c r="AU1416" s="252" t="s">
        <v>88</v>
      </c>
      <c r="AV1416" s="13" t="s">
        <v>88</v>
      </c>
      <c r="AW1416" s="13" t="s">
        <v>34</v>
      </c>
      <c r="AX1416" s="13" t="s">
        <v>79</v>
      </c>
      <c r="AY1416" s="252" t="s">
        <v>216</v>
      </c>
    </row>
    <row r="1417" s="13" customFormat="1">
      <c r="A1417" s="13"/>
      <c r="B1417" s="241"/>
      <c r="C1417" s="242"/>
      <c r="D1417" s="243" t="s">
        <v>230</v>
      </c>
      <c r="E1417" s="244" t="s">
        <v>1</v>
      </c>
      <c r="F1417" s="245" t="s">
        <v>2272</v>
      </c>
      <c r="G1417" s="242"/>
      <c r="H1417" s="246">
        <v>6.9000000000000004</v>
      </c>
      <c r="I1417" s="247"/>
      <c r="J1417" s="242"/>
      <c r="K1417" s="242"/>
      <c r="L1417" s="248"/>
      <c r="M1417" s="249"/>
      <c r="N1417" s="250"/>
      <c r="O1417" s="250"/>
      <c r="P1417" s="250"/>
      <c r="Q1417" s="250"/>
      <c r="R1417" s="250"/>
      <c r="S1417" s="250"/>
      <c r="T1417" s="251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52" t="s">
        <v>230</v>
      </c>
      <c r="AU1417" s="252" t="s">
        <v>88</v>
      </c>
      <c r="AV1417" s="13" t="s">
        <v>88</v>
      </c>
      <c r="AW1417" s="13" t="s">
        <v>34</v>
      </c>
      <c r="AX1417" s="13" t="s">
        <v>79</v>
      </c>
      <c r="AY1417" s="252" t="s">
        <v>216</v>
      </c>
    </row>
    <row r="1418" s="13" customFormat="1">
      <c r="A1418" s="13"/>
      <c r="B1418" s="241"/>
      <c r="C1418" s="242"/>
      <c r="D1418" s="243" t="s">
        <v>230</v>
      </c>
      <c r="E1418" s="244" t="s">
        <v>1</v>
      </c>
      <c r="F1418" s="245" t="s">
        <v>2273</v>
      </c>
      <c r="G1418" s="242"/>
      <c r="H1418" s="246">
        <v>11.279999999999999</v>
      </c>
      <c r="I1418" s="247"/>
      <c r="J1418" s="242"/>
      <c r="K1418" s="242"/>
      <c r="L1418" s="248"/>
      <c r="M1418" s="249"/>
      <c r="N1418" s="250"/>
      <c r="O1418" s="250"/>
      <c r="P1418" s="250"/>
      <c r="Q1418" s="250"/>
      <c r="R1418" s="250"/>
      <c r="S1418" s="250"/>
      <c r="T1418" s="251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52" t="s">
        <v>230</v>
      </c>
      <c r="AU1418" s="252" t="s">
        <v>88</v>
      </c>
      <c r="AV1418" s="13" t="s">
        <v>88</v>
      </c>
      <c r="AW1418" s="13" t="s">
        <v>34</v>
      </c>
      <c r="AX1418" s="13" t="s">
        <v>79</v>
      </c>
      <c r="AY1418" s="252" t="s">
        <v>216</v>
      </c>
    </row>
    <row r="1419" s="14" customFormat="1">
      <c r="A1419" s="14"/>
      <c r="B1419" s="253"/>
      <c r="C1419" s="254"/>
      <c r="D1419" s="243" t="s">
        <v>230</v>
      </c>
      <c r="E1419" s="255" t="s">
        <v>1</v>
      </c>
      <c r="F1419" s="256" t="s">
        <v>285</v>
      </c>
      <c r="G1419" s="254"/>
      <c r="H1419" s="257">
        <v>66.293999999999997</v>
      </c>
      <c r="I1419" s="258"/>
      <c r="J1419" s="254"/>
      <c r="K1419" s="254"/>
      <c r="L1419" s="259"/>
      <c r="M1419" s="260"/>
      <c r="N1419" s="261"/>
      <c r="O1419" s="261"/>
      <c r="P1419" s="261"/>
      <c r="Q1419" s="261"/>
      <c r="R1419" s="261"/>
      <c r="S1419" s="261"/>
      <c r="T1419" s="262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63" t="s">
        <v>230</v>
      </c>
      <c r="AU1419" s="263" t="s">
        <v>88</v>
      </c>
      <c r="AV1419" s="14" t="s">
        <v>121</v>
      </c>
      <c r="AW1419" s="14" t="s">
        <v>34</v>
      </c>
      <c r="AX1419" s="14" t="s">
        <v>86</v>
      </c>
      <c r="AY1419" s="263" t="s">
        <v>216</v>
      </c>
    </row>
    <row r="1420" s="2" customFormat="1" ht="16.5" customHeight="1">
      <c r="A1420" s="39"/>
      <c r="B1420" s="40"/>
      <c r="C1420" s="264" t="s">
        <v>2274</v>
      </c>
      <c r="D1420" s="264" t="s">
        <v>372</v>
      </c>
      <c r="E1420" s="265" t="s">
        <v>2223</v>
      </c>
      <c r="F1420" s="266" t="s">
        <v>2224</v>
      </c>
      <c r="G1420" s="267" t="s">
        <v>277</v>
      </c>
      <c r="H1420" s="268">
        <v>67.620000000000005</v>
      </c>
      <c r="I1420" s="269"/>
      <c r="J1420" s="270">
        <f>ROUND(I1420*H1420,2)</f>
        <v>0</v>
      </c>
      <c r="K1420" s="266" t="s">
        <v>222</v>
      </c>
      <c r="L1420" s="271"/>
      <c r="M1420" s="272" t="s">
        <v>1</v>
      </c>
      <c r="N1420" s="273" t="s">
        <v>44</v>
      </c>
      <c r="O1420" s="92"/>
      <c r="P1420" s="237">
        <f>O1420*H1420</f>
        <v>0</v>
      </c>
      <c r="Q1420" s="237">
        <v>0.0032000000000000002</v>
      </c>
      <c r="R1420" s="237">
        <f>Q1420*H1420</f>
        <v>0.21638400000000002</v>
      </c>
      <c r="S1420" s="237">
        <v>0</v>
      </c>
      <c r="T1420" s="238">
        <f>S1420*H1420</f>
        <v>0</v>
      </c>
      <c r="U1420" s="39"/>
      <c r="V1420" s="39"/>
      <c r="W1420" s="39"/>
      <c r="X1420" s="39"/>
      <c r="Y1420" s="39"/>
      <c r="Z1420" s="39"/>
      <c r="AA1420" s="39"/>
      <c r="AB1420" s="39"/>
      <c r="AC1420" s="39"/>
      <c r="AD1420" s="39"/>
      <c r="AE1420" s="39"/>
      <c r="AR1420" s="239" t="s">
        <v>371</v>
      </c>
      <c r="AT1420" s="239" t="s">
        <v>372</v>
      </c>
      <c r="AU1420" s="239" t="s">
        <v>88</v>
      </c>
      <c r="AY1420" s="18" t="s">
        <v>216</v>
      </c>
      <c r="BE1420" s="240">
        <f>IF(N1420="základní",J1420,0)</f>
        <v>0</v>
      </c>
      <c r="BF1420" s="240">
        <f>IF(N1420="snížená",J1420,0)</f>
        <v>0</v>
      </c>
      <c r="BG1420" s="240">
        <f>IF(N1420="zákl. přenesená",J1420,0)</f>
        <v>0</v>
      </c>
      <c r="BH1420" s="240">
        <f>IF(N1420="sníž. přenesená",J1420,0)</f>
        <v>0</v>
      </c>
      <c r="BI1420" s="240">
        <f>IF(N1420="nulová",J1420,0)</f>
        <v>0</v>
      </c>
      <c r="BJ1420" s="18" t="s">
        <v>86</v>
      </c>
      <c r="BK1420" s="240">
        <f>ROUND(I1420*H1420,2)</f>
        <v>0</v>
      </c>
      <c r="BL1420" s="18" t="s">
        <v>290</v>
      </c>
      <c r="BM1420" s="239" t="s">
        <v>2275</v>
      </c>
    </row>
    <row r="1421" s="13" customFormat="1">
      <c r="A1421" s="13"/>
      <c r="B1421" s="241"/>
      <c r="C1421" s="242"/>
      <c r="D1421" s="243" t="s">
        <v>230</v>
      </c>
      <c r="E1421" s="242"/>
      <c r="F1421" s="245" t="s">
        <v>2276</v>
      </c>
      <c r="G1421" s="242"/>
      <c r="H1421" s="246">
        <v>67.620000000000005</v>
      </c>
      <c r="I1421" s="247"/>
      <c r="J1421" s="242"/>
      <c r="K1421" s="242"/>
      <c r="L1421" s="248"/>
      <c r="M1421" s="249"/>
      <c r="N1421" s="250"/>
      <c r="O1421" s="250"/>
      <c r="P1421" s="250"/>
      <c r="Q1421" s="250"/>
      <c r="R1421" s="250"/>
      <c r="S1421" s="250"/>
      <c r="T1421" s="251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T1421" s="252" t="s">
        <v>230</v>
      </c>
      <c r="AU1421" s="252" t="s">
        <v>88</v>
      </c>
      <c r="AV1421" s="13" t="s">
        <v>88</v>
      </c>
      <c r="AW1421" s="13" t="s">
        <v>4</v>
      </c>
      <c r="AX1421" s="13" t="s">
        <v>86</v>
      </c>
      <c r="AY1421" s="252" t="s">
        <v>216</v>
      </c>
    </row>
    <row r="1422" s="2" customFormat="1" ht="16.5" customHeight="1">
      <c r="A1422" s="39"/>
      <c r="B1422" s="40"/>
      <c r="C1422" s="228" t="s">
        <v>2277</v>
      </c>
      <c r="D1422" s="228" t="s">
        <v>218</v>
      </c>
      <c r="E1422" s="229" t="s">
        <v>2278</v>
      </c>
      <c r="F1422" s="230" t="s">
        <v>2279</v>
      </c>
      <c r="G1422" s="231" t="s">
        <v>277</v>
      </c>
      <c r="H1422" s="232">
        <v>0.92000000000000004</v>
      </c>
      <c r="I1422" s="233"/>
      <c r="J1422" s="234">
        <f>ROUND(I1422*H1422,2)</f>
        <v>0</v>
      </c>
      <c r="K1422" s="230" t="s">
        <v>222</v>
      </c>
      <c r="L1422" s="45"/>
      <c r="M1422" s="235" t="s">
        <v>1</v>
      </c>
      <c r="N1422" s="236" t="s">
        <v>44</v>
      </c>
      <c r="O1422" s="92"/>
      <c r="P1422" s="237">
        <f>O1422*H1422</f>
        <v>0</v>
      </c>
      <c r="Q1422" s="237">
        <v>0</v>
      </c>
      <c r="R1422" s="237">
        <f>Q1422*H1422</f>
        <v>0</v>
      </c>
      <c r="S1422" s="237">
        <v>0</v>
      </c>
      <c r="T1422" s="238">
        <f>S1422*H1422</f>
        <v>0</v>
      </c>
      <c r="U1422" s="39"/>
      <c r="V1422" s="39"/>
      <c r="W1422" s="39"/>
      <c r="X1422" s="39"/>
      <c r="Y1422" s="39"/>
      <c r="Z1422" s="39"/>
      <c r="AA1422" s="39"/>
      <c r="AB1422" s="39"/>
      <c r="AC1422" s="39"/>
      <c r="AD1422" s="39"/>
      <c r="AE1422" s="39"/>
      <c r="AR1422" s="239" t="s">
        <v>290</v>
      </c>
      <c r="AT1422" s="239" t="s">
        <v>218</v>
      </c>
      <c r="AU1422" s="239" t="s">
        <v>88</v>
      </c>
      <c r="AY1422" s="18" t="s">
        <v>216</v>
      </c>
      <c r="BE1422" s="240">
        <f>IF(N1422="základní",J1422,0)</f>
        <v>0</v>
      </c>
      <c r="BF1422" s="240">
        <f>IF(N1422="snížená",J1422,0)</f>
        <v>0</v>
      </c>
      <c r="BG1422" s="240">
        <f>IF(N1422="zákl. přenesená",J1422,0)</f>
        <v>0</v>
      </c>
      <c r="BH1422" s="240">
        <f>IF(N1422="sníž. přenesená",J1422,0)</f>
        <v>0</v>
      </c>
      <c r="BI1422" s="240">
        <f>IF(N1422="nulová",J1422,0)</f>
        <v>0</v>
      </c>
      <c r="BJ1422" s="18" t="s">
        <v>86</v>
      </c>
      <c r="BK1422" s="240">
        <f>ROUND(I1422*H1422,2)</f>
        <v>0</v>
      </c>
      <c r="BL1422" s="18" t="s">
        <v>290</v>
      </c>
      <c r="BM1422" s="239" t="s">
        <v>2280</v>
      </c>
    </row>
    <row r="1423" s="13" customFormat="1">
      <c r="A1423" s="13"/>
      <c r="B1423" s="241"/>
      <c r="C1423" s="242"/>
      <c r="D1423" s="243" t="s">
        <v>230</v>
      </c>
      <c r="E1423" s="244" t="s">
        <v>1</v>
      </c>
      <c r="F1423" s="245" t="s">
        <v>2281</v>
      </c>
      <c r="G1423" s="242"/>
      <c r="H1423" s="246">
        <v>0.92000000000000004</v>
      </c>
      <c r="I1423" s="247"/>
      <c r="J1423" s="242"/>
      <c r="K1423" s="242"/>
      <c r="L1423" s="248"/>
      <c r="M1423" s="249"/>
      <c r="N1423" s="250"/>
      <c r="O1423" s="250"/>
      <c r="P1423" s="250"/>
      <c r="Q1423" s="250"/>
      <c r="R1423" s="250"/>
      <c r="S1423" s="250"/>
      <c r="T1423" s="251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52" t="s">
        <v>230</v>
      </c>
      <c r="AU1423" s="252" t="s">
        <v>88</v>
      </c>
      <c r="AV1423" s="13" t="s">
        <v>88</v>
      </c>
      <c r="AW1423" s="13" t="s">
        <v>34</v>
      </c>
      <c r="AX1423" s="13" t="s">
        <v>86</v>
      </c>
      <c r="AY1423" s="252" t="s">
        <v>216</v>
      </c>
    </row>
    <row r="1424" s="2" customFormat="1" ht="24.15" customHeight="1">
      <c r="A1424" s="39"/>
      <c r="B1424" s="40"/>
      <c r="C1424" s="264" t="s">
        <v>2282</v>
      </c>
      <c r="D1424" s="264" t="s">
        <v>372</v>
      </c>
      <c r="E1424" s="265" t="s">
        <v>2139</v>
      </c>
      <c r="F1424" s="266" t="s">
        <v>2140</v>
      </c>
      <c r="G1424" s="267" t="s">
        <v>277</v>
      </c>
      <c r="H1424" s="268">
        <v>1.012</v>
      </c>
      <c r="I1424" s="269"/>
      <c r="J1424" s="270">
        <f>ROUND(I1424*H1424,2)</f>
        <v>0</v>
      </c>
      <c r="K1424" s="266" t="s">
        <v>222</v>
      </c>
      <c r="L1424" s="271"/>
      <c r="M1424" s="272" t="s">
        <v>1</v>
      </c>
      <c r="N1424" s="273" t="s">
        <v>44</v>
      </c>
      <c r="O1424" s="92"/>
      <c r="P1424" s="237">
        <f>O1424*H1424</f>
        <v>0</v>
      </c>
      <c r="Q1424" s="237">
        <v>0.002</v>
      </c>
      <c r="R1424" s="237">
        <f>Q1424*H1424</f>
        <v>0.0020240000000000002</v>
      </c>
      <c r="S1424" s="237">
        <v>0</v>
      </c>
      <c r="T1424" s="238">
        <f>S1424*H1424</f>
        <v>0</v>
      </c>
      <c r="U1424" s="39"/>
      <c r="V1424" s="39"/>
      <c r="W1424" s="39"/>
      <c r="X1424" s="39"/>
      <c r="Y1424" s="39"/>
      <c r="Z1424" s="39"/>
      <c r="AA1424" s="39"/>
      <c r="AB1424" s="39"/>
      <c r="AC1424" s="39"/>
      <c r="AD1424" s="39"/>
      <c r="AE1424" s="39"/>
      <c r="AR1424" s="239" t="s">
        <v>371</v>
      </c>
      <c r="AT1424" s="239" t="s">
        <v>372</v>
      </c>
      <c r="AU1424" s="239" t="s">
        <v>88</v>
      </c>
      <c r="AY1424" s="18" t="s">
        <v>216</v>
      </c>
      <c r="BE1424" s="240">
        <f>IF(N1424="základní",J1424,0)</f>
        <v>0</v>
      </c>
      <c r="BF1424" s="240">
        <f>IF(N1424="snížená",J1424,0)</f>
        <v>0</v>
      </c>
      <c r="BG1424" s="240">
        <f>IF(N1424="zákl. přenesená",J1424,0)</f>
        <v>0</v>
      </c>
      <c r="BH1424" s="240">
        <f>IF(N1424="sníž. přenesená",J1424,0)</f>
        <v>0</v>
      </c>
      <c r="BI1424" s="240">
        <f>IF(N1424="nulová",J1424,0)</f>
        <v>0</v>
      </c>
      <c r="BJ1424" s="18" t="s">
        <v>86</v>
      </c>
      <c r="BK1424" s="240">
        <f>ROUND(I1424*H1424,2)</f>
        <v>0</v>
      </c>
      <c r="BL1424" s="18" t="s">
        <v>290</v>
      </c>
      <c r="BM1424" s="239" t="s">
        <v>2283</v>
      </c>
    </row>
    <row r="1425" s="13" customFormat="1">
      <c r="A1425" s="13"/>
      <c r="B1425" s="241"/>
      <c r="C1425" s="242"/>
      <c r="D1425" s="243" t="s">
        <v>230</v>
      </c>
      <c r="E1425" s="242"/>
      <c r="F1425" s="245" t="s">
        <v>2284</v>
      </c>
      <c r="G1425" s="242"/>
      <c r="H1425" s="246">
        <v>1.012</v>
      </c>
      <c r="I1425" s="247"/>
      <c r="J1425" s="242"/>
      <c r="K1425" s="242"/>
      <c r="L1425" s="248"/>
      <c r="M1425" s="249"/>
      <c r="N1425" s="250"/>
      <c r="O1425" s="250"/>
      <c r="P1425" s="250"/>
      <c r="Q1425" s="250"/>
      <c r="R1425" s="250"/>
      <c r="S1425" s="250"/>
      <c r="T1425" s="251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52" t="s">
        <v>230</v>
      </c>
      <c r="AU1425" s="252" t="s">
        <v>88</v>
      </c>
      <c r="AV1425" s="13" t="s">
        <v>88</v>
      </c>
      <c r="AW1425" s="13" t="s">
        <v>4</v>
      </c>
      <c r="AX1425" s="13" t="s">
        <v>86</v>
      </c>
      <c r="AY1425" s="252" t="s">
        <v>216</v>
      </c>
    </row>
    <row r="1426" s="2" customFormat="1" ht="16.5" customHeight="1">
      <c r="A1426" s="39"/>
      <c r="B1426" s="40"/>
      <c r="C1426" s="228" t="s">
        <v>2285</v>
      </c>
      <c r="D1426" s="228" t="s">
        <v>218</v>
      </c>
      <c r="E1426" s="229" t="s">
        <v>2286</v>
      </c>
      <c r="F1426" s="230" t="s">
        <v>2287</v>
      </c>
      <c r="G1426" s="231" t="s">
        <v>359</v>
      </c>
      <c r="H1426" s="232">
        <v>8.2129999999999992</v>
      </c>
      <c r="I1426" s="233"/>
      <c r="J1426" s="234">
        <f>ROUND(I1426*H1426,2)</f>
        <v>0</v>
      </c>
      <c r="K1426" s="230" t="s">
        <v>222</v>
      </c>
      <c r="L1426" s="45"/>
      <c r="M1426" s="235" t="s">
        <v>1</v>
      </c>
      <c r="N1426" s="236" t="s">
        <v>44</v>
      </c>
      <c r="O1426" s="92"/>
      <c r="P1426" s="237">
        <f>O1426*H1426</f>
        <v>0</v>
      </c>
      <c r="Q1426" s="237">
        <v>0</v>
      </c>
      <c r="R1426" s="237">
        <f>Q1426*H1426</f>
        <v>0</v>
      </c>
      <c r="S1426" s="237">
        <v>0</v>
      </c>
      <c r="T1426" s="238">
        <f>S1426*H1426</f>
        <v>0</v>
      </c>
      <c r="U1426" s="39"/>
      <c r="V1426" s="39"/>
      <c r="W1426" s="39"/>
      <c r="X1426" s="39"/>
      <c r="Y1426" s="39"/>
      <c r="Z1426" s="39"/>
      <c r="AA1426" s="39"/>
      <c r="AB1426" s="39"/>
      <c r="AC1426" s="39"/>
      <c r="AD1426" s="39"/>
      <c r="AE1426" s="39"/>
      <c r="AR1426" s="239" t="s">
        <v>290</v>
      </c>
      <c r="AT1426" s="239" t="s">
        <v>218</v>
      </c>
      <c r="AU1426" s="239" t="s">
        <v>88</v>
      </c>
      <c r="AY1426" s="18" t="s">
        <v>216</v>
      </c>
      <c r="BE1426" s="240">
        <f>IF(N1426="základní",J1426,0)</f>
        <v>0</v>
      </c>
      <c r="BF1426" s="240">
        <f>IF(N1426="snížená",J1426,0)</f>
        <v>0</v>
      </c>
      <c r="BG1426" s="240">
        <f>IF(N1426="zákl. přenesená",J1426,0)</f>
        <v>0</v>
      </c>
      <c r="BH1426" s="240">
        <f>IF(N1426="sníž. přenesená",J1426,0)</f>
        <v>0</v>
      </c>
      <c r="BI1426" s="240">
        <f>IF(N1426="nulová",J1426,0)</f>
        <v>0</v>
      </c>
      <c r="BJ1426" s="18" t="s">
        <v>86</v>
      </c>
      <c r="BK1426" s="240">
        <f>ROUND(I1426*H1426,2)</f>
        <v>0</v>
      </c>
      <c r="BL1426" s="18" t="s">
        <v>290</v>
      </c>
      <c r="BM1426" s="239" t="s">
        <v>2288</v>
      </c>
    </row>
    <row r="1427" s="2" customFormat="1" ht="16.5" customHeight="1">
      <c r="A1427" s="39"/>
      <c r="B1427" s="40"/>
      <c r="C1427" s="228" t="s">
        <v>2289</v>
      </c>
      <c r="D1427" s="228" t="s">
        <v>218</v>
      </c>
      <c r="E1427" s="229" t="s">
        <v>2290</v>
      </c>
      <c r="F1427" s="230" t="s">
        <v>2291</v>
      </c>
      <c r="G1427" s="231" t="s">
        <v>359</v>
      </c>
      <c r="H1427" s="232">
        <v>8.2129999999999992</v>
      </c>
      <c r="I1427" s="233"/>
      <c r="J1427" s="234">
        <f>ROUND(I1427*H1427,2)</f>
        <v>0</v>
      </c>
      <c r="K1427" s="230" t="s">
        <v>222</v>
      </c>
      <c r="L1427" s="45"/>
      <c r="M1427" s="235" t="s">
        <v>1</v>
      </c>
      <c r="N1427" s="236" t="s">
        <v>44</v>
      </c>
      <c r="O1427" s="92"/>
      <c r="P1427" s="237">
        <f>O1427*H1427</f>
        <v>0</v>
      </c>
      <c r="Q1427" s="237">
        <v>0</v>
      </c>
      <c r="R1427" s="237">
        <f>Q1427*H1427</f>
        <v>0</v>
      </c>
      <c r="S1427" s="237">
        <v>0</v>
      </c>
      <c r="T1427" s="238">
        <f>S1427*H1427</f>
        <v>0</v>
      </c>
      <c r="U1427" s="39"/>
      <c r="V1427" s="39"/>
      <c r="W1427" s="39"/>
      <c r="X1427" s="39"/>
      <c r="Y1427" s="39"/>
      <c r="Z1427" s="39"/>
      <c r="AA1427" s="39"/>
      <c r="AB1427" s="39"/>
      <c r="AC1427" s="39"/>
      <c r="AD1427" s="39"/>
      <c r="AE1427" s="39"/>
      <c r="AR1427" s="239" t="s">
        <v>290</v>
      </c>
      <c r="AT1427" s="239" t="s">
        <v>218</v>
      </c>
      <c r="AU1427" s="239" t="s">
        <v>88</v>
      </c>
      <c r="AY1427" s="18" t="s">
        <v>216</v>
      </c>
      <c r="BE1427" s="240">
        <f>IF(N1427="základní",J1427,0)</f>
        <v>0</v>
      </c>
      <c r="BF1427" s="240">
        <f>IF(N1427="snížená",J1427,0)</f>
        <v>0</v>
      </c>
      <c r="BG1427" s="240">
        <f>IF(N1427="zákl. přenesená",J1427,0)</f>
        <v>0</v>
      </c>
      <c r="BH1427" s="240">
        <f>IF(N1427="sníž. přenesená",J1427,0)</f>
        <v>0</v>
      </c>
      <c r="BI1427" s="240">
        <f>IF(N1427="nulová",J1427,0)</f>
        <v>0</v>
      </c>
      <c r="BJ1427" s="18" t="s">
        <v>86</v>
      </c>
      <c r="BK1427" s="240">
        <f>ROUND(I1427*H1427,2)</f>
        <v>0</v>
      </c>
      <c r="BL1427" s="18" t="s">
        <v>290</v>
      </c>
      <c r="BM1427" s="239" t="s">
        <v>2292</v>
      </c>
    </row>
    <row r="1428" s="12" customFormat="1" ht="22.8" customHeight="1">
      <c r="A1428" s="12"/>
      <c r="B1428" s="212"/>
      <c r="C1428" s="213"/>
      <c r="D1428" s="214" t="s">
        <v>78</v>
      </c>
      <c r="E1428" s="226" t="s">
        <v>2293</v>
      </c>
      <c r="F1428" s="226" t="s">
        <v>2294</v>
      </c>
      <c r="G1428" s="213"/>
      <c r="H1428" s="213"/>
      <c r="I1428" s="216"/>
      <c r="J1428" s="227">
        <f>BK1428</f>
        <v>0</v>
      </c>
      <c r="K1428" s="213"/>
      <c r="L1428" s="218"/>
      <c r="M1428" s="219"/>
      <c r="N1428" s="220"/>
      <c r="O1428" s="220"/>
      <c r="P1428" s="221">
        <f>SUM(P1429:P1437)</f>
        <v>0</v>
      </c>
      <c r="Q1428" s="220"/>
      <c r="R1428" s="221">
        <f>SUM(R1429:R1437)</f>
        <v>0.56576000000000004</v>
      </c>
      <c r="S1428" s="220"/>
      <c r="T1428" s="222">
        <f>SUM(T1429:T1437)</f>
        <v>0</v>
      </c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R1428" s="223" t="s">
        <v>88</v>
      </c>
      <c r="AT1428" s="224" t="s">
        <v>78</v>
      </c>
      <c r="AU1428" s="224" t="s">
        <v>86</v>
      </c>
      <c r="AY1428" s="223" t="s">
        <v>216</v>
      </c>
      <c r="BK1428" s="225">
        <f>SUM(BK1429:BK1437)</f>
        <v>0</v>
      </c>
    </row>
    <row r="1429" s="2" customFormat="1" ht="16.5" customHeight="1">
      <c r="A1429" s="39"/>
      <c r="B1429" s="40"/>
      <c r="C1429" s="228" t="s">
        <v>2295</v>
      </c>
      <c r="D1429" s="228" t="s">
        <v>218</v>
      </c>
      <c r="E1429" s="229" t="s">
        <v>2296</v>
      </c>
      <c r="F1429" s="230" t="s">
        <v>2297</v>
      </c>
      <c r="G1429" s="231" t="s">
        <v>293</v>
      </c>
      <c r="H1429" s="232">
        <v>44</v>
      </c>
      <c r="I1429" s="233"/>
      <c r="J1429" s="234">
        <f>ROUND(I1429*H1429,2)</f>
        <v>0</v>
      </c>
      <c r="K1429" s="230" t="s">
        <v>222</v>
      </c>
      <c r="L1429" s="45"/>
      <c r="M1429" s="235" t="s">
        <v>1</v>
      </c>
      <c r="N1429" s="236" t="s">
        <v>44</v>
      </c>
      <c r="O1429" s="92"/>
      <c r="P1429" s="237">
        <f>O1429*H1429</f>
        <v>0</v>
      </c>
      <c r="Q1429" s="237">
        <v>0.0016800000000000001</v>
      </c>
      <c r="R1429" s="237">
        <f>Q1429*H1429</f>
        <v>0.07392</v>
      </c>
      <c r="S1429" s="237">
        <v>0</v>
      </c>
      <c r="T1429" s="238">
        <f>S1429*H1429</f>
        <v>0</v>
      </c>
      <c r="U1429" s="39"/>
      <c r="V1429" s="39"/>
      <c r="W1429" s="39"/>
      <c r="X1429" s="39"/>
      <c r="Y1429" s="39"/>
      <c r="Z1429" s="39"/>
      <c r="AA1429" s="39"/>
      <c r="AB1429" s="39"/>
      <c r="AC1429" s="39"/>
      <c r="AD1429" s="39"/>
      <c r="AE1429" s="39"/>
      <c r="AR1429" s="239" t="s">
        <v>290</v>
      </c>
      <c r="AT1429" s="239" t="s">
        <v>218</v>
      </c>
      <c r="AU1429" s="239" t="s">
        <v>88</v>
      </c>
      <c r="AY1429" s="18" t="s">
        <v>216</v>
      </c>
      <c r="BE1429" s="240">
        <f>IF(N1429="základní",J1429,0)</f>
        <v>0</v>
      </c>
      <c r="BF1429" s="240">
        <f>IF(N1429="snížená",J1429,0)</f>
        <v>0</v>
      </c>
      <c r="BG1429" s="240">
        <f>IF(N1429="zákl. přenesená",J1429,0)</f>
        <v>0</v>
      </c>
      <c r="BH1429" s="240">
        <f>IF(N1429="sníž. přenesená",J1429,0)</f>
        <v>0</v>
      </c>
      <c r="BI1429" s="240">
        <f>IF(N1429="nulová",J1429,0)</f>
        <v>0</v>
      </c>
      <c r="BJ1429" s="18" t="s">
        <v>86</v>
      </c>
      <c r="BK1429" s="240">
        <f>ROUND(I1429*H1429,2)</f>
        <v>0</v>
      </c>
      <c r="BL1429" s="18" t="s">
        <v>290</v>
      </c>
      <c r="BM1429" s="239" t="s">
        <v>2298</v>
      </c>
    </row>
    <row r="1430" s="13" customFormat="1">
      <c r="A1430" s="13"/>
      <c r="B1430" s="241"/>
      <c r="C1430" s="242"/>
      <c r="D1430" s="243" t="s">
        <v>230</v>
      </c>
      <c r="E1430" s="244" t="s">
        <v>1</v>
      </c>
      <c r="F1430" s="245" t="s">
        <v>2299</v>
      </c>
      <c r="G1430" s="242"/>
      <c r="H1430" s="246">
        <v>44</v>
      </c>
      <c r="I1430" s="247"/>
      <c r="J1430" s="242"/>
      <c r="K1430" s="242"/>
      <c r="L1430" s="248"/>
      <c r="M1430" s="249"/>
      <c r="N1430" s="250"/>
      <c r="O1430" s="250"/>
      <c r="P1430" s="250"/>
      <c r="Q1430" s="250"/>
      <c r="R1430" s="250"/>
      <c r="S1430" s="250"/>
      <c r="T1430" s="251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52" t="s">
        <v>230</v>
      </c>
      <c r="AU1430" s="252" t="s">
        <v>88</v>
      </c>
      <c r="AV1430" s="13" t="s">
        <v>88</v>
      </c>
      <c r="AW1430" s="13" t="s">
        <v>34</v>
      </c>
      <c r="AX1430" s="13" t="s">
        <v>86</v>
      </c>
      <c r="AY1430" s="252" t="s">
        <v>216</v>
      </c>
    </row>
    <row r="1431" s="2" customFormat="1" ht="16.5" customHeight="1">
      <c r="A1431" s="39"/>
      <c r="B1431" s="40"/>
      <c r="C1431" s="228" t="s">
        <v>2300</v>
      </c>
      <c r="D1431" s="228" t="s">
        <v>218</v>
      </c>
      <c r="E1431" s="229" t="s">
        <v>2301</v>
      </c>
      <c r="F1431" s="230" t="s">
        <v>2302</v>
      </c>
      <c r="G1431" s="231" t="s">
        <v>293</v>
      </c>
      <c r="H1431" s="232">
        <v>7.5</v>
      </c>
      <c r="I1431" s="233"/>
      <c r="J1431" s="234">
        <f>ROUND(I1431*H1431,2)</f>
        <v>0</v>
      </c>
      <c r="K1431" s="230" t="s">
        <v>222</v>
      </c>
      <c r="L1431" s="45"/>
      <c r="M1431" s="235" t="s">
        <v>1</v>
      </c>
      <c r="N1431" s="236" t="s">
        <v>44</v>
      </c>
      <c r="O1431" s="92"/>
      <c r="P1431" s="237">
        <f>O1431*H1431</f>
        <v>0</v>
      </c>
      <c r="Q1431" s="237">
        <v>0.0030799999999999998</v>
      </c>
      <c r="R1431" s="237">
        <f>Q1431*H1431</f>
        <v>0.023099999999999999</v>
      </c>
      <c r="S1431" s="237">
        <v>0</v>
      </c>
      <c r="T1431" s="238">
        <f>S1431*H1431</f>
        <v>0</v>
      </c>
      <c r="U1431" s="39"/>
      <c r="V1431" s="39"/>
      <c r="W1431" s="39"/>
      <c r="X1431" s="39"/>
      <c r="Y1431" s="39"/>
      <c r="Z1431" s="39"/>
      <c r="AA1431" s="39"/>
      <c r="AB1431" s="39"/>
      <c r="AC1431" s="39"/>
      <c r="AD1431" s="39"/>
      <c r="AE1431" s="39"/>
      <c r="AR1431" s="239" t="s">
        <v>290</v>
      </c>
      <c r="AT1431" s="239" t="s">
        <v>218</v>
      </c>
      <c r="AU1431" s="239" t="s">
        <v>88</v>
      </c>
      <c r="AY1431" s="18" t="s">
        <v>216</v>
      </c>
      <c r="BE1431" s="240">
        <f>IF(N1431="základní",J1431,0)</f>
        <v>0</v>
      </c>
      <c r="BF1431" s="240">
        <f>IF(N1431="snížená",J1431,0)</f>
        <v>0</v>
      </c>
      <c r="BG1431" s="240">
        <f>IF(N1431="zákl. přenesená",J1431,0)</f>
        <v>0</v>
      </c>
      <c r="BH1431" s="240">
        <f>IF(N1431="sníž. přenesená",J1431,0)</f>
        <v>0</v>
      </c>
      <c r="BI1431" s="240">
        <f>IF(N1431="nulová",J1431,0)</f>
        <v>0</v>
      </c>
      <c r="BJ1431" s="18" t="s">
        <v>86</v>
      </c>
      <c r="BK1431" s="240">
        <f>ROUND(I1431*H1431,2)</f>
        <v>0</v>
      </c>
      <c r="BL1431" s="18" t="s">
        <v>290</v>
      </c>
      <c r="BM1431" s="239" t="s">
        <v>2303</v>
      </c>
    </row>
    <row r="1432" s="13" customFormat="1">
      <c r="A1432" s="13"/>
      <c r="B1432" s="241"/>
      <c r="C1432" s="242"/>
      <c r="D1432" s="243" t="s">
        <v>230</v>
      </c>
      <c r="E1432" s="244" t="s">
        <v>1</v>
      </c>
      <c r="F1432" s="245" t="s">
        <v>2304</v>
      </c>
      <c r="G1432" s="242"/>
      <c r="H1432" s="246">
        <v>7.5</v>
      </c>
      <c r="I1432" s="247"/>
      <c r="J1432" s="242"/>
      <c r="K1432" s="242"/>
      <c r="L1432" s="248"/>
      <c r="M1432" s="249"/>
      <c r="N1432" s="250"/>
      <c r="O1432" s="250"/>
      <c r="P1432" s="250"/>
      <c r="Q1432" s="250"/>
      <c r="R1432" s="250"/>
      <c r="S1432" s="250"/>
      <c r="T1432" s="251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52" t="s">
        <v>230</v>
      </c>
      <c r="AU1432" s="252" t="s">
        <v>88</v>
      </c>
      <c r="AV1432" s="13" t="s">
        <v>88</v>
      </c>
      <c r="AW1432" s="13" t="s">
        <v>34</v>
      </c>
      <c r="AX1432" s="13" t="s">
        <v>86</v>
      </c>
      <c r="AY1432" s="252" t="s">
        <v>216</v>
      </c>
    </row>
    <row r="1433" s="2" customFormat="1" ht="16.5" customHeight="1">
      <c r="A1433" s="39"/>
      <c r="B1433" s="40"/>
      <c r="C1433" s="228" t="s">
        <v>2305</v>
      </c>
      <c r="D1433" s="228" t="s">
        <v>218</v>
      </c>
      <c r="E1433" s="229" t="s">
        <v>2306</v>
      </c>
      <c r="F1433" s="230" t="s">
        <v>2307</v>
      </c>
      <c r="G1433" s="231" t="s">
        <v>293</v>
      </c>
      <c r="H1433" s="232">
        <v>38</v>
      </c>
      <c r="I1433" s="233"/>
      <c r="J1433" s="234">
        <f>ROUND(I1433*H1433,2)</f>
        <v>0</v>
      </c>
      <c r="K1433" s="230" t="s">
        <v>222</v>
      </c>
      <c r="L1433" s="45"/>
      <c r="M1433" s="235" t="s">
        <v>1</v>
      </c>
      <c r="N1433" s="236" t="s">
        <v>44</v>
      </c>
      <c r="O1433" s="92"/>
      <c r="P1433" s="237">
        <f>O1433*H1433</f>
        <v>0</v>
      </c>
      <c r="Q1433" s="237">
        <v>0.012319999999999999</v>
      </c>
      <c r="R1433" s="237">
        <f>Q1433*H1433</f>
        <v>0.46815999999999997</v>
      </c>
      <c r="S1433" s="237">
        <v>0</v>
      </c>
      <c r="T1433" s="238">
        <f>S1433*H1433</f>
        <v>0</v>
      </c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R1433" s="239" t="s">
        <v>290</v>
      </c>
      <c r="AT1433" s="239" t="s">
        <v>218</v>
      </c>
      <c r="AU1433" s="239" t="s">
        <v>88</v>
      </c>
      <c r="AY1433" s="18" t="s">
        <v>216</v>
      </c>
      <c r="BE1433" s="240">
        <f>IF(N1433="základní",J1433,0)</f>
        <v>0</v>
      </c>
      <c r="BF1433" s="240">
        <f>IF(N1433="snížená",J1433,0)</f>
        <v>0</v>
      </c>
      <c r="BG1433" s="240">
        <f>IF(N1433="zákl. přenesená",J1433,0)</f>
        <v>0</v>
      </c>
      <c r="BH1433" s="240">
        <f>IF(N1433="sníž. přenesená",J1433,0)</f>
        <v>0</v>
      </c>
      <c r="BI1433" s="240">
        <f>IF(N1433="nulová",J1433,0)</f>
        <v>0</v>
      </c>
      <c r="BJ1433" s="18" t="s">
        <v>86</v>
      </c>
      <c r="BK1433" s="240">
        <f>ROUND(I1433*H1433,2)</f>
        <v>0</v>
      </c>
      <c r="BL1433" s="18" t="s">
        <v>290</v>
      </c>
      <c r="BM1433" s="239" t="s">
        <v>2308</v>
      </c>
    </row>
    <row r="1434" s="13" customFormat="1">
      <c r="A1434" s="13"/>
      <c r="B1434" s="241"/>
      <c r="C1434" s="242"/>
      <c r="D1434" s="243" t="s">
        <v>230</v>
      </c>
      <c r="E1434" s="244" t="s">
        <v>1</v>
      </c>
      <c r="F1434" s="245" t="s">
        <v>2309</v>
      </c>
      <c r="G1434" s="242"/>
      <c r="H1434" s="246">
        <v>38</v>
      </c>
      <c r="I1434" s="247"/>
      <c r="J1434" s="242"/>
      <c r="K1434" s="242"/>
      <c r="L1434" s="248"/>
      <c r="M1434" s="249"/>
      <c r="N1434" s="250"/>
      <c r="O1434" s="250"/>
      <c r="P1434" s="250"/>
      <c r="Q1434" s="250"/>
      <c r="R1434" s="250"/>
      <c r="S1434" s="250"/>
      <c r="T1434" s="251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52" t="s">
        <v>230</v>
      </c>
      <c r="AU1434" s="252" t="s">
        <v>88</v>
      </c>
      <c r="AV1434" s="13" t="s">
        <v>88</v>
      </c>
      <c r="AW1434" s="13" t="s">
        <v>34</v>
      </c>
      <c r="AX1434" s="13" t="s">
        <v>86</v>
      </c>
      <c r="AY1434" s="252" t="s">
        <v>216</v>
      </c>
    </row>
    <row r="1435" s="2" customFormat="1" ht="21.75" customHeight="1">
      <c r="A1435" s="39"/>
      <c r="B1435" s="40"/>
      <c r="C1435" s="228" t="s">
        <v>2310</v>
      </c>
      <c r="D1435" s="228" t="s">
        <v>218</v>
      </c>
      <c r="E1435" s="229" t="s">
        <v>2311</v>
      </c>
      <c r="F1435" s="230" t="s">
        <v>2312</v>
      </c>
      <c r="G1435" s="231" t="s">
        <v>221</v>
      </c>
      <c r="H1435" s="232">
        <v>2</v>
      </c>
      <c r="I1435" s="233"/>
      <c r="J1435" s="234">
        <f>ROUND(I1435*H1435,2)</f>
        <v>0</v>
      </c>
      <c r="K1435" s="230" t="s">
        <v>1</v>
      </c>
      <c r="L1435" s="45"/>
      <c r="M1435" s="235" t="s">
        <v>1</v>
      </c>
      <c r="N1435" s="236" t="s">
        <v>44</v>
      </c>
      <c r="O1435" s="92"/>
      <c r="P1435" s="237">
        <f>O1435*H1435</f>
        <v>0</v>
      </c>
      <c r="Q1435" s="237">
        <v>0.00029</v>
      </c>
      <c r="R1435" s="237">
        <f>Q1435*H1435</f>
        <v>0.00058</v>
      </c>
      <c r="S1435" s="237">
        <v>0</v>
      </c>
      <c r="T1435" s="238">
        <f>S1435*H1435</f>
        <v>0</v>
      </c>
      <c r="U1435" s="39"/>
      <c r="V1435" s="39"/>
      <c r="W1435" s="39"/>
      <c r="X1435" s="39"/>
      <c r="Y1435" s="39"/>
      <c r="Z1435" s="39"/>
      <c r="AA1435" s="39"/>
      <c r="AB1435" s="39"/>
      <c r="AC1435" s="39"/>
      <c r="AD1435" s="39"/>
      <c r="AE1435" s="39"/>
      <c r="AR1435" s="239" t="s">
        <v>290</v>
      </c>
      <c r="AT1435" s="239" t="s">
        <v>218</v>
      </c>
      <c r="AU1435" s="239" t="s">
        <v>88</v>
      </c>
      <c r="AY1435" s="18" t="s">
        <v>216</v>
      </c>
      <c r="BE1435" s="240">
        <f>IF(N1435="základní",J1435,0)</f>
        <v>0</v>
      </c>
      <c r="BF1435" s="240">
        <f>IF(N1435="snížená",J1435,0)</f>
        <v>0</v>
      </c>
      <c r="BG1435" s="240">
        <f>IF(N1435="zákl. přenesená",J1435,0)</f>
        <v>0</v>
      </c>
      <c r="BH1435" s="240">
        <f>IF(N1435="sníž. přenesená",J1435,0)</f>
        <v>0</v>
      </c>
      <c r="BI1435" s="240">
        <f>IF(N1435="nulová",J1435,0)</f>
        <v>0</v>
      </c>
      <c r="BJ1435" s="18" t="s">
        <v>86</v>
      </c>
      <c r="BK1435" s="240">
        <f>ROUND(I1435*H1435,2)</f>
        <v>0</v>
      </c>
      <c r="BL1435" s="18" t="s">
        <v>290</v>
      </c>
      <c r="BM1435" s="239" t="s">
        <v>2313</v>
      </c>
    </row>
    <row r="1436" s="2" customFormat="1" ht="16.5" customHeight="1">
      <c r="A1436" s="39"/>
      <c r="B1436" s="40"/>
      <c r="C1436" s="228" t="s">
        <v>2314</v>
      </c>
      <c r="D1436" s="228" t="s">
        <v>218</v>
      </c>
      <c r="E1436" s="229" t="s">
        <v>2315</v>
      </c>
      <c r="F1436" s="230" t="s">
        <v>2316</v>
      </c>
      <c r="G1436" s="231" t="s">
        <v>359</v>
      </c>
      <c r="H1436" s="232">
        <v>0.56599999999999995</v>
      </c>
      <c r="I1436" s="233"/>
      <c r="J1436" s="234">
        <f>ROUND(I1436*H1436,2)</f>
        <v>0</v>
      </c>
      <c r="K1436" s="230" t="s">
        <v>222</v>
      </c>
      <c r="L1436" s="45"/>
      <c r="M1436" s="235" t="s">
        <v>1</v>
      </c>
      <c r="N1436" s="236" t="s">
        <v>44</v>
      </c>
      <c r="O1436" s="92"/>
      <c r="P1436" s="237">
        <f>O1436*H1436</f>
        <v>0</v>
      </c>
      <c r="Q1436" s="237">
        <v>0</v>
      </c>
      <c r="R1436" s="237">
        <f>Q1436*H1436</f>
        <v>0</v>
      </c>
      <c r="S1436" s="237">
        <v>0</v>
      </c>
      <c r="T1436" s="238">
        <f>S1436*H1436</f>
        <v>0</v>
      </c>
      <c r="U1436" s="39"/>
      <c r="V1436" s="39"/>
      <c r="W1436" s="39"/>
      <c r="X1436" s="39"/>
      <c r="Y1436" s="39"/>
      <c r="Z1436" s="39"/>
      <c r="AA1436" s="39"/>
      <c r="AB1436" s="39"/>
      <c r="AC1436" s="39"/>
      <c r="AD1436" s="39"/>
      <c r="AE1436" s="39"/>
      <c r="AR1436" s="239" t="s">
        <v>290</v>
      </c>
      <c r="AT1436" s="239" t="s">
        <v>218</v>
      </c>
      <c r="AU1436" s="239" t="s">
        <v>88</v>
      </c>
      <c r="AY1436" s="18" t="s">
        <v>216</v>
      </c>
      <c r="BE1436" s="240">
        <f>IF(N1436="základní",J1436,0)</f>
        <v>0</v>
      </c>
      <c r="BF1436" s="240">
        <f>IF(N1436="snížená",J1436,0)</f>
        <v>0</v>
      </c>
      <c r="BG1436" s="240">
        <f>IF(N1436="zákl. přenesená",J1436,0)</f>
        <v>0</v>
      </c>
      <c r="BH1436" s="240">
        <f>IF(N1436="sníž. přenesená",J1436,0)</f>
        <v>0</v>
      </c>
      <c r="BI1436" s="240">
        <f>IF(N1436="nulová",J1436,0)</f>
        <v>0</v>
      </c>
      <c r="BJ1436" s="18" t="s">
        <v>86</v>
      </c>
      <c r="BK1436" s="240">
        <f>ROUND(I1436*H1436,2)</f>
        <v>0</v>
      </c>
      <c r="BL1436" s="18" t="s">
        <v>290</v>
      </c>
      <c r="BM1436" s="239" t="s">
        <v>2317</v>
      </c>
    </row>
    <row r="1437" s="2" customFormat="1" ht="16.5" customHeight="1">
      <c r="A1437" s="39"/>
      <c r="B1437" s="40"/>
      <c r="C1437" s="228" t="s">
        <v>2318</v>
      </c>
      <c r="D1437" s="228" t="s">
        <v>218</v>
      </c>
      <c r="E1437" s="229" t="s">
        <v>2319</v>
      </c>
      <c r="F1437" s="230" t="s">
        <v>2320</v>
      </c>
      <c r="G1437" s="231" t="s">
        <v>359</v>
      </c>
      <c r="H1437" s="232">
        <v>0.56599999999999995</v>
      </c>
      <c r="I1437" s="233"/>
      <c r="J1437" s="234">
        <f>ROUND(I1437*H1437,2)</f>
        <v>0</v>
      </c>
      <c r="K1437" s="230" t="s">
        <v>222</v>
      </c>
      <c r="L1437" s="45"/>
      <c r="M1437" s="235" t="s">
        <v>1</v>
      </c>
      <c r="N1437" s="236" t="s">
        <v>44</v>
      </c>
      <c r="O1437" s="92"/>
      <c r="P1437" s="237">
        <f>O1437*H1437</f>
        <v>0</v>
      </c>
      <c r="Q1437" s="237">
        <v>0</v>
      </c>
      <c r="R1437" s="237">
        <f>Q1437*H1437</f>
        <v>0</v>
      </c>
      <c r="S1437" s="237">
        <v>0</v>
      </c>
      <c r="T1437" s="238">
        <f>S1437*H1437</f>
        <v>0</v>
      </c>
      <c r="U1437" s="39"/>
      <c r="V1437" s="39"/>
      <c r="W1437" s="39"/>
      <c r="X1437" s="39"/>
      <c r="Y1437" s="39"/>
      <c r="Z1437" s="39"/>
      <c r="AA1437" s="39"/>
      <c r="AB1437" s="39"/>
      <c r="AC1437" s="39"/>
      <c r="AD1437" s="39"/>
      <c r="AE1437" s="39"/>
      <c r="AR1437" s="239" t="s">
        <v>290</v>
      </c>
      <c r="AT1437" s="239" t="s">
        <v>218</v>
      </c>
      <c r="AU1437" s="239" t="s">
        <v>88</v>
      </c>
      <c r="AY1437" s="18" t="s">
        <v>216</v>
      </c>
      <c r="BE1437" s="240">
        <f>IF(N1437="základní",J1437,0)</f>
        <v>0</v>
      </c>
      <c r="BF1437" s="240">
        <f>IF(N1437="snížená",J1437,0)</f>
        <v>0</v>
      </c>
      <c r="BG1437" s="240">
        <f>IF(N1437="zákl. přenesená",J1437,0)</f>
        <v>0</v>
      </c>
      <c r="BH1437" s="240">
        <f>IF(N1437="sníž. přenesená",J1437,0)</f>
        <v>0</v>
      </c>
      <c r="BI1437" s="240">
        <f>IF(N1437="nulová",J1437,0)</f>
        <v>0</v>
      </c>
      <c r="BJ1437" s="18" t="s">
        <v>86</v>
      </c>
      <c r="BK1437" s="240">
        <f>ROUND(I1437*H1437,2)</f>
        <v>0</v>
      </c>
      <c r="BL1437" s="18" t="s">
        <v>290</v>
      </c>
      <c r="BM1437" s="239" t="s">
        <v>2321</v>
      </c>
    </row>
    <row r="1438" s="12" customFormat="1" ht="22.8" customHeight="1">
      <c r="A1438" s="12"/>
      <c r="B1438" s="212"/>
      <c r="C1438" s="213"/>
      <c r="D1438" s="214" t="s">
        <v>78</v>
      </c>
      <c r="E1438" s="226" t="s">
        <v>2322</v>
      </c>
      <c r="F1438" s="226" t="s">
        <v>2323</v>
      </c>
      <c r="G1438" s="213"/>
      <c r="H1438" s="213"/>
      <c r="I1438" s="216"/>
      <c r="J1438" s="227">
        <f>BK1438</f>
        <v>0</v>
      </c>
      <c r="K1438" s="213"/>
      <c r="L1438" s="218"/>
      <c r="M1438" s="219"/>
      <c r="N1438" s="220"/>
      <c r="O1438" s="220"/>
      <c r="P1438" s="221">
        <f>SUM(P1439:P1441)</f>
        <v>0</v>
      </c>
      <c r="Q1438" s="220"/>
      <c r="R1438" s="221">
        <f>SUM(R1439:R1441)</f>
        <v>0.00046000000000000001</v>
      </c>
      <c r="S1438" s="220"/>
      <c r="T1438" s="222">
        <f>SUM(T1439:T1441)</f>
        <v>0</v>
      </c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R1438" s="223" t="s">
        <v>88</v>
      </c>
      <c r="AT1438" s="224" t="s">
        <v>78</v>
      </c>
      <c r="AU1438" s="224" t="s">
        <v>86</v>
      </c>
      <c r="AY1438" s="223" t="s">
        <v>216</v>
      </c>
      <c r="BK1438" s="225">
        <f>SUM(BK1439:BK1441)</f>
        <v>0</v>
      </c>
    </row>
    <row r="1439" s="2" customFormat="1" ht="16.5" customHeight="1">
      <c r="A1439" s="39"/>
      <c r="B1439" s="40"/>
      <c r="C1439" s="228" t="s">
        <v>2324</v>
      </c>
      <c r="D1439" s="228" t="s">
        <v>218</v>
      </c>
      <c r="E1439" s="229" t="s">
        <v>2325</v>
      </c>
      <c r="F1439" s="230" t="s">
        <v>2326</v>
      </c>
      <c r="G1439" s="231" t="s">
        <v>221</v>
      </c>
      <c r="H1439" s="232">
        <v>1</v>
      </c>
      <c r="I1439" s="233"/>
      <c r="J1439" s="234">
        <f>ROUND(I1439*H1439,2)</f>
        <v>0</v>
      </c>
      <c r="K1439" s="230" t="s">
        <v>222</v>
      </c>
      <c r="L1439" s="45"/>
      <c r="M1439" s="235" t="s">
        <v>1</v>
      </c>
      <c r="N1439" s="236" t="s">
        <v>44</v>
      </c>
      <c r="O1439" s="92"/>
      <c r="P1439" s="237">
        <f>O1439*H1439</f>
        <v>0</v>
      </c>
      <c r="Q1439" s="237">
        <v>0</v>
      </c>
      <c r="R1439" s="237">
        <f>Q1439*H1439</f>
        <v>0</v>
      </c>
      <c r="S1439" s="237">
        <v>0</v>
      </c>
      <c r="T1439" s="238">
        <f>S1439*H1439</f>
        <v>0</v>
      </c>
      <c r="U1439" s="39"/>
      <c r="V1439" s="39"/>
      <c r="W1439" s="39"/>
      <c r="X1439" s="39"/>
      <c r="Y1439" s="39"/>
      <c r="Z1439" s="39"/>
      <c r="AA1439" s="39"/>
      <c r="AB1439" s="39"/>
      <c r="AC1439" s="39"/>
      <c r="AD1439" s="39"/>
      <c r="AE1439" s="39"/>
      <c r="AR1439" s="239" t="s">
        <v>290</v>
      </c>
      <c r="AT1439" s="239" t="s">
        <v>218</v>
      </c>
      <c r="AU1439" s="239" t="s">
        <v>88</v>
      </c>
      <c r="AY1439" s="18" t="s">
        <v>216</v>
      </c>
      <c r="BE1439" s="240">
        <f>IF(N1439="základní",J1439,0)</f>
        <v>0</v>
      </c>
      <c r="BF1439" s="240">
        <f>IF(N1439="snížená",J1439,0)</f>
        <v>0</v>
      </c>
      <c r="BG1439" s="240">
        <f>IF(N1439="zákl. přenesená",J1439,0)</f>
        <v>0</v>
      </c>
      <c r="BH1439" s="240">
        <f>IF(N1439="sníž. přenesená",J1439,0)</f>
        <v>0</v>
      </c>
      <c r="BI1439" s="240">
        <f>IF(N1439="nulová",J1439,0)</f>
        <v>0</v>
      </c>
      <c r="BJ1439" s="18" t="s">
        <v>86</v>
      </c>
      <c r="BK1439" s="240">
        <f>ROUND(I1439*H1439,2)</f>
        <v>0</v>
      </c>
      <c r="BL1439" s="18" t="s">
        <v>290</v>
      </c>
      <c r="BM1439" s="239" t="s">
        <v>2327</v>
      </c>
    </row>
    <row r="1440" s="13" customFormat="1">
      <c r="A1440" s="13"/>
      <c r="B1440" s="241"/>
      <c r="C1440" s="242"/>
      <c r="D1440" s="243" t="s">
        <v>230</v>
      </c>
      <c r="E1440" s="244" t="s">
        <v>1</v>
      </c>
      <c r="F1440" s="245" t="s">
        <v>86</v>
      </c>
      <c r="G1440" s="242"/>
      <c r="H1440" s="246">
        <v>1</v>
      </c>
      <c r="I1440" s="247"/>
      <c r="J1440" s="242"/>
      <c r="K1440" s="242"/>
      <c r="L1440" s="248"/>
      <c r="M1440" s="249"/>
      <c r="N1440" s="250"/>
      <c r="O1440" s="250"/>
      <c r="P1440" s="250"/>
      <c r="Q1440" s="250"/>
      <c r="R1440" s="250"/>
      <c r="S1440" s="250"/>
      <c r="T1440" s="251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52" t="s">
        <v>230</v>
      </c>
      <c r="AU1440" s="252" t="s">
        <v>88</v>
      </c>
      <c r="AV1440" s="13" t="s">
        <v>88</v>
      </c>
      <c r="AW1440" s="13" t="s">
        <v>34</v>
      </c>
      <c r="AX1440" s="13" t="s">
        <v>86</v>
      </c>
      <c r="AY1440" s="252" t="s">
        <v>216</v>
      </c>
    </row>
    <row r="1441" s="2" customFormat="1" ht="16.5" customHeight="1">
      <c r="A1441" s="39"/>
      <c r="B1441" s="40"/>
      <c r="C1441" s="264" t="s">
        <v>2328</v>
      </c>
      <c r="D1441" s="264" t="s">
        <v>372</v>
      </c>
      <c r="E1441" s="265" t="s">
        <v>2329</v>
      </c>
      <c r="F1441" s="266" t="s">
        <v>2330</v>
      </c>
      <c r="G1441" s="267" t="s">
        <v>221</v>
      </c>
      <c r="H1441" s="268">
        <v>1</v>
      </c>
      <c r="I1441" s="269"/>
      <c r="J1441" s="270">
        <f>ROUND(I1441*H1441,2)</f>
        <v>0</v>
      </c>
      <c r="K1441" s="266" t="s">
        <v>222</v>
      </c>
      <c r="L1441" s="271"/>
      <c r="M1441" s="272" t="s">
        <v>1</v>
      </c>
      <c r="N1441" s="273" t="s">
        <v>44</v>
      </c>
      <c r="O1441" s="92"/>
      <c r="P1441" s="237">
        <f>O1441*H1441</f>
        <v>0</v>
      </c>
      <c r="Q1441" s="237">
        <v>0.00046000000000000001</v>
      </c>
      <c r="R1441" s="237">
        <f>Q1441*H1441</f>
        <v>0.00046000000000000001</v>
      </c>
      <c r="S1441" s="237">
        <v>0</v>
      </c>
      <c r="T1441" s="238">
        <f>S1441*H1441</f>
        <v>0</v>
      </c>
      <c r="U1441" s="39"/>
      <c r="V1441" s="39"/>
      <c r="W1441" s="39"/>
      <c r="X1441" s="39"/>
      <c r="Y1441" s="39"/>
      <c r="Z1441" s="39"/>
      <c r="AA1441" s="39"/>
      <c r="AB1441" s="39"/>
      <c r="AC1441" s="39"/>
      <c r="AD1441" s="39"/>
      <c r="AE1441" s="39"/>
      <c r="AR1441" s="239" t="s">
        <v>371</v>
      </c>
      <c r="AT1441" s="239" t="s">
        <v>372</v>
      </c>
      <c r="AU1441" s="239" t="s">
        <v>88</v>
      </c>
      <c r="AY1441" s="18" t="s">
        <v>216</v>
      </c>
      <c r="BE1441" s="240">
        <f>IF(N1441="základní",J1441,0)</f>
        <v>0</v>
      </c>
      <c r="BF1441" s="240">
        <f>IF(N1441="snížená",J1441,0)</f>
        <v>0</v>
      </c>
      <c r="BG1441" s="240">
        <f>IF(N1441="zákl. přenesená",J1441,0)</f>
        <v>0</v>
      </c>
      <c r="BH1441" s="240">
        <f>IF(N1441="sníž. přenesená",J1441,0)</f>
        <v>0</v>
      </c>
      <c r="BI1441" s="240">
        <f>IF(N1441="nulová",J1441,0)</f>
        <v>0</v>
      </c>
      <c r="BJ1441" s="18" t="s">
        <v>86</v>
      </c>
      <c r="BK1441" s="240">
        <f>ROUND(I1441*H1441,2)</f>
        <v>0</v>
      </c>
      <c r="BL1441" s="18" t="s">
        <v>290</v>
      </c>
      <c r="BM1441" s="239" t="s">
        <v>2331</v>
      </c>
    </row>
    <row r="1442" s="12" customFormat="1" ht="22.8" customHeight="1">
      <c r="A1442" s="12"/>
      <c r="B1442" s="212"/>
      <c r="C1442" s="213"/>
      <c r="D1442" s="214" t="s">
        <v>78</v>
      </c>
      <c r="E1442" s="226" t="s">
        <v>2332</v>
      </c>
      <c r="F1442" s="226" t="s">
        <v>2333</v>
      </c>
      <c r="G1442" s="213"/>
      <c r="H1442" s="213"/>
      <c r="I1442" s="216"/>
      <c r="J1442" s="227">
        <f>BK1442</f>
        <v>0</v>
      </c>
      <c r="K1442" s="213"/>
      <c r="L1442" s="218"/>
      <c r="M1442" s="219"/>
      <c r="N1442" s="220"/>
      <c r="O1442" s="220"/>
      <c r="P1442" s="221">
        <f>SUM(P1443:P1492)</f>
        <v>0</v>
      </c>
      <c r="Q1442" s="220"/>
      <c r="R1442" s="221">
        <f>SUM(R1443:R1492)</f>
        <v>3.7344003099999998</v>
      </c>
      <c r="S1442" s="220"/>
      <c r="T1442" s="222">
        <f>SUM(T1443:T1492)</f>
        <v>0</v>
      </c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R1442" s="223" t="s">
        <v>88</v>
      </c>
      <c r="AT1442" s="224" t="s">
        <v>78</v>
      </c>
      <c r="AU1442" s="224" t="s">
        <v>86</v>
      </c>
      <c r="AY1442" s="223" t="s">
        <v>216</v>
      </c>
      <c r="BK1442" s="225">
        <f>SUM(BK1443:BK1492)</f>
        <v>0</v>
      </c>
    </row>
    <row r="1443" s="2" customFormat="1" ht="16.5" customHeight="1">
      <c r="A1443" s="39"/>
      <c r="B1443" s="40"/>
      <c r="C1443" s="228" t="s">
        <v>2334</v>
      </c>
      <c r="D1443" s="228" t="s">
        <v>218</v>
      </c>
      <c r="E1443" s="229" t="s">
        <v>2335</v>
      </c>
      <c r="F1443" s="230" t="s">
        <v>2336</v>
      </c>
      <c r="G1443" s="231" t="s">
        <v>328</v>
      </c>
      <c r="H1443" s="232">
        <v>1.3979999999999999</v>
      </c>
      <c r="I1443" s="233"/>
      <c r="J1443" s="234">
        <f>ROUND(I1443*H1443,2)</f>
        <v>0</v>
      </c>
      <c r="K1443" s="230" t="s">
        <v>222</v>
      </c>
      <c r="L1443" s="45"/>
      <c r="M1443" s="235" t="s">
        <v>1</v>
      </c>
      <c r="N1443" s="236" t="s">
        <v>44</v>
      </c>
      <c r="O1443" s="92"/>
      <c r="P1443" s="237">
        <f>O1443*H1443</f>
        <v>0</v>
      </c>
      <c r="Q1443" s="237">
        <v>0.00189</v>
      </c>
      <c r="R1443" s="237">
        <f>Q1443*H1443</f>
        <v>0.0026422199999999998</v>
      </c>
      <c r="S1443" s="237">
        <v>0</v>
      </c>
      <c r="T1443" s="238">
        <f>S1443*H1443</f>
        <v>0</v>
      </c>
      <c r="U1443" s="39"/>
      <c r="V1443" s="39"/>
      <c r="W1443" s="39"/>
      <c r="X1443" s="39"/>
      <c r="Y1443" s="39"/>
      <c r="Z1443" s="39"/>
      <c r="AA1443" s="39"/>
      <c r="AB1443" s="39"/>
      <c r="AC1443" s="39"/>
      <c r="AD1443" s="39"/>
      <c r="AE1443" s="39"/>
      <c r="AR1443" s="239" t="s">
        <v>290</v>
      </c>
      <c r="AT1443" s="239" t="s">
        <v>218</v>
      </c>
      <c r="AU1443" s="239" t="s">
        <v>88</v>
      </c>
      <c r="AY1443" s="18" t="s">
        <v>216</v>
      </c>
      <c r="BE1443" s="240">
        <f>IF(N1443="základní",J1443,0)</f>
        <v>0</v>
      </c>
      <c r="BF1443" s="240">
        <f>IF(N1443="snížená",J1443,0)</f>
        <v>0</v>
      </c>
      <c r="BG1443" s="240">
        <f>IF(N1443="zákl. přenesená",J1443,0)</f>
        <v>0</v>
      </c>
      <c r="BH1443" s="240">
        <f>IF(N1443="sníž. přenesená",J1443,0)</f>
        <v>0</v>
      </c>
      <c r="BI1443" s="240">
        <f>IF(N1443="nulová",J1443,0)</f>
        <v>0</v>
      </c>
      <c r="BJ1443" s="18" t="s">
        <v>86</v>
      </c>
      <c r="BK1443" s="240">
        <f>ROUND(I1443*H1443,2)</f>
        <v>0</v>
      </c>
      <c r="BL1443" s="18" t="s">
        <v>290</v>
      </c>
      <c r="BM1443" s="239" t="s">
        <v>2337</v>
      </c>
    </row>
    <row r="1444" s="13" customFormat="1">
      <c r="A1444" s="13"/>
      <c r="B1444" s="241"/>
      <c r="C1444" s="242"/>
      <c r="D1444" s="243" t="s">
        <v>230</v>
      </c>
      <c r="E1444" s="244" t="s">
        <v>1</v>
      </c>
      <c r="F1444" s="245" t="s">
        <v>2338</v>
      </c>
      <c r="G1444" s="242"/>
      <c r="H1444" s="246">
        <v>1.3979999999999999</v>
      </c>
      <c r="I1444" s="247"/>
      <c r="J1444" s="242"/>
      <c r="K1444" s="242"/>
      <c r="L1444" s="248"/>
      <c r="M1444" s="249"/>
      <c r="N1444" s="250"/>
      <c r="O1444" s="250"/>
      <c r="P1444" s="250"/>
      <c r="Q1444" s="250"/>
      <c r="R1444" s="250"/>
      <c r="S1444" s="250"/>
      <c r="T1444" s="251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52" t="s">
        <v>230</v>
      </c>
      <c r="AU1444" s="252" t="s">
        <v>88</v>
      </c>
      <c r="AV1444" s="13" t="s">
        <v>88</v>
      </c>
      <c r="AW1444" s="13" t="s">
        <v>34</v>
      </c>
      <c r="AX1444" s="13" t="s">
        <v>86</v>
      </c>
      <c r="AY1444" s="252" t="s">
        <v>216</v>
      </c>
    </row>
    <row r="1445" s="2" customFormat="1" ht="16.5" customHeight="1">
      <c r="A1445" s="39"/>
      <c r="B1445" s="40"/>
      <c r="C1445" s="228" t="s">
        <v>2339</v>
      </c>
      <c r="D1445" s="228" t="s">
        <v>218</v>
      </c>
      <c r="E1445" s="229" t="s">
        <v>2340</v>
      </c>
      <c r="F1445" s="230" t="s">
        <v>2341</v>
      </c>
      <c r="G1445" s="231" t="s">
        <v>277</v>
      </c>
      <c r="H1445" s="232">
        <v>18.972000000000001</v>
      </c>
      <c r="I1445" s="233"/>
      <c r="J1445" s="234">
        <f>ROUND(I1445*H1445,2)</f>
        <v>0</v>
      </c>
      <c r="K1445" s="230" t="s">
        <v>222</v>
      </c>
      <c r="L1445" s="45"/>
      <c r="M1445" s="235" t="s">
        <v>1</v>
      </c>
      <c r="N1445" s="236" t="s">
        <v>44</v>
      </c>
      <c r="O1445" s="92"/>
      <c r="P1445" s="237">
        <f>O1445*H1445</f>
        <v>0</v>
      </c>
      <c r="Q1445" s="237">
        <v>0</v>
      </c>
      <c r="R1445" s="237">
        <f>Q1445*H1445</f>
        <v>0</v>
      </c>
      <c r="S1445" s="237">
        <v>0</v>
      </c>
      <c r="T1445" s="238">
        <f>S1445*H1445</f>
        <v>0</v>
      </c>
      <c r="U1445" s="39"/>
      <c r="V1445" s="39"/>
      <c r="W1445" s="39"/>
      <c r="X1445" s="39"/>
      <c r="Y1445" s="39"/>
      <c r="Z1445" s="39"/>
      <c r="AA1445" s="39"/>
      <c r="AB1445" s="39"/>
      <c r="AC1445" s="39"/>
      <c r="AD1445" s="39"/>
      <c r="AE1445" s="39"/>
      <c r="AR1445" s="239" t="s">
        <v>290</v>
      </c>
      <c r="AT1445" s="239" t="s">
        <v>218</v>
      </c>
      <c r="AU1445" s="239" t="s">
        <v>88</v>
      </c>
      <c r="AY1445" s="18" t="s">
        <v>216</v>
      </c>
      <c r="BE1445" s="240">
        <f>IF(N1445="základní",J1445,0)</f>
        <v>0</v>
      </c>
      <c r="BF1445" s="240">
        <f>IF(N1445="snížená",J1445,0)</f>
        <v>0</v>
      </c>
      <c r="BG1445" s="240">
        <f>IF(N1445="zákl. přenesená",J1445,0)</f>
        <v>0</v>
      </c>
      <c r="BH1445" s="240">
        <f>IF(N1445="sníž. přenesená",J1445,0)</f>
        <v>0</v>
      </c>
      <c r="BI1445" s="240">
        <f>IF(N1445="nulová",J1445,0)</f>
        <v>0</v>
      </c>
      <c r="BJ1445" s="18" t="s">
        <v>86</v>
      </c>
      <c r="BK1445" s="240">
        <f>ROUND(I1445*H1445,2)</f>
        <v>0</v>
      </c>
      <c r="BL1445" s="18" t="s">
        <v>290</v>
      </c>
      <c r="BM1445" s="239" t="s">
        <v>2342</v>
      </c>
    </row>
    <row r="1446" s="13" customFormat="1">
      <c r="A1446" s="13"/>
      <c r="B1446" s="241"/>
      <c r="C1446" s="242"/>
      <c r="D1446" s="243" t="s">
        <v>230</v>
      </c>
      <c r="E1446" s="244" t="s">
        <v>1</v>
      </c>
      <c r="F1446" s="245" t="s">
        <v>2343</v>
      </c>
      <c r="G1446" s="242"/>
      <c r="H1446" s="246">
        <v>10.092000000000001</v>
      </c>
      <c r="I1446" s="247"/>
      <c r="J1446" s="242"/>
      <c r="K1446" s="242"/>
      <c r="L1446" s="248"/>
      <c r="M1446" s="249"/>
      <c r="N1446" s="250"/>
      <c r="O1446" s="250"/>
      <c r="P1446" s="250"/>
      <c r="Q1446" s="250"/>
      <c r="R1446" s="250"/>
      <c r="S1446" s="250"/>
      <c r="T1446" s="251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52" t="s">
        <v>230</v>
      </c>
      <c r="AU1446" s="252" t="s">
        <v>88</v>
      </c>
      <c r="AV1446" s="13" t="s">
        <v>88</v>
      </c>
      <c r="AW1446" s="13" t="s">
        <v>34</v>
      </c>
      <c r="AX1446" s="13" t="s">
        <v>79</v>
      </c>
      <c r="AY1446" s="252" t="s">
        <v>216</v>
      </c>
    </row>
    <row r="1447" s="13" customFormat="1">
      <c r="A1447" s="13"/>
      <c r="B1447" s="241"/>
      <c r="C1447" s="242"/>
      <c r="D1447" s="243" t="s">
        <v>230</v>
      </c>
      <c r="E1447" s="244" t="s">
        <v>1</v>
      </c>
      <c r="F1447" s="245" t="s">
        <v>2344</v>
      </c>
      <c r="G1447" s="242"/>
      <c r="H1447" s="246">
        <v>8.8800000000000008</v>
      </c>
      <c r="I1447" s="247"/>
      <c r="J1447" s="242"/>
      <c r="K1447" s="242"/>
      <c r="L1447" s="248"/>
      <c r="M1447" s="249"/>
      <c r="N1447" s="250"/>
      <c r="O1447" s="250"/>
      <c r="P1447" s="250"/>
      <c r="Q1447" s="250"/>
      <c r="R1447" s="250"/>
      <c r="S1447" s="250"/>
      <c r="T1447" s="251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52" t="s">
        <v>230</v>
      </c>
      <c r="AU1447" s="252" t="s">
        <v>88</v>
      </c>
      <c r="AV1447" s="13" t="s">
        <v>88</v>
      </c>
      <c r="AW1447" s="13" t="s">
        <v>34</v>
      </c>
      <c r="AX1447" s="13" t="s">
        <v>79</v>
      </c>
      <c r="AY1447" s="252" t="s">
        <v>216</v>
      </c>
    </row>
    <row r="1448" s="14" customFormat="1">
      <c r="A1448" s="14"/>
      <c r="B1448" s="253"/>
      <c r="C1448" s="254"/>
      <c r="D1448" s="243" t="s">
        <v>230</v>
      </c>
      <c r="E1448" s="255" t="s">
        <v>1</v>
      </c>
      <c r="F1448" s="256" t="s">
        <v>285</v>
      </c>
      <c r="G1448" s="254"/>
      <c r="H1448" s="257">
        <v>18.972000000000001</v>
      </c>
      <c r="I1448" s="258"/>
      <c r="J1448" s="254"/>
      <c r="K1448" s="254"/>
      <c r="L1448" s="259"/>
      <c r="M1448" s="260"/>
      <c r="N1448" s="261"/>
      <c r="O1448" s="261"/>
      <c r="P1448" s="261"/>
      <c r="Q1448" s="261"/>
      <c r="R1448" s="261"/>
      <c r="S1448" s="261"/>
      <c r="T1448" s="262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63" t="s">
        <v>230</v>
      </c>
      <c r="AU1448" s="263" t="s">
        <v>88</v>
      </c>
      <c r="AV1448" s="14" t="s">
        <v>121</v>
      </c>
      <c r="AW1448" s="14" t="s">
        <v>34</v>
      </c>
      <c r="AX1448" s="14" t="s">
        <v>86</v>
      </c>
      <c r="AY1448" s="263" t="s">
        <v>216</v>
      </c>
    </row>
    <row r="1449" s="2" customFormat="1" ht="16.5" customHeight="1">
      <c r="A1449" s="39"/>
      <c r="B1449" s="40"/>
      <c r="C1449" s="264" t="s">
        <v>2345</v>
      </c>
      <c r="D1449" s="264" t="s">
        <v>372</v>
      </c>
      <c r="E1449" s="265" t="s">
        <v>2346</v>
      </c>
      <c r="F1449" s="266" t="s">
        <v>2347</v>
      </c>
      <c r="G1449" s="267" t="s">
        <v>277</v>
      </c>
      <c r="H1449" s="268">
        <v>22.765999999999998</v>
      </c>
      <c r="I1449" s="269"/>
      <c r="J1449" s="270">
        <f>ROUND(I1449*H1449,2)</f>
        <v>0</v>
      </c>
      <c r="K1449" s="266" t="s">
        <v>222</v>
      </c>
      <c r="L1449" s="271"/>
      <c r="M1449" s="272" t="s">
        <v>1</v>
      </c>
      <c r="N1449" s="273" t="s">
        <v>44</v>
      </c>
      <c r="O1449" s="92"/>
      <c r="P1449" s="237">
        <f>O1449*H1449</f>
        <v>0</v>
      </c>
      <c r="Q1449" s="237">
        <v>0.012</v>
      </c>
      <c r="R1449" s="237">
        <f>Q1449*H1449</f>
        <v>0.27319199999999999</v>
      </c>
      <c r="S1449" s="237">
        <v>0</v>
      </c>
      <c r="T1449" s="238">
        <f>S1449*H1449</f>
        <v>0</v>
      </c>
      <c r="U1449" s="39"/>
      <c r="V1449" s="39"/>
      <c r="W1449" s="39"/>
      <c r="X1449" s="39"/>
      <c r="Y1449" s="39"/>
      <c r="Z1449" s="39"/>
      <c r="AA1449" s="39"/>
      <c r="AB1449" s="39"/>
      <c r="AC1449" s="39"/>
      <c r="AD1449" s="39"/>
      <c r="AE1449" s="39"/>
      <c r="AR1449" s="239" t="s">
        <v>371</v>
      </c>
      <c r="AT1449" s="239" t="s">
        <v>372</v>
      </c>
      <c r="AU1449" s="239" t="s">
        <v>88</v>
      </c>
      <c r="AY1449" s="18" t="s">
        <v>216</v>
      </c>
      <c r="BE1449" s="240">
        <f>IF(N1449="základní",J1449,0)</f>
        <v>0</v>
      </c>
      <c r="BF1449" s="240">
        <f>IF(N1449="snížená",J1449,0)</f>
        <v>0</v>
      </c>
      <c r="BG1449" s="240">
        <f>IF(N1449="zákl. přenesená",J1449,0)</f>
        <v>0</v>
      </c>
      <c r="BH1449" s="240">
        <f>IF(N1449="sníž. přenesená",J1449,0)</f>
        <v>0</v>
      </c>
      <c r="BI1449" s="240">
        <f>IF(N1449="nulová",J1449,0)</f>
        <v>0</v>
      </c>
      <c r="BJ1449" s="18" t="s">
        <v>86</v>
      </c>
      <c r="BK1449" s="240">
        <f>ROUND(I1449*H1449,2)</f>
        <v>0</v>
      </c>
      <c r="BL1449" s="18" t="s">
        <v>290</v>
      </c>
      <c r="BM1449" s="239" t="s">
        <v>2348</v>
      </c>
    </row>
    <row r="1450" s="13" customFormat="1">
      <c r="A1450" s="13"/>
      <c r="B1450" s="241"/>
      <c r="C1450" s="242"/>
      <c r="D1450" s="243" t="s">
        <v>230</v>
      </c>
      <c r="E1450" s="244" t="s">
        <v>1</v>
      </c>
      <c r="F1450" s="245" t="s">
        <v>2349</v>
      </c>
      <c r="G1450" s="242"/>
      <c r="H1450" s="246">
        <v>22.765999999999998</v>
      </c>
      <c r="I1450" s="247"/>
      <c r="J1450" s="242"/>
      <c r="K1450" s="242"/>
      <c r="L1450" s="248"/>
      <c r="M1450" s="249"/>
      <c r="N1450" s="250"/>
      <c r="O1450" s="250"/>
      <c r="P1450" s="250"/>
      <c r="Q1450" s="250"/>
      <c r="R1450" s="250"/>
      <c r="S1450" s="250"/>
      <c r="T1450" s="251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52" t="s">
        <v>230</v>
      </c>
      <c r="AU1450" s="252" t="s">
        <v>88</v>
      </c>
      <c r="AV1450" s="13" t="s">
        <v>88</v>
      </c>
      <c r="AW1450" s="13" t="s">
        <v>34</v>
      </c>
      <c r="AX1450" s="13" t="s">
        <v>86</v>
      </c>
      <c r="AY1450" s="252" t="s">
        <v>216</v>
      </c>
    </row>
    <row r="1451" s="2" customFormat="1" ht="16.5" customHeight="1">
      <c r="A1451" s="39"/>
      <c r="B1451" s="40"/>
      <c r="C1451" s="228" t="s">
        <v>2350</v>
      </c>
      <c r="D1451" s="228" t="s">
        <v>218</v>
      </c>
      <c r="E1451" s="229" t="s">
        <v>2351</v>
      </c>
      <c r="F1451" s="230" t="s">
        <v>2352</v>
      </c>
      <c r="G1451" s="231" t="s">
        <v>328</v>
      </c>
      <c r="H1451" s="232">
        <v>0.47399999999999998</v>
      </c>
      <c r="I1451" s="233"/>
      <c r="J1451" s="234">
        <f>ROUND(I1451*H1451,2)</f>
        <v>0</v>
      </c>
      <c r="K1451" s="230" t="s">
        <v>222</v>
      </c>
      <c r="L1451" s="45"/>
      <c r="M1451" s="235" t="s">
        <v>1</v>
      </c>
      <c r="N1451" s="236" t="s">
        <v>44</v>
      </c>
      <c r="O1451" s="92"/>
      <c r="P1451" s="237">
        <f>O1451*H1451</f>
        <v>0</v>
      </c>
      <c r="Q1451" s="237">
        <v>0.023369999999999998</v>
      </c>
      <c r="R1451" s="237">
        <f>Q1451*H1451</f>
        <v>0.01107738</v>
      </c>
      <c r="S1451" s="237">
        <v>0</v>
      </c>
      <c r="T1451" s="238">
        <f>S1451*H1451</f>
        <v>0</v>
      </c>
      <c r="U1451" s="39"/>
      <c r="V1451" s="39"/>
      <c r="W1451" s="39"/>
      <c r="X1451" s="39"/>
      <c r="Y1451" s="39"/>
      <c r="Z1451" s="39"/>
      <c r="AA1451" s="39"/>
      <c r="AB1451" s="39"/>
      <c r="AC1451" s="39"/>
      <c r="AD1451" s="39"/>
      <c r="AE1451" s="39"/>
      <c r="AR1451" s="239" t="s">
        <v>290</v>
      </c>
      <c r="AT1451" s="239" t="s">
        <v>218</v>
      </c>
      <c r="AU1451" s="239" t="s">
        <v>88</v>
      </c>
      <c r="AY1451" s="18" t="s">
        <v>216</v>
      </c>
      <c r="BE1451" s="240">
        <f>IF(N1451="základní",J1451,0)</f>
        <v>0</v>
      </c>
      <c r="BF1451" s="240">
        <f>IF(N1451="snížená",J1451,0)</f>
        <v>0</v>
      </c>
      <c r="BG1451" s="240">
        <f>IF(N1451="zákl. přenesená",J1451,0)</f>
        <v>0</v>
      </c>
      <c r="BH1451" s="240">
        <f>IF(N1451="sníž. přenesená",J1451,0)</f>
        <v>0</v>
      </c>
      <c r="BI1451" s="240">
        <f>IF(N1451="nulová",J1451,0)</f>
        <v>0</v>
      </c>
      <c r="BJ1451" s="18" t="s">
        <v>86</v>
      </c>
      <c r="BK1451" s="240">
        <f>ROUND(I1451*H1451,2)</f>
        <v>0</v>
      </c>
      <c r="BL1451" s="18" t="s">
        <v>290</v>
      </c>
      <c r="BM1451" s="239" t="s">
        <v>2353</v>
      </c>
    </row>
    <row r="1452" s="13" customFormat="1">
      <c r="A1452" s="13"/>
      <c r="B1452" s="241"/>
      <c r="C1452" s="242"/>
      <c r="D1452" s="243" t="s">
        <v>230</v>
      </c>
      <c r="E1452" s="244" t="s">
        <v>1</v>
      </c>
      <c r="F1452" s="245" t="s">
        <v>2354</v>
      </c>
      <c r="G1452" s="242"/>
      <c r="H1452" s="246">
        <v>0.47399999999999998</v>
      </c>
      <c r="I1452" s="247"/>
      <c r="J1452" s="242"/>
      <c r="K1452" s="242"/>
      <c r="L1452" s="248"/>
      <c r="M1452" s="249"/>
      <c r="N1452" s="250"/>
      <c r="O1452" s="250"/>
      <c r="P1452" s="250"/>
      <c r="Q1452" s="250"/>
      <c r="R1452" s="250"/>
      <c r="S1452" s="250"/>
      <c r="T1452" s="251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52" t="s">
        <v>230</v>
      </c>
      <c r="AU1452" s="252" t="s">
        <v>88</v>
      </c>
      <c r="AV1452" s="13" t="s">
        <v>88</v>
      </c>
      <c r="AW1452" s="13" t="s">
        <v>34</v>
      </c>
      <c r="AX1452" s="13" t="s">
        <v>86</v>
      </c>
      <c r="AY1452" s="252" t="s">
        <v>216</v>
      </c>
    </row>
    <row r="1453" s="2" customFormat="1" ht="21.75" customHeight="1">
      <c r="A1453" s="39"/>
      <c r="B1453" s="40"/>
      <c r="C1453" s="228" t="s">
        <v>2355</v>
      </c>
      <c r="D1453" s="228" t="s">
        <v>218</v>
      </c>
      <c r="E1453" s="229" t="s">
        <v>2356</v>
      </c>
      <c r="F1453" s="230" t="s">
        <v>2357</v>
      </c>
      <c r="G1453" s="231" t="s">
        <v>277</v>
      </c>
      <c r="H1453" s="232">
        <v>204.714</v>
      </c>
      <c r="I1453" s="233"/>
      <c r="J1453" s="234">
        <f>ROUND(I1453*H1453,2)</f>
        <v>0</v>
      </c>
      <c r="K1453" s="230" t="s">
        <v>222</v>
      </c>
      <c r="L1453" s="45"/>
      <c r="M1453" s="235" t="s">
        <v>1</v>
      </c>
      <c r="N1453" s="236" t="s">
        <v>44</v>
      </c>
      <c r="O1453" s="92"/>
      <c r="P1453" s="237">
        <f>O1453*H1453</f>
        <v>0</v>
      </c>
      <c r="Q1453" s="237">
        <v>0</v>
      </c>
      <c r="R1453" s="237">
        <f>Q1453*H1453</f>
        <v>0</v>
      </c>
      <c r="S1453" s="237">
        <v>0</v>
      </c>
      <c r="T1453" s="238">
        <f>S1453*H1453</f>
        <v>0</v>
      </c>
      <c r="U1453" s="39"/>
      <c r="V1453" s="39"/>
      <c r="W1453" s="39"/>
      <c r="X1453" s="39"/>
      <c r="Y1453" s="39"/>
      <c r="Z1453" s="39"/>
      <c r="AA1453" s="39"/>
      <c r="AB1453" s="39"/>
      <c r="AC1453" s="39"/>
      <c r="AD1453" s="39"/>
      <c r="AE1453" s="39"/>
      <c r="AR1453" s="239" t="s">
        <v>290</v>
      </c>
      <c r="AT1453" s="239" t="s">
        <v>218</v>
      </c>
      <c r="AU1453" s="239" t="s">
        <v>88</v>
      </c>
      <c r="AY1453" s="18" t="s">
        <v>216</v>
      </c>
      <c r="BE1453" s="240">
        <f>IF(N1453="základní",J1453,0)</f>
        <v>0</v>
      </c>
      <c r="BF1453" s="240">
        <f>IF(N1453="snížená",J1453,0)</f>
        <v>0</v>
      </c>
      <c r="BG1453" s="240">
        <f>IF(N1453="zákl. přenesená",J1453,0)</f>
        <v>0</v>
      </c>
      <c r="BH1453" s="240">
        <f>IF(N1453="sníž. přenesená",J1453,0)</f>
        <v>0</v>
      </c>
      <c r="BI1453" s="240">
        <f>IF(N1453="nulová",J1453,0)</f>
        <v>0</v>
      </c>
      <c r="BJ1453" s="18" t="s">
        <v>86</v>
      </c>
      <c r="BK1453" s="240">
        <f>ROUND(I1453*H1453,2)</f>
        <v>0</v>
      </c>
      <c r="BL1453" s="18" t="s">
        <v>290</v>
      </c>
      <c r="BM1453" s="239" t="s">
        <v>2358</v>
      </c>
    </row>
    <row r="1454" s="13" customFormat="1">
      <c r="A1454" s="13"/>
      <c r="B1454" s="241"/>
      <c r="C1454" s="242"/>
      <c r="D1454" s="243" t="s">
        <v>230</v>
      </c>
      <c r="E1454" s="244" t="s">
        <v>1</v>
      </c>
      <c r="F1454" s="245" t="s">
        <v>2359</v>
      </c>
      <c r="G1454" s="242"/>
      <c r="H1454" s="246">
        <v>61.847999999999999</v>
      </c>
      <c r="I1454" s="247"/>
      <c r="J1454" s="242"/>
      <c r="K1454" s="242"/>
      <c r="L1454" s="248"/>
      <c r="M1454" s="249"/>
      <c r="N1454" s="250"/>
      <c r="O1454" s="250"/>
      <c r="P1454" s="250"/>
      <c r="Q1454" s="250"/>
      <c r="R1454" s="250"/>
      <c r="S1454" s="250"/>
      <c r="T1454" s="251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52" t="s">
        <v>230</v>
      </c>
      <c r="AU1454" s="252" t="s">
        <v>88</v>
      </c>
      <c r="AV1454" s="13" t="s">
        <v>88</v>
      </c>
      <c r="AW1454" s="13" t="s">
        <v>34</v>
      </c>
      <c r="AX1454" s="13" t="s">
        <v>79</v>
      </c>
      <c r="AY1454" s="252" t="s">
        <v>216</v>
      </c>
    </row>
    <row r="1455" s="13" customFormat="1">
      <c r="A1455" s="13"/>
      <c r="B1455" s="241"/>
      <c r="C1455" s="242"/>
      <c r="D1455" s="243" t="s">
        <v>230</v>
      </c>
      <c r="E1455" s="244" t="s">
        <v>1</v>
      </c>
      <c r="F1455" s="245" t="s">
        <v>2360</v>
      </c>
      <c r="G1455" s="242"/>
      <c r="H1455" s="246">
        <v>5.1200000000000001</v>
      </c>
      <c r="I1455" s="247"/>
      <c r="J1455" s="242"/>
      <c r="K1455" s="242"/>
      <c r="L1455" s="248"/>
      <c r="M1455" s="249"/>
      <c r="N1455" s="250"/>
      <c r="O1455" s="250"/>
      <c r="P1455" s="250"/>
      <c r="Q1455" s="250"/>
      <c r="R1455" s="250"/>
      <c r="S1455" s="250"/>
      <c r="T1455" s="251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52" t="s">
        <v>230</v>
      </c>
      <c r="AU1455" s="252" t="s">
        <v>88</v>
      </c>
      <c r="AV1455" s="13" t="s">
        <v>88</v>
      </c>
      <c r="AW1455" s="13" t="s">
        <v>34</v>
      </c>
      <c r="AX1455" s="13" t="s">
        <v>79</v>
      </c>
      <c r="AY1455" s="252" t="s">
        <v>216</v>
      </c>
    </row>
    <row r="1456" s="13" customFormat="1">
      <c r="A1456" s="13"/>
      <c r="B1456" s="241"/>
      <c r="C1456" s="242"/>
      <c r="D1456" s="243" t="s">
        <v>230</v>
      </c>
      <c r="E1456" s="244" t="s">
        <v>1</v>
      </c>
      <c r="F1456" s="245" t="s">
        <v>2361</v>
      </c>
      <c r="G1456" s="242"/>
      <c r="H1456" s="246">
        <v>5.0499999999999998</v>
      </c>
      <c r="I1456" s="247"/>
      <c r="J1456" s="242"/>
      <c r="K1456" s="242"/>
      <c r="L1456" s="248"/>
      <c r="M1456" s="249"/>
      <c r="N1456" s="250"/>
      <c r="O1456" s="250"/>
      <c r="P1456" s="250"/>
      <c r="Q1456" s="250"/>
      <c r="R1456" s="250"/>
      <c r="S1456" s="250"/>
      <c r="T1456" s="251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52" t="s">
        <v>230</v>
      </c>
      <c r="AU1456" s="252" t="s">
        <v>88</v>
      </c>
      <c r="AV1456" s="13" t="s">
        <v>88</v>
      </c>
      <c r="AW1456" s="13" t="s">
        <v>34</v>
      </c>
      <c r="AX1456" s="13" t="s">
        <v>79</v>
      </c>
      <c r="AY1456" s="252" t="s">
        <v>216</v>
      </c>
    </row>
    <row r="1457" s="15" customFormat="1">
      <c r="A1457" s="15"/>
      <c r="B1457" s="280"/>
      <c r="C1457" s="281"/>
      <c r="D1457" s="243" t="s">
        <v>230</v>
      </c>
      <c r="E1457" s="282" t="s">
        <v>1</v>
      </c>
      <c r="F1457" s="283" t="s">
        <v>2362</v>
      </c>
      <c r="G1457" s="281"/>
      <c r="H1457" s="284">
        <v>72.018000000000001</v>
      </c>
      <c r="I1457" s="285"/>
      <c r="J1457" s="281"/>
      <c r="K1457" s="281"/>
      <c r="L1457" s="286"/>
      <c r="M1457" s="287"/>
      <c r="N1457" s="288"/>
      <c r="O1457" s="288"/>
      <c r="P1457" s="288"/>
      <c r="Q1457" s="288"/>
      <c r="R1457" s="288"/>
      <c r="S1457" s="288"/>
      <c r="T1457" s="289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T1457" s="290" t="s">
        <v>230</v>
      </c>
      <c r="AU1457" s="290" t="s">
        <v>88</v>
      </c>
      <c r="AV1457" s="15" t="s">
        <v>99</v>
      </c>
      <c r="AW1457" s="15" t="s">
        <v>34</v>
      </c>
      <c r="AX1457" s="15" t="s">
        <v>79</v>
      </c>
      <c r="AY1457" s="290" t="s">
        <v>216</v>
      </c>
    </row>
    <row r="1458" s="13" customFormat="1">
      <c r="A1458" s="13"/>
      <c r="B1458" s="241"/>
      <c r="C1458" s="242"/>
      <c r="D1458" s="243" t="s">
        <v>230</v>
      </c>
      <c r="E1458" s="244" t="s">
        <v>1</v>
      </c>
      <c r="F1458" s="245" t="s">
        <v>2363</v>
      </c>
      <c r="G1458" s="242"/>
      <c r="H1458" s="246">
        <v>132.696</v>
      </c>
      <c r="I1458" s="247"/>
      <c r="J1458" s="242"/>
      <c r="K1458" s="242"/>
      <c r="L1458" s="248"/>
      <c r="M1458" s="249"/>
      <c r="N1458" s="250"/>
      <c r="O1458" s="250"/>
      <c r="P1458" s="250"/>
      <c r="Q1458" s="250"/>
      <c r="R1458" s="250"/>
      <c r="S1458" s="250"/>
      <c r="T1458" s="251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T1458" s="252" t="s">
        <v>230</v>
      </c>
      <c r="AU1458" s="252" t="s">
        <v>88</v>
      </c>
      <c r="AV1458" s="13" t="s">
        <v>88</v>
      </c>
      <c r="AW1458" s="13" t="s">
        <v>34</v>
      </c>
      <c r="AX1458" s="13" t="s">
        <v>79</v>
      </c>
      <c r="AY1458" s="252" t="s">
        <v>216</v>
      </c>
    </row>
    <row r="1459" s="14" customFormat="1">
      <c r="A1459" s="14"/>
      <c r="B1459" s="253"/>
      <c r="C1459" s="254"/>
      <c r="D1459" s="243" t="s">
        <v>230</v>
      </c>
      <c r="E1459" s="255" t="s">
        <v>1</v>
      </c>
      <c r="F1459" s="256" t="s">
        <v>1507</v>
      </c>
      <c r="G1459" s="254"/>
      <c r="H1459" s="257">
        <v>204.714</v>
      </c>
      <c r="I1459" s="258"/>
      <c r="J1459" s="254"/>
      <c r="K1459" s="254"/>
      <c r="L1459" s="259"/>
      <c r="M1459" s="260"/>
      <c r="N1459" s="261"/>
      <c r="O1459" s="261"/>
      <c r="P1459" s="261"/>
      <c r="Q1459" s="261"/>
      <c r="R1459" s="261"/>
      <c r="S1459" s="261"/>
      <c r="T1459" s="262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63" t="s">
        <v>230</v>
      </c>
      <c r="AU1459" s="263" t="s">
        <v>88</v>
      </c>
      <c r="AV1459" s="14" t="s">
        <v>121</v>
      </c>
      <c r="AW1459" s="14" t="s">
        <v>34</v>
      </c>
      <c r="AX1459" s="14" t="s">
        <v>86</v>
      </c>
      <c r="AY1459" s="263" t="s">
        <v>216</v>
      </c>
    </row>
    <row r="1460" s="2" customFormat="1" ht="16.5" customHeight="1">
      <c r="A1460" s="39"/>
      <c r="B1460" s="40"/>
      <c r="C1460" s="228" t="s">
        <v>2364</v>
      </c>
      <c r="D1460" s="228" t="s">
        <v>218</v>
      </c>
      <c r="E1460" s="229" t="s">
        <v>2365</v>
      </c>
      <c r="F1460" s="230" t="s">
        <v>2366</v>
      </c>
      <c r="G1460" s="231" t="s">
        <v>277</v>
      </c>
      <c r="H1460" s="232">
        <v>44.231999999999999</v>
      </c>
      <c r="I1460" s="233"/>
      <c r="J1460" s="234">
        <f>ROUND(I1460*H1460,2)</f>
        <v>0</v>
      </c>
      <c r="K1460" s="230" t="s">
        <v>222</v>
      </c>
      <c r="L1460" s="45"/>
      <c r="M1460" s="235" t="s">
        <v>1</v>
      </c>
      <c r="N1460" s="236" t="s">
        <v>44</v>
      </c>
      <c r="O1460" s="92"/>
      <c r="P1460" s="237">
        <f>O1460*H1460</f>
        <v>0</v>
      </c>
      <c r="Q1460" s="237">
        <v>3.0000000000000001E-05</v>
      </c>
      <c r="R1460" s="237">
        <f>Q1460*H1460</f>
        <v>0.0013269600000000001</v>
      </c>
      <c r="S1460" s="237">
        <v>0</v>
      </c>
      <c r="T1460" s="238">
        <f>S1460*H1460</f>
        <v>0</v>
      </c>
      <c r="U1460" s="39"/>
      <c r="V1460" s="39"/>
      <c r="W1460" s="39"/>
      <c r="X1460" s="39"/>
      <c r="Y1460" s="39"/>
      <c r="Z1460" s="39"/>
      <c r="AA1460" s="39"/>
      <c r="AB1460" s="39"/>
      <c r="AC1460" s="39"/>
      <c r="AD1460" s="39"/>
      <c r="AE1460" s="39"/>
      <c r="AR1460" s="239" t="s">
        <v>290</v>
      </c>
      <c r="AT1460" s="239" t="s">
        <v>218</v>
      </c>
      <c r="AU1460" s="239" t="s">
        <v>88</v>
      </c>
      <c r="AY1460" s="18" t="s">
        <v>216</v>
      </c>
      <c r="BE1460" s="240">
        <f>IF(N1460="základní",J1460,0)</f>
        <v>0</v>
      </c>
      <c r="BF1460" s="240">
        <f>IF(N1460="snížená",J1460,0)</f>
        <v>0</v>
      </c>
      <c r="BG1460" s="240">
        <f>IF(N1460="zákl. přenesená",J1460,0)</f>
        <v>0</v>
      </c>
      <c r="BH1460" s="240">
        <f>IF(N1460="sníž. přenesená",J1460,0)</f>
        <v>0</v>
      </c>
      <c r="BI1460" s="240">
        <f>IF(N1460="nulová",J1460,0)</f>
        <v>0</v>
      </c>
      <c r="BJ1460" s="18" t="s">
        <v>86</v>
      </c>
      <c r="BK1460" s="240">
        <f>ROUND(I1460*H1460,2)</f>
        <v>0</v>
      </c>
      <c r="BL1460" s="18" t="s">
        <v>290</v>
      </c>
      <c r="BM1460" s="239" t="s">
        <v>2367</v>
      </c>
    </row>
    <row r="1461" s="13" customFormat="1">
      <c r="A1461" s="13"/>
      <c r="B1461" s="241"/>
      <c r="C1461" s="242"/>
      <c r="D1461" s="243" t="s">
        <v>230</v>
      </c>
      <c r="E1461" s="244" t="s">
        <v>1</v>
      </c>
      <c r="F1461" s="245" t="s">
        <v>2368</v>
      </c>
      <c r="G1461" s="242"/>
      <c r="H1461" s="246">
        <v>44.231999999999999</v>
      </c>
      <c r="I1461" s="247"/>
      <c r="J1461" s="242"/>
      <c r="K1461" s="242"/>
      <c r="L1461" s="248"/>
      <c r="M1461" s="249"/>
      <c r="N1461" s="250"/>
      <c r="O1461" s="250"/>
      <c r="P1461" s="250"/>
      <c r="Q1461" s="250"/>
      <c r="R1461" s="250"/>
      <c r="S1461" s="250"/>
      <c r="T1461" s="251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52" t="s">
        <v>230</v>
      </c>
      <c r="AU1461" s="252" t="s">
        <v>88</v>
      </c>
      <c r="AV1461" s="13" t="s">
        <v>88</v>
      </c>
      <c r="AW1461" s="13" t="s">
        <v>34</v>
      </c>
      <c r="AX1461" s="13" t="s">
        <v>86</v>
      </c>
      <c r="AY1461" s="252" t="s">
        <v>216</v>
      </c>
    </row>
    <row r="1462" s="2" customFormat="1" ht="16.5" customHeight="1">
      <c r="A1462" s="39"/>
      <c r="B1462" s="40"/>
      <c r="C1462" s="264" t="s">
        <v>2369</v>
      </c>
      <c r="D1462" s="264" t="s">
        <v>372</v>
      </c>
      <c r="E1462" s="265" t="s">
        <v>2346</v>
      </c>
      <c r="F1462" s="266" t="s">
        <v>2347</v>
      </c>
      <c r="G1462" s="267" t="s">
        <v>277</v>
      </c>
      <c r="H1462" s="268">
        <v>176.53</v>
      </c>
      <c r="I1462" s="269"/>
      <c r="J1462" s="270">
        <f>ROUND(I1462*H1462,2)</f>
        <v>0</v>
      </c>
      <c r="K1462" s="266" t="s">
        <v>222</v>
      </c>
      <c r="L1462" s="271"/>
      <c r="M1462" s="272" t="s">
        <v>1</v>
      </c>
      <c r="N1462" s="273" t="s">
        <v>44</v>
      </c>
      <c r="O1462" s="92"/>
      <c r="P1462" s="237">
        <f>O1462*H1462</f>
        <v>0</v>
      </c>
      <c r="Q1462" s="237">
        <v>0.012</v>
      </c>
      <c r="R1462" s="237">
        <f>Q1462*H1462</f>
        <v>2.11836</v>
      </c>
      <c r="S1462" s="237">
        <v>0</v>
      </c>
      <c r="T1462" s="238">
        <f>S1462*H1462</f>
        <v>0</v>
      </c>
      <c r="U1462" s="39"/>
      <c r="V1462" s="39"/>
      <c r="W1462" s="39"/>
      <c r="X1462" s="39"/>
      <c r="Y1462" s="39"/>
      <c r="Z1462" s="39"/>
      <c r="AA1462" s="39"/>
      <c r="AB1462" s="39"/>
      <c r="AC1462" s="39"/>
      <c r="AD1462" s="39"/>
      <c r="AE1462" s="39"/>
      <c r="AR1462" s="239" t="s">
        <v>371</v>
      </c>
      <c r="AT1462" s="239" t="s">
        <v>372</v>
      </c>
      <c r="AU1462" s="239" t="s">
        <v>88</v>
      </c>
      <c r="AY1462" s="18" t="s">
        <v>216</v>
      </c>
      <c r="BE1462" s="240">
        <f>IF(N1462="základní",J1462,0)</f>
        <v>0</v>
      </c>
      <c r="BF1462" s="240">
        <f>IF(N1462="snížená",J1462,0)</f>
        <v>0</v>
      </c>
      <c r="BG1462" s="240">
        <f>IF(N1462="zákl. přenesená",J1462,0)</f>
        <v>0</v>
      </c>
      <c r="BH1462" s="240">
        <f>IF(N1462="sníž. přenesená",J1462,0)</f>
        <v>0</v>
      </c>
      <c r="BI1462" s="240">
        <f>IF(N1462="nulová",J1462,0)</f>
        <v>0</v>
      </c>
      <c r="BJ1462" s="18" t="s">
        <v>86</v>
      </c>
      <c r="BK1462" s="240">
        <f>ROUND(I1462*H1462,2)</f>
        <v>0</v>
      </c>
      <c r="BL1462" s="18" t="s">
        <v>290</v>
      </c>
      <c r="BM1462" s="239" t="s">
        <v>2370</v>
      </c>
    </row>
    <row r="1463" s="13" customFormat="1">
      <c r="A1463" s="13"/>
      <c r="B1463" s="241"/>
      <c r="C1463" s="242"/>
      <c r="D1463" s="243" t="s">
        <v>230</v>
      </c>
      <c r="E1463" s="244" t="s">
        <v>1</v>
      </c>
      <c r="F1463" s="245" t="s">
        <v>2359</v>
      </c>
      <c r="G1463" s="242"/>
      <c r="H1463" s="246">
        <v>61.847999999999999</v>
      </c>
      <c r="I1463" s="247"/>
      <c r="J1463" s="242"/>
      <c r="K1463" s="242"/>
      <c r="L1463" s="248"/>
      <c r="M1463" s="249"/>
      <c r="N1463" s="250"/>
      <c r="O1463" s="250"/>
      <c r="P1463" s="250"/>
      <c r="Q1463" s="250"/>
      <c r="R1463" s="250"/>
      <c r="S1463" s="250"/>
      <c r="T1463" s="251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52" t="s">
        <v>230</v>
      </c>
      <c r="AU1463" s="252" t="s">
        <v>88</v>
      </c>
      <c r="AV1463" s="13" t="s">
        <v>88</v>
      </c>
      <c r="AW1463" s="13" t="s">
        <v>34</v>
      </c>
      <c r="AX1463" s="13" t="s">
        <v>79</v>
      </c>
      <c r="AY1463" s="252" t="s">
        <v>216</v>
      </c>
    </row>
    <row r="1464" s="13" customFormat="1">
      <c r="A1464" s="13"/>
      <c r="B1464" s="241"/>
      <c r="C1464" s="242"/>
      <c r="D1464" s="243" t="s">
        <v>230</v>
      </c>
      <c r="E1464" s="244" t="s">
        <v>1</v>
      </c>
      <c r="F1464" s="245" t="s">
        <v>2360</v>
      </c>
      <c r="G1464" s="242"/>
      <c r="H1464" s="246">
        <v>5.1200000000000001</v>
      </c>
      <c r="I1464" s="247"/>
      <c r="J1464" s="242"/>
      <c r="K1464" s="242"/>
      <c r="L1464" s="248"/>
      <c r="M1464" s="249"/>
      <c r="N1464" s="250"/>
      <c r="O1464" s="250"/>
      <c r="P1464" s="250"/>
      <c r="Q1464" s="250"/>
      <c r="R1464" s="250"/>
      <c r="S1464" s="250"/>
      <c r="T1464" s="251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52" t="s">
        <v>230</v>
      </c>
      <c r="AU1464" s="252" t="s">
        <v>88</v>
      </c>
      <c r="AV1464" s="13" t="s">
        <v>88</v>
      </c>
      <c r="AW1464" s="13" t="s">
        <v>34</v>
      </c>
      <c r="AX1464" s="13" t="s">
        <v>79</v>
      </c>
      <c r="AY1464" s="252" t="s">
        <v>216</v>
      </c>
    </row>
    <row r="1465" s="13" customFormat="1">
      <c r="A1465" s="13"/>
      <c r="B1465" s="241"/>
      <c r="C1465" s="242"/>
      <c r="D1465" s="243" t="s">
        <v>230</v>
      </c>
      <c r="E1465" s="244" t="s">
        <v>1</v>
      </c>
      <c r="F1465" s="245" t="s">
        <v>2361</v>
      </c>
      <c r="G1465" s="242"/>
      <c r="H1465" s="246">
        <v>5.0499999999999998</v>
      </c>
      <c r="I1465" s="247"/>
      <c r="J1465" s="242"/>
      <c r="K1465" s="242"/>
      <c r="L1465" s="248"/>
      <c r="M1465" s="249"/>
      <c r="N1465" s="250"/>
      <c r="O1465" s="250"/>
      <c r="P1465" s="250"/>
      <c r="Q1465" s="250"/>
      <c r="R1465" s="250"/>
      <c r="S1465" s="250"/>
      <c r="T1465" s="251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T1465" s="252" t="s">
        <v>230</v>
      </c>
      <c r="AU1465" s="252" t="s">
        <v>88</v>
      </c>
      <c r="AV1465" s="13" t="s">
        <v>88</v>
      </c>
      <c r="AW1465" s="13" t="s">
        <v>34</v>
      </c>
      <c r="AX1465" s="13" t="s">
        <v>79</v>
      </c>
      <c r="AY1465" s="252" t="s">
        <v>216</v>
      </c>
    </row>
    <row r="1466" s="15" customFormat="1">
      <c r="A1466" s="15"/>
      <c r="B1466" s="280"/>
      <c r="C1466" s="281"/>
      <c r="D1466" s="243" t="s">
        <v>230</v>
      </c>
      <c r="E1466" s="282" t="s">
        <v>1</v>
      </c>
      <c r="F1466" s="283" t="s">
        <v>2362</v>
      </c>
      <c r="G1466" s="281"/>
      <c r="H1466" s="284">
        <v>72.018000000000001</v>
      </c>
      <c r="I1466" s="285"/>
      <c r="J1466" s="281"/>
      <c r="K1466" s="281"/>
      <c r="L1466" s="286"/>
      <c r="M1466" s="287"/>
      <c r="N1466" s="288"/>
      <c r="O1466" s="288"/>
      <c r="P1466" s="288"/>
      <c r="Q1466" s="288"/>
      <c r="R1466" s="288"/>
      <c r="S1466" s="288"/>
      <c r="T1466" s="289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T1466" s="290" t="s">
        <v>230</v>
      </c>
      <c r="AU1466" s="290" t="s">
        <v>88</v>
      </c>
      <c r="AV1466" s="15" t="s">
        <v>99</v>
      </c>
      <c r="AW1466" s="15" t="s">
        <v>34</v>
      </c>
      <c r="AX1466" s="15" t="s">
        <v>79</v>
      </c>
      <c r="AY1466" s="290" t="s">
        <v>216</v>
      </c>
    </row>
    <row r="1467" s="13" customFormat="1">
      <c r="A1467" s="13"/>
      <c r="B1467" s="241"/>
      <c r="C1467" s="242"/>
      <c r="D1467" s="243" t="s">
        <v>230</v>
      </c>
      <c r="E1467" s="244" t="s">
        <v>1</v>
      </c>
      <c r="F1467" s="245" t="s">
        <v>2371</v>
      </c>
      <c r="G1467" s="242"/>
      <c r="H1467" s="246">
        <v>88.463999999999999</v>
      </c>
      <c r="I1467" s="247"/>
      <c r="J1467" s="242"/>
      <c r="K1467" s="242"/>
      <c r="L1467" s="248"/>
      <c r="M1467" s="249"/>
      <c r="N1467" s="250"/>
      <c r="O1467" s="250"/>
      <c r="P1467" s="250"/>
      <c r="Q1467" s="250"/>
      <c r="R1467" s="250"/>
      <c r="S1467" s="250"/>
      <c r="T1467" s="251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52" t="s">
        <v>230</v>
      </c>
      <c r="AU1467" s="252" t="s">
        <v>88</v>
      </c>
      <c r="AV1467" s="13" t="s">
        <v>88</v>
      </c>
      <c r="AW1467" s="13" t="s">
        <v>34</v>
      </c>
      <c r="AX1467" s="13" t="s">
        <v>79</v>
      </c>
      <c r="AY1467" s="252" t="s">
        <v>216</v>
      </c>
    </row>
    <row r="1468" s="14" customFormat="1">
      <c r="A1468" s="14"/>
      <c r="B1468" s="253"/>
      <c r="C1468" s="254"/>
      <c r="D1468" s="243" t="s">
        <v>230</v>
      </c>
      <c r="E1468" s="255" t="s">
        <v>1</v>
      </c>
      <c r="F1468" s="256" t="s">
        <v>1507</v>
      </c>
      <c r="G1468" s="254"/>
      <c r="H1468" s="257">
        <v>160.482</v>
      </c>
      <c r="I1468" s="258"/>
      <c r="J1468" s="254"/>
      <c r="K1468" s="254"/>
      <c r="L1468" s="259"/>
      <c r="M1468" s="260"/>
      <c r="N1468" s="261"/>
      <c r="O1468" s="261"/>
      <c r="P1468" s="261"/>
      <c r="Q1468" s="261"/>
      <c r="R1468" s="261"/>
      <c r="S1468" s="261"/>
      <c r="T1468" s="262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63" t="s">
        <v>230</v>
      </c>
      <c r="AU1468" s="263" t="s">
        <v>88</v>
      </c>
      <c r="AV1468" s="14" t="s">
        <v>121</v>
      </c>
      <c r="AW1468" s="14" t="s">
        <v>34</v>
      </c>
      <c r="AX1468" s="14" t="s">
        <v>86</v>
      </c>
      <c r="AY1468" s="263" t="s">
        <v>216</v>
      </c>
    </row>
    <row r="1469" s="13" customFormat="1">
      <c r="A1469" s="13"/>
      <c r="B1469" s="241"/>
      <c r="C1469" s="242"/>
      <c r="D1469" s="243" t="s">
        <v>230</v>
      </c>
      <c r="E1469" s="242"/>
      <c r="F1469" s="245" t="s">
        <v>2372</v>
      </c>
      <c r="G1469" s="242"/>
      <c r="H1469" s="246">
        <v>176.53</v>
      </c>
      <c r="I1469" s="247"/>
      <c r="J1469" s="242"/>
      <c r="K1469" s="242"/>
      <c r="L1469" s="248"/>
      <c r="M1469" s="249"/>
      <c r="N1469" s="250"/>
      <c r="O1469" s="250"/>
      <c r="P1469" s="250"/>
      <c r="Q1469" s="250"/>
      <c r="R1469" s="250"/>
      <c r="S1469" s="250"/>
      <c r="T1469" s="251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52" t="s">
        <v>230</v>
      </c>
      <c r="AU1469" s="252" t="s">
        <v>88</v>
      </c>
      <c r="AV1469" s="13" t="s">
        <v>88</v>
      </c>
      <c r="AW1469" s="13" t="s">
        <v>4</v>
      </c>
      <c r="AX1469" s="13" t="s">
        <v>86</v>
      </c>
      <c r="AY1469" s="252" t="s">
        <v>216</v>
      </c>
    </row>
    <row r="1470" s="2" customFormat="1" ht="16.5" customHeight="1">
      <c r="A1470" s="39"/>
      <c r="B1470" s="40"/>
      <c r="C1470" s="264" t="s">
        <v>2373</v>
      </c>
      <c r="D1470" s="264" t="s">
        <v>372</v>
      </c>
      <c r="E1470" s="265" t="s">
        <v>2374</v>
      </c>
      <c r="F1470" s="266" t="s">
        <v>2375</v>
      </c>
      <c r="G1470" s="267" t="s">
        <v>277</v>
      </c>
      <c r="H1470" s="268">
        <v>97.310000000000002</v>
      </c>
      <c r="I1470" s="269"/>
      <c r="J1470" s="270">
        <f>ROUND(I1470*H1470,2)</f>
        <v>0</v>
      </c>
      <c r="K1470" s="266" t="s">
        <v>1</v>
      </c>
      <c r="L1470" s="271"/>
      <c r="M1470" s="272" t="s">
        <v>1</v>
      </c>
      <c r="N1470" s="273" t="s">
        <v>44</v>
      </c>
      <c r="O1470" s="92"/>
      <c r="P1470" s="237">
        <f>O1470*H1470</f>
        <v>0</v>
      </c>
      <c r="Q1470" s="237">
        <v>0.0054000000000000003</v>
      </c>
      <c r="R1470" s="237">
        <f>Q1470*H1470</f>
        <v>0.525474</v>
      </c>
      <c r="S1470" s="237">
        <v>0</v>
      </c>
      <c r="T1470" s="238">
        <f>S1470*H1470</f>
        <v>0</v>
      </c>
      <c r="U1470" s="39"/>
      <c r="V1470" s="39"/>
      <c r="W1470" s="39"/>
      <c r="X1470" s="39"/>
      <c r="Y1470" s="39"/>
      <c r="Z1470" s="39"/>
      <c r="AA1470" s="39"/>
      <c r="AB1470" s="39"/>
      <c r="AC1470" s="39"/>
      <c r="AD1470" s="39"/>
      <c r="AE1470" s="39"/>
      <c r="AR1470" s="239" t="s">
        <v>371</v>
      </c>
      <c r="AT1470" s="239" t="s">
        <v>372</v>
      </c>
      <c r="AU1470" s="239" t="s">
        <v>88</v>
      </c>
      <c r="AY1470" s="18" t="s">
        <v>216</v>
      </c>
      <c r="BE1470" s="240">
        <f>IF(N1470="základní",J1470,0)</f>
        <v>0</v>
      </c>
      <c r="BF1470" s="240">
        <f>IF(N1470="snížená",J1470,0)</f>
        <v>0</v>
      </c>
      <c r="BG1470" s="240">
        <f>IF(N1470="zákl. přenesená",J1470,0)</f>
        <v>0</v>
      </c>
      <c r="BH1470" s="240">
        <f>IF(N1470="sníž. přenesená",J1470,0)</f>
        <v>0</v>
      </c>
      <c r="BI1470" s="240">
        <f>IF(N1470="nulová",J1470,0)</f>
        <v>0</v>
      </c>
      <c r="BJ1470" s="18" t="s">
        <v>86</v>
      </c>
      <c r="BK1470" s="240">
        <f>ROUND(I1470*H1470,2)</f>
        <v>0</v>
      </c>
      <c r="BL1470" s="18" t="s">
        <v>290</v>
      </c>
      <c r="BM1470" s="239" t="s">
        <v>2376</v>
      </c>
    </row>
    <row r="1471" s="13" customFormat="1">
      <c r="A1471" s="13"/>
      <c r="B1471" s="241"/>
      <c r="C1471" s="242"/>
      <c r="D1471" s="243" t="s">
        <v>230</v>
      </c>
      <c r="E1471" s="244" t="s">
        <v>1</v>
      </c>
      <c r="F1471" s="245" t="s">
        <v>2371</v>
      </c>
      <c r="G1471" s="242"/>
      <c r="H1471" s="246">
        <v>88.463999999999999</v>
      </c>
      <c r="I1471" s="247"/>
      <c r="J1471" s="242"/>
      <c r="K1471" s="242"/>
      <c r="L1471" s="248"/>
      <c r="M1471" s="249"/>
      <c r="N1471" s="250"/>
      <c r="O1471" s="250"/>
      <c r="P1471" s="250"/>
      <c r="Q1471" s="250"/>
      <c r="R1471" s="250"/>
      <c r="S1471" s="250"/>
      <c r="T1471" s="251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52" t="s">
        <v>230</v>
      </c>
      <c r="AU1471" s="252" t="s">
        <v>88</v>
      </c>
      <c r="AV1471" s="13" t="s">
        <v>88</v>
      </c>
      <c r="AW1471" s="13" t="s">
        <v>34</v>
      </c>
      <c r="AX1471" s="13" t="s">
        <v>86</v>
      </c>
      <c r="AY1471" s="252" t="s">
        <v>216</v>
      </c>
    </row>
    <row r="1472" s="13" customFormat="1">
      <c r="A1472" s="13"/>
      <c r="B1472" s="241"/>
      <c r="C1472" s="242"/>
      <c r="D1472" s="243" t="s">
        <v>230</v>
      </c>
      <c r="E1472" s="242"/>
      <c r="F1472" s="245" t="s">
        <v>2377</v>
      </c>
      <c r="G1472" s="242"/>
      <c r="H1472" s="246">
        <v>97.310000000000002</v>
      </c>
      <c r="I1472" s="247"/>
      <c r="J1472" s="242"/>
      <c r="K1472" s="242"/>
      <c r="L1472" s="248"/>
      <c r="M1472" s="249"/>
      <c r="N1472" s="250"/>
      <c r="O1472" s="250"/>
      <c r="P1472" s="250"/>
      <c r="Q1472" s="250"/>
      <c r="R1472" s="250"/>
      <c r="S1472" s="250"/>
      <c r="T1472" s="251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T1472" s="252" t="s">
        <v>230</v>
      </c>
      <c r="AU1472" s="252" t="s">
        <v>88</v>
      </c>
      <c r="AV1472" s="13" t="s">
        <v>88</v>
      </c>
      <c r="AW1472" s="13" t="s">
        <v>4</v>
      </c>
      <c r="AX1472" s="13" t="s">
        <v>86</v>
      </c>
      <c r="AY1472" s="252" t="s">
        <v>216</v>
      </c>
    </row>
    <row r="1473" s="2" customFormat="1" ht="16.5" customHeight="1">
      <c r="A1473" s="39"/>
      <c r="B1473" s="40"/>
      <c r="C1473" s="228" t="s">
        <v>2378</v>
      </c>
      <c r="D1473" s="228" t="s">
        <v>218</v>
      </c>
      <c r="E1473" s="229" t="s">
        <v>2379</v>
      </c>
      <c r="F1473" s="230" t="s">
        <v>2380</v>
      </c>
      <c r="G1473" s="231" t="s">
        <v>293</v>
      </c>
      <c r="H1473" s="232">
        <v>142.357</v>
      </c>
      <c r="I1473" s="233"/>
      <c r="J1473" s="234">
        <f>ROUND(I1473*H1473,2)</f>
        <v>0</v>
      </c>
      <c r="K1473" s="230" t="s">
        <v>222</v>
      </c>
      <c r="L1473" s="45"/>
      <c r="M1473" s="235" t="s">
        <v>1</v>
      </c>
      <c r="N1473" s="236" t="s">
        <v>44</v>
      </c>
      <c r="O1473" s="92"/>
      <c r="P1473" s="237">
        <f>O1473*H1473</f>
        <v>0</v>
      </c>
      <c r="Q1473" s="237">
        <v>1.0000000000000001E-05</v>
      </c>
      <c r="R1473" s="237">
        <f>Q1473*H1473</f>
        <v>0.0014235700000000001</v>
      </c>
      <c r="S1473" s="237">
        <v>0</v>
      </c>
      <c r="T1473" s="238">
        <f>S1473*H1473</f>
        <v>0</v>
      </c>
      <c r="U1473" s="39"/>
      <c r="V1473" s="39"/>
      <c r="W1473" s="39"/>
      <c r="X1473" s="39"/>
      <c r="Y1473" s="39"/>
      <c r="Z1473" s="39"/>
      <c r="AA1473" s="39"/>
      <c r="AB1473" s="39"/>
      <c r="AC1473" s="39"/>
      <c r="AD1473" s="39"/>
      <c r="AE1473" s="39"/>
      <c r="AR1473" s="239" t="s">
        <v>290</v>
      </c>
      <c r="AT1473" s="239" t="s">
        <v>218</v>
      </c>
      <c r="AU1473" s="239" t="s">
        <v>88</v>
      </c>
      <c r="AY1473" s="18" t="s">
        <v>216</v>
      </c>
      <c r="BE1473" s="240">
        <f>IF(N1473="základní",J1473,0)</f>
        <v>0</v>
      </c>
      <c r="BF1473" s="240">
        <f>IF(N1473="snížená",J1473,0)</f>
        <v>0</v>
      </c>
      <c r="BG1473" s="240">
        <f>IF(N1473="zákl. přenesená",J1473,0)</f>
        <v>0</v>
      </c>
      <c r="BH1473" s="240">
        <f>IF(N1473="sníž. přenesená",J1473,0)</f>
        <v>0</v>
      </c>
      <c r="BI1473" s="240">
        <f>IF(N1473="nulová",J1473,0)</f>
        <v>0</v>
      </c>
      <c r="BJ1473" s="18" t="s">
        <v>86</v>
      </c>
      <c r="BK1473" s="240">
        <f>ROUND(I1473*H1473,2)</f>
        <v>0</v>
      </c>
      <c r="BL1473" s="18" t="s">
        <v>290</v>
      </c>
      <c r="BM1473" s="239" t="s">
        <v>2381</v>
      </c>
    </row>
    <row r="1474" s="13" customFormat="1">
      <c r="A1474" s="13"/>
      <c r="B1474" s="241"/>
      <c r="C1474" s="242"/>
      <c r="D1474" s="243" t="s">
        <v>230</v>
      </c>
      <c r="E1474" s="244" t="s">
        <v>1</v>
      </c>
      <c r="F1474" s="245" t="s">
        <v>2382</v>
      </c>
      <c r="G1474" s="242"/>
      <c r="H1474" s="246">
        <v>115.13200000000001</v>
      </c>
      <c r="I1474" s="247"/>
      <c r="J1474" s="242"/>
      <c r="K1474" s="242"/>
      <c r="L1474" s="248"/>
      <c r="M1474" s="249"/>
      <c r="N1474" s="250"/>
      <c r="O1474" s="250"/>
      <c r="P1474" s="250"/>
      <c r="Q1474" s="250"/>
      <c r="R1474" s="250"/>
      <c r="S1474" s="250"/>
      <c r="T1474" s="251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52" t="s">
        <v>230</v>
      </c>
      <c r="AU1474" s="252" t="s">
        <v>88</v>
      </c>
      <c r="AV1474" s="13" t="s">
        <v>88</v>
      </c>
      <c r="AW1474" s="13" t="s">
        <v>34</v>
      </c>
      <c r="AX1474" s="13" t="s">
        <v>79</v>
      </c>
      <c r="AY1474" s="252" t="s">
        <v>216</v>
      </c>
    </row>
    <row r="1475" s="13" customFormat="1">
      <c r="A1475" s="13"/>
      <c r="B1475" s="241"/>
      <c r="C1475" s="242"/>
      <c r="D1475" s="243" t="s">
        <v>230</v>
      </c>
      <c r="E1475" s="244" t="s">
        <v>1</v>
      </c>
      <c r="F1475" s="245" t="s">
        <v>2383</v>
      </c>
      <c r="G1475" s="242"/>
      <c r="H1475" s="246">
        <v>10.560000000000001</v>
      </c>
      <c r="I1475" s="247"/>
      <c r="J1475" s="242"/>
      <c r="K1475" s="242"/>
      <c r="L1475" s="248"/>
      <c r="M1475" s="249"/>
      <c r="N1475" s="250"/>
      <c r="O1475" s="250"/>
      <c r="P1475" s="250"/>
      <c r="Q1475" s="250"/>
      <c r="R1475" s="250"/>
      <c r="S1475" s="250"/>
      <c r="T1475" s="251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52" t="s">
        <v>230</v>
      </c>
      <c r="AU1475" s="252" t="s">
        <v>88</v>
      </c>
      <c r="AV1475" s="13" t="s">
        <v>88</v>
      </c>
      <c r="AW1475" s="13" t="s">
        <v>34</v>
      </c>
      <c r="AX1475" s="13" t="s">
        <v>79</v>
      </c>
      <c r="AY1475" s="252" t="s">
        <v>216</v>
      </c>
    </row>
    <row r="1476" s="13" customFormat="1">
      <c r="A1476" s="13"/>
      <c r="B1476" s="241"/>
      <c r="C1476" s="242"/>
      <c r="D1476" s="243" t="s">
        <v>230</v>
      </c>
      <c r="E1476" s="244" t="s">
        <v>1</v>
      </c>
      <c r="F1476" s="245" t="s">
        <v>2384</v>
      </c>
      <c r="G1476" s="242"/>
      <c r="H1476" s="246">
        <v>16.664999999999999</v>
      </c>
      <c r="I1476" s="247"/>
      <c r="J1476" s="242"/>
      <c r="K1476" s="242"/>
      <c r="L1476" s="248"/>
      <c r="M1476" s="249"/>
      <c r="N1476" s="250"/>
      <c r="O1476" s="250"/>
      <c r="P1476" s="250"/>
      <c r="Q1476" s="250"/>
      <c r="R1476" s="250"/>
      <c r="S1476" s="250"/>
      <c r="T1476" s="251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52" t="s">
        <v>230</v>
      </c>
      <c r="AU1476" s="252" t="s">
        <v>88</v>
      </c>
      <c r="AV1476" s="13" t="s">
        <v>88</v>
      </c>
      <c r="AW1476" s="13" t="s">
        <v>34</v>
      </c>
      <c r="AX1476" s="13" t="s">
        <v>79</v>
      </c>
      <c r="AY1476" s="252" t="s">
        <v>216</v>
      </c>
    </row>
    <row r="1477" s="14" customFormat="1">
      <c r="A1477" s="14"/>
      <c r="B1477" s="253"/>
      <c r="C1477" s="254"/>
      <c r="D1477" s="243" t="s">
        <v>230</v>
      </c>
      <c r="E1477" s="255" t="s">
        <v>1</v>
      </c>
      <c r="F1477" s="256" t="s">
        <v>285</v>
      </c>
      <c r="G1477" s="254"/>
      <c r="H1477" s="257">
        <v>142.357</v>
      </c>
      <c r="I1477" s="258"/>
      <c r="J1477" s="254"/>
      <c r="K1477" s="254"/>
      <c r="L1477" s="259"/>
      <c r="M1477" s="260"/>
      <c r="N1477" s="261"/>
      <c r="O1477" s="261"/>
      <c r="P1477" s="261"/>
      <c r="Q1477" s="261"/>
      <c r="R1477" s="261"/>
      <c r="S1477" s="261"/>
      <c r="T1477" s="262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63" t="s">
        <v>230</v>
      </c>
      <c r="AU1477" s="263" t="s">
        <v>88</v>
      </c>
      <c r="AV1477" s="14" t="s">
        <v>121</v>
      </c>
      <c r="AW1477" s="14" t="s">
        <v>34</v>
      </c>
      <c r="AX1477" s="14" t="s">
        <v>86</v>
      </c>
      <c r="AY1477" s="263" t="s">
        <v>216</v>
      </c>
    </row>
    <row r="1478" s="2" customFormat="1" ht="16.5" customHeight="1">
      <c r="A1478" s="39"/>
      <c r="B1478" s="40"/>
      <c r="C1478" s="264" t="s">
        <v>2385</v>
      </c>
      <c r="D1478" s="264" t="s">
        <v>372</v>
      </c>
      <c r="E1478" s="265" t="s">
        <v>2386</v>
      </c>
      <c r="F1478" s="266" t="s">
        <v>2387</v>
      </c>
      <c r="G1478" s="267" t="s">
        <v>328</v>
      </c>
      <c r="H1478" s="268">
        <v>1.3979999999999999</v>
      </c>
      <c r="I1478" s="269"/>
      <c r="J1478" s="270">
        <f>ROUND(I1478*H1478,2)</f>
        <v>0</v>
      </c>
      <c r="K1478" s="266" t="s">
        <v>222</v>
      </c>
      <c r="L1478" s="271"/>
      <c r="M1478" s="272" t="s">
        <v>1</v>
      </c>
      <c r="N1478" s="273" t="s">
        <v>44</v>
      </c>
      <c r="O1478" s="92"/>
      <c r="P1478" s="237">
        <f>O1478*H1478</f>
        <v>0</v>
      </c>
      <c r="Q1478" s="237">
        <v>0.55000000000000004</v>
      </c>
      <c r="R1478" s="237">
        <f>Q1478*H1478</f>
        <v>0.76890000000000003</v>
      </c>
      <c r="S1478" s="237">
        <v>0</v>
      </c>
      <c r="T1478" s="238">
        <f>S1478*H1478</f>
        <v>0</v>
      </c>
      <c r="U1478" s="39"/>
      <c r="V1478" s="39"/>
      <c r="W1478" s="39"/>
      <c r="X1478" s="39"/>
      <c r="Y1478" s="39"/>
      <c r="Z1478" s="39"/>
      <c r="AA1478" s="39"/>
      <c r="AB1478" s="39"/>
      <c r="AC1478" s="39"/>
      <c r="AD1478" s="39"/>
      <c r="AE1478" s="39"/>
      <c r="AR1478" s="239" t="s">
        <v>371</v>
      </c>
      <c r="AT1478" s="239" t="s">
        <v>372</v>
      </c>
      <c r="AU1478" s="239" t="s">
        <v>88</v>
      </c>
      <c r="AY1478" s="18" t="s">
        <v>216</v>
      </c>
      <c r="BE1478" s="240">
        <f>IF(N1478="základní",J1478,0)</f>
        <v>0</v>
      </c>
      <c r="BF1478" s="240">
        <f>IF(N1478="snížená",J1478,0)</f>
        <v>0</v>
      </c>
      <c r="BG1478" s="240">
        <f>IF(N1478="zákl. přenesená",J1478,0)</f>
        <v>0</v>
      </c>
      <c r="BH1478" s="240">
        <f>IF(N1478="sníž. přenesená",J1478,0)</f>
        <v>0</v>
      </c>
      <c r="BI1478" s="240">
        <f>IF(N1478="nulová",J1478,0)</f>
        <v>0</v>
      </c>
      <c r="BJ1478" s="18" t="s">
        <v>86</v>
      </c>
      <c r="BK1478" s="240">
        <f>ROUND(I1478*H1478,2)</f>
        <v>0</v>
      </c>
      <c r="BL1478" s="18" t="s">
        <v>290</v>
      </c>
      <c r="BM1478" s="239" t="s">
        <v>2388</v>
      </c>
    </row>
    <row r="1479" s="13" customFormat="1">
      <c r="A1479" s="13"/>
      <c r="B1479" s="241"/>
      <c r="C1479" s="242"/>
      <c r="D1479" s="243" t="s">
        <v>230</v>
      </c>
      <c r="E1479" s="244" t="s">
        <v>1</v>
      </c>
      <c r="F1479" s="245" t="s">
        <v>2389</v>
      </c>
      <c r="G1479" s="242"/>
      <c r="H1479" s="246">
        <v>0.91200000000000003</v>
      </c>
      <c r="I1479" s="247"/>
      <c r="J1479" s="242"/>
      <c r="K1479" s="242"/>
      <c r="L1479" s="248"/>
      <c r="M1479" s="249"/>
      <c r="N1479" s="250"/>
      <c r="O1479" s="250"/>
      <c r="P1479" s="250"/>
      <c r="Q1479" s="250"/>
      <c r="R1479" s="250"/>
      <c r="S1479" s="250"/>
      <c r="T1479" s="251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52" t="s">
        <v>230</v>
      </c>
      <c r="AU1479" s="252" t="s">
        <v>88</v>
      </c>
      <c r="AV1479" s="13" t="s">
        <v>88</v>
      </c>
      <c r="AW1479" s="13" t="s">
        <v>34</v>
      </c>
      <c r="AX1479" s="13" t="s">
        <v>79</v>
      </c>
      <c r="AY1479" s="252" t="s">
        <v>216</v>
      </c>
    </row>
    <row r="1480" s="13" customFormat="1">
      <c r="A1480" s="13"/>
      <c r="B1480" s="241"/>
      <c r="C1480" s="242"/>
      <c r="D1480" s="243" t="s">
        <v>230</v>
      </c>
      <c r="E1480" s="244" t="s">
        <v>1</v>
      </c>
      <c r="F1480" s="245" t="s">
        <v>2390</v>
      </c>
      <c r="G1480" s="242"/>
      <c r="H1480" s="246">
        <v>0.073999999999999996</v>
      </c>
      <c r="I1480" s="247"/>
      <c r="J1480" s="242"/>
      <c r="K1480" s="242"/>
      <c r="L1480" s="248"/>
      <c r="M1480" s="249"/>
      <c r="N1480" s="250"/>
      <c r="O1480" s="250"/>
      <c r="P1480" s="250"/>
      <c r="Q1480" s="250"/>
      <c r="R1480" s="250"/>
      <c r="S1480" s="250"/>
      <c r="T1480" s="251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52" t="s">
        <v>230</v>
      </c>
      <c r="AU1480" s="252" t="s">
        <v>88</v>
      </c>
      <c r="AV1480" s="13" t="s">
        <v>88</v>
      </c>
      <c r="AW1480" s="13" t="s">
        <v>34</v>
      </c>
      <c r="AX1480" s="13" t="s">
        <v>79</v>
      </c>
      <c r="AY1480" s="252" t="s">
        <v>216</v>
      </c>
    </row>
    <row r="1481" s="13" customFormat="1">
      <c r="A1481" s="13"/>
      <c r="B1481" s="241"/>
      <c r="C1481" s="242"/>
      <c r="D1481" s="243" t="s">
        <v>230</v>
      </c>
      <c r="E1481" s="244" t="s">
        <v>1</v>
      </c>
      <c r="F1481" s="245" t="s">
        <v>2391</v>
      </c>
      <c r="G1481" s="242"/>
      <c r="H1481" s="246">
        <v>0.41199999999999998</v>
      </c>
      <c r="I1481" s="247"/>
      <c r="J1481" s="242"/>
      <c r="K1481" s="242"/>
      <c r="L1481" s="248"/>
      <c r="M1481" s="249"/>
      <c r="N1481" s="250"/>
      <c r="O1481" s="250"/>
      <c r="P1481" s="250"/>
      <c r="Q1481" s="250"/>
      <c r="R1481" s="250"/>
      <c r="S1481" s="250"/>
      <c r="T1481" s="251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52" t="s">
        <v>230</v>
      </c>
      <c r="AU1481" s="252" t="s">
        <v>88</v>
      </c>
      <c r="AV1481" s="13" t="s">
        <v>88</v>
      </c>
      <c r="AW1481" s="13" t="s">
        <v>34</v>
      </c>
      <c r="AX1481" s="13" t="s">
        <v>79</v>
      </c>
      <c r="AY1481" s="252" t="s">
        <v>216</v>
      </c>
    </row>
    <row r="1482" s="14" customFormat="1">
      <c r="A1482" s="14"/>
      <c r="B1482" s="253"/>
      <c r="C1482" s="254"/>
      <c r="D1482" s="243" t="s">
        <v>230</v>
      </c>
      <c r="E1482" s="255" t="s">
        <v>1</v>
      </c>
      <c r="F1482" s="256" t="s">
        <v>285</v>
      </c>
      <c r="G1482" s="254"/>
      <c r="H1482" s="257">
        <v>1.3979999999999999</v>
      </c>
      <c r="I1482" s="258"/>
      <c r="J1482" s="254"/>
      <c r="K1482" s="254"/>
      <c r="L1482" s="259"/>
      <c r="M1482" s="260"/>
      <c r="N1482" s="261"/>
      <c r="O1482" s="261"/>
      <c r="P1482" s="261"/>
      <c r="Q1482" s="261"/>
      <c r="R1482" s="261"/>
      <c r="S1482" s="261"/>
      <c r="T1482" s="262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63" t="s">
        <v>230</v>
      </c>
      <c r="AU1482" s="263" t="s">
        <v>88</v>
      </c>
      <c r="AV1482" s="14" t="s">
        <v>121</v>
      </c>
      <c r="AW1482" s="14" t="s">
        <v>34</v>
      </c>
      <c r="AX1482" s="14" t="s">
        <v>86</v>
      </c>
      <c r="AY1482" s="263" t="s">
        <v>216</v>
      </c>
    </row>
    <row r="1483" s="2" customFormat="1" ht="16.5" customHeight="1">
      <c r="A1483" s="39"/>
      <c r="B1483" s="40"/>
      <c r="C1483" s="228" t="s">
        <v>2392</v>
      </c>
      <c r="D1483" s="228" t="s">
        <v>218</v>
      </c>
      <c r="E1483" s="229" t="s">
        <v>2393</v>
      </c>
      <c r="F1483" s="230" t="s">
        <v>2394</v>
      </c>
      <c r="G1483" s="231" t="s">
        <v>277</v>
      </c>
      <c r="H1483" s="232">
        <v>44.231999999999999</v>
      </c>
      <c r="I1483" s="233"/>
      <c r="J1483" s="234">
        <f>ROUND(I1483*H1483,2)</f>
        <v>0</v>
      </c>
      <c r="K1483" s="230" t="s">
        <v>222</v>
      </c>
      <c r="L1483" s="45"/>
      <c r="M1483" s="235" t="s">
        <v>1</v>
      </c>
      <c r="N1483" s="236" t="s">
        <v>44</v>
      </c>
      <c r="O1483" s="92"/>
      <c r="P1483" s="237">
        <f>O1483*H1483</f>
        <v>0</v>
      </c>
      <c r="Q1483" s="237">
        <v>0.00020000000000000001</v>
      </c>
      <c r="R1483" s="237">
        <f>Q1483*H1483</f>
        <v>0.0088464000000000008</v>
      </c>
      <c r="S1483" s="237">
        <v>0</v>
      </c>
      <c r="T1483" s="238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39" t="s">
        <v>290</v>
      </c>
      <c r="AT1483" s="239" t="s">
        <v>218</v>
      </c>
      <c r="AU1483" s="239" t="s">
        <v>88</v>
      </c>
      <c r="AY1483" s="18" t="s">
        <v>216</v>
      </c>
      <c r="BE1483" s="240">
        <f>IF(N1483="základní",J1483,0)</f>
        <v>0</v>
      </c>
      <c r="BF1483" s="240">
        <f>IF(N1483="snížená",J1483,0)</f>
        <v>0</v>
      </c>
      <c r="BG1483" s="240">
        <f>IF(N1483="zákl. přenesená",J1483,0)</f>
        <v>0</v>
      </c>
      <c r="BH1483" s="240">
        <f>IF(N1483="sníž. přenesená",J1483,0)</f>
        <v>0</v>
      </c>
      <c r="BI1483" s="240">
        <f>IF(N1483="nulová",J1483,0)</f>
        <v>0</v>
      </c>
      <c r="BJ1483" s="18" t="s">
        <v>86</v>
      </c>
      <c r="BK1483" s="240">
        <f>ROUND(I1483*H1483,2)</f>
        <v>0</v>
      </c>
      <c r="BL1483" s="18" t="s">
        <v>290</v>
      </c>
      <c r="BM1483" s="239" t="s">
        <v>2395</v>
      </c>
    </row>
    <row r="1484" s="2" customFormat="1" ht="16.5" customHeight="1">
      <c r="A1484" s="39"/>
      <c r="B1484" s="40"/>
      <c r="C1484" s="228" t="s">
        <v>2396</v>
      </c>
      <c r="D1484" s="228" t="s">
        <v>218</v>
      </c>
      <c r="E1484" s="229" t="s">
        <v>2397</v>
      </c>
      <c r="F1484" s="230" t="s">
        <v>2398</v>
      </c>
      <c r="G1484" s="231" t="s">
        <v>277</v>
      </c>
      <c r="H1484" s="232">
        <v>50.343000000000004</v>
      </c>
      <c r="I1484" s="233"/>
      <c r="J1484" s="234">
        <f>ROUND(I1484*H1484,2)</f>
        <v>0</v>
      </c>
      <c r="K1484" s="230" t="s">
        <v>222</v>
      </c>
      <c r="L1484" s="45"/>
      <c r="M1484" s="235" t="s">
        <v>1</v>
      </c>
      <c r="N1484" s="236" t="s">
        <v>44</v>
      </c>
      <c r="O1484" s="92"/>
      <c r="P1484" s="237">
        <f>O1484*H1484</f>
        <v>0</v>
      </c>
      <c r="Q1484" s="237">
        <v>0</v>
      </c>
      <c r="R1484" s="237">
        <f>Q1484*H1484</f>
        <v>0</v>
      </c>
      <c r="S1484" s="237">
        <v>0</v>
      </c>
      <c r="T1484" s="238">
        <f>S1484*H1484</f>
        <v>0</v>
      </c>
      <c r="U1484" s="39"/>
      <c r="V1484" s="39"/>
      <c r="W1484" s="39"/>
      <c r="X1484" s="39"/>
      <c r="Y1484" s="39"/>
      <c r="Z1484" s="39"/>
      <c r="AA1484" s="39"/>
      <c r="AB1484" s="39"/>
      <c r="AC1484" s="39"/>
      <c r="AD1484" s="39"/>
      <c r="AE1484" s="39"/>
      <c r="AR1484" s="239" t="s">
        <v>290</v>
      </c>
      <c r="AT1484" s="239" t="s">
        <v>218</v>
      </c>
      <c r="AU1484" s="239" t="s">
        <v>88</v>
      </c>
      <c r="AY1484" s="18" t="s">
        <v>216</v>
      </c>
      <c r="BE1484" s="240">
        <f>IF(N1484="základní",J1484,0)</f>
        <v>0</v>
      </c>
      <c r="BF1484" s="240">
        <f>IF(N1484="snížená",J1484,0)</f>
        <v>0</v>
      </c>
      <c r="BG1484" s="240">
        <f>IF(N1484="zákl. přenesená",J1484,0)</f>
        <v>0</v>
      </c>
      <c r="BH1484" s="240">
        <f>IF(N1484="sníž. přenesená",J1484,0)</f>
        <v>0</v>
      </c>
      <c r="BI1484" s="240">
        <f>IF(N1484="nulová",J1484,0)</f>
        <v>0</v>
      </c>
      <c r="BJ1484" s="18" t="s">
        <v>86</v>
      </c>
      <c r="BK1484" s="240">
        <f>ROUND(I1484*H1484,2)</f>
        <v>0</v>
      </c>
      <c r="BL1484" s="18" t="s">
        <v>290</v>
      </c>
      <c r="BM1484" s="239" t="s">
        <v>2399</v>
      </c>
    </row>
    <row r="1485" s="13" customFormat="1">
      <c r="A1485" s="13"/>
      <c r="B1485" s="241"/>
      <c r="C1485" s="242"/>
      <c r="D1485" s="243" t="s">
        <v>230</v>
      </c>
      <c r="E1485" s="244" t="s">
        <v>1</v>
      </c>
      <c r="F1485" s="245" t="s">
        <v>1101</v>
      </c>
      <c r="G1485" s="242"/>
      <c r="H1485" s="246">
        <v>50.343000000000004</v>
      </c>
      <c r="I1485" s="247"/>
      <c r="J1485" s="242"/>
      <c r="K1485" s="242"/>
      <c r="L1485" s="248"/>
      <c r="M1485" s="249"/>
      <c r="N1485" s="250"/>
      <c r="O1485" s="250"/>
      <c r="P1485" s="250"/>
      <c r="Q1485" s="250"/>
      <c r="R1485" s="250"/>
      <c r="S1485" s="250"/>
      <c r="T1485" s="251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52" t="s">
        <v>230</v>
      </c>
      <c r="AU1485" s="252" t="s">
        <v>88</v>
      </c>
      <c r="AV1485" s="13" t="s">
        <v>88</v>
      </c>
      <c r="AW1485" s="13" t="s">
        <v>34</v>
      </c>
      <c r="AX1485" s="13" t="s">
        <v>86</v>
      </c>
      <c r="AY1485" s="252" t="s">
        <v>216</v>
      </c>
    </row>
    <row r="1486" s="2" customFormat="1" ht="16.5" customHeight="1">
      <c r="A1486" s="39"/>
      <c r="B1486" s="40"/>
      <c r="C1486" s="264" t="s">
        <v>2400</v>
      </c>
      <c r="D1486" s="264" t="s">
        <v>372</v>
      </c>
      <c r="E1486" s="265" t="s">
        <v>2401</v>
      </c>
      <c r="F1486" s="266" t="s">
        <v>2402</v>
      </c>
      <c r="G1486" s="267" t="s">
        <v>293</v>
      </c>
      <c r="H1486" s="268">
        <v>377.762</v>
      </c>
      <c r="I1486" s="269"/>
      <c r="J1486" s="270">
        <f>ROUND(I1486*H1486,2)</f>
        <v>0</v>
      </c>
      <c r="K1486" s="266" t="s">
        <v>222</v>
      </c>
      <c r="L1486" s="271"/>
      <c r="M1486" s="272" t="s">
        <v>1</v>
      </c>
      <c r="N1486" s="273" t="s">
        <v>44</v>
      </c>
      <c r="O1486" s="92"/>
      <c r="P1486" s="237">
        <f>O1486*H1486</f>
        <v>0</v>
      </c>
      <c r="Q1486" s="237">
        <v>0</v>
      </c>
      <c r="R1486" s="237">
        <f>Q1486*H1486</f>
        <v>0</v>
      </c>
      <c r="S1486" s="237">
        <v>0</v>
      </c>
      <c r="T1486" s="238">
        <f>S1486*H1486</f>
        <v>0</v>
      </c>
      <c r="U1486" s="39"/>
      <c r="V1486" s="39"/>
      <c r="W1486" s="39"/>
      <c r="X1486" s="39"/>
      <c r="Y1486" s="39"/>
      <c r="Z1486" s="39"/>
      <c r="AA1486" s="39"/>
      <c r="AB1486" s="39"/>
      <c r="AC1486" s="39"/>
      <c r="AD1486" s="39"/>
      <c r="AE1486" s="39"/>
      <c r="AR1486" s="239" t="s">
        <v>371</v>
      </c>
      <c r="AT1486" s="239" t="s">
        <v>372</v>
      </c>
      <c r="AU1486" s="239" t="s">
        <v>88</v>
      </c>
      <c r="AY1486" s="18" t="s">
        <v>216</v>
      </c>
      <c r="BE1486" s="240">
        <f>IF(N1486="základní",J1486,0)</f>
        <v>0</v>
      </c>
      <c r="BF1486" s="240">
        <f>IF(N1486="snížená",J1486,0)</f>
        <v>0</v>
      </c>
      <c r="BG1486" s="240">
        <f>IF(N1486="zákl. přenesená",J1486,0)</f>
        <v>0</v>
      </c>
      <c r="BH1486" s="240">
        <f>IF(N1486="sníž. přenesená",J1486,0)</f>
        <v>0</v>
      </c>
      <c r="BI1486" s="240">
        <f>IF(N1486="nulová",J1486,0)</f>
        <v>0</v>
      </c>
      <c r="BJ1486" s="18" t="s">
        <v>86</v>
      </c>
      <c r="BK1486" s="240">
        <f>ROUND(I1486*H1486,2)</f>
        <v>0</v>
      </c>
      <c r="BL1486" s="18" t="s">
        <v>290</v>
      </c>
      <c r="BM1486" s="239" t="s">
        <v>2403</v>
      </c>
    </row>
    <row r="1487" s="13" customFormat="1">
      <c r="A1487" s="13"/>
      <c r="B1487" s="241"/>
      <c r="C1487" s="242"/>
      <c r="D1487" s="243" t="s">
        <v>230</v>
      </c>
      <c r="E1487" s="244" t="s">
        <v>1</v>
      </c>
      <c r="F1487" s="245" t="s">
        <v>2404</v>
      </c>
      <c r="G1487" s="242"/>
      <c r="H1487" s="246">
        <v>377.762</v>
      </c>
      <c r="I1487" s="247"/>
      <c r="J1487" s="242"/>
      <c r="K1487" s="242"/>
      <c r="L1487" s="248"/>
      <c r="M1487" s="249"/>
      <c r="N1487" s="250"/>
      <c r="O1487" s="250"/>
      <c r="P1487" s="250"/>
      <c r="Q1487" s="250"/>
      <c r="R1487" s="250"/>
      <c r="S1487" s="250"/>
      <c r="T1487" s="251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T1487" s="252" t="s">
        <v>230</v>
      </c>
      <c r="AU1487" s="252" t="s">
        <v>88</v>
      </c>
      <c r="AV1487" s="13" t="s">
        <v>88</v>
      </c>
      <c r="AW1487" s="13" t="s">
        <v>34</v>
      </c>
      <c r="AX1487" s="13" t="s">
        <v>86</v>
      </c>
      <c r="AY1487" s="252" t="s">
        <v>216</v>
      </c>
    </row>
    <row r="1488" s="2" customFormat="1" ht="21.75" customHeight="1">
      <c r="A1488" s="39"/>
      <c r="B1488" s="40"/>
      <c r="C1488" s="228" t="s">
        <v>2405</v>
      </c>
      <c r="D1488" s="228" t="s">
        <v>218</v>
      </c>
      <c r="E1488" s="229" t="s">
        <v>2406</v>
      </c>
      <c r="F1488" s="230" t="s">
        <v>2407</v>
      </c>
      <c r="G1488" s="231" t="s">
        <v>277</v>
      </c>
      <c r="H1488" s="232">
        <v>50.343000000000004</v>
      </c>
      <c r="I1488" s="233"/>
      <c r="J1488" s="234">
        <f>ROUND(I1488*H1488,2)</f>
        <v>0</v>
      </c>
      <c r="K1488" s="230" t="s">
        <v>222</v>
      </c>
      <c r="L1488" s="45"/>
      <c r="M1488" s="235" t="s">
        <v>1</v>
      </c>
      <c r="N1488" s="236" t="s">
        <v>44</v>
      </c>
      <c r="O1488" s="92"/>
      <c r="P1488" s="237">
        <f>O1488*H1488</f>
        <v>0</v>
      </c>
      <c r="Q1488" s="237">
        <v>0.00046000000000000001</v>
      </c>
      <c r="R1488" s="237">
        <f>Q1488*H1488</f>
        <v>0.023157780000000003</v>
      </c>
      <c r="S1488" s="237">
        <v>0</v>
      </c>
      <c r="T1488" s="238">
        <f>S1488*H1488</f>
        <v>0</v>
      </c>
      <c r="U1488" s="39"/>
      <c r="V1488" s="39"/>
      <c r="W1488" s="39"/>
      <c r="X1488" s="39"/>
      <c r="Y1488" s="39"/>
      <c r="Z1488" s="39"/>
      <c r="AA1488" s="39"/>
      <c r="AB1488" s="39"/>
      <c r="AC1488" s="39"/>
      <c r="AD1488" s="39"/>
      <c r="AE1488" s="39"/>
      <c r="AR1488" s="239" t="s">
        <v>290</v>
      </c>
      <c r="AT1488" s="239" t="s">
        <v>218</v>
      </c>
      <c r="AU1488" s="239" t="s">
        <v>88</v>
      </c>
      <c r="AY1488" s="18" t="s">
        <v>216</v>
      </c>
      <c r="BE1488" s="240">
        <f>IF(N1488="základní",J1488,0)</f>
        <v>0</v>
      </c>
      <c r="BF1488" s="240">
        <f>IF(N1488="snížená",J1488,0)</f>
        <v>0</v>
      </c>
      <c r="BG1488" s="240">
        <f>IF(N1488="zákl. přenesená",J1488,0)</f>
        <v>0</v>
      </c>
      <c r="BH1488" s="240">
        <f>IF(N1488="sníž. přenesená",J1488,0)</f>
        <v>0</v>
      </c>
      <c r="BI1488" s="240">
        <f>IF(N1488="nulová",J1488,0)</f>
        <v>0</v>
      </c>
      <c r="BJ1488" s="18" t="s">
        <v>86</v>
      </c>
      <c r="BK1488" s="240">
        <f>ROUND(I1488*H1488,2)</f>
        <v>0</v>
      </c>
      <c r="BL1488" s="18" t="s">
        <v>290</v>
      </c>
      <c r="BM1488" s="239" t="s">
        <v>2408</v>
      </c>
    </row>
    <row r="1489" s="13" customFormat="1">
      <c r="A1489" s="13"/>
      <c r="B1489" s="241"/>
      <c r="C1489" s="242"/>
      <c r="D1489" s="243" t="s">
        <v>230</v>
      </c>
      <c r="E1489" s="244" t="s">
        <v>1</v>
      </c>
      <c r="F1489" s="245" t="s">
        <v>1101</v>
      </c>
      <c r="G1489" s="242"/>
      <c r="H1489" s="246">
        <v>50.343000000000004</v>
      </c>
      <c r="I1489" s="247"/>
      <c r="J1489" s="242"/>
      <c r="K1489" s="242"/>
      <c r="L1489" s="248"/>
      <c r="M1489" s="249"/>
      <c r="N1489" s="250"/>
      <c r="O1489" s="250"/>
      <c r="P1489" s="250"/>
      <c r="Q1489" s="250"/>
      <c r="R1489" s="250"/>
      <c r="S1489" s="250"/>
      <c r="T1489" s="251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52" t="s">
        <v>230</v>
      </c>
      <c r="AU1489" s="252" t="s">
        <v>88</v>
      </c>
      <c r="AV1489" s="13" t="s">
        <v>88</v>
      </c>
      <c r="AW1489" s="13" t="s">
        <v>34</v>
      </c>
      <c r="AX1489" s="13" t="s">
        <v>86</v>
      </c>
      <c r="AY1489" s="252" t="s">
        <v>216</v>
      </c>
    </row>
    <row r="1490" s="2" customFormat="1" ht="16.5" customHeight="1">
      <c r="A1490" s="39"/>
      <c r="B1490" s="40"/>
      <c r="C1490" s="264" t="s">
        <v>2409</v>
      </c>
      <c r="D1490" s="264" t="s">
        <v>372</v>
      </c>
      <c r="E1490" s="265" t="s">
        <v>2410</v>
      </c>
      <c r="F1490" s="266" t="s">
        <v>2411</v>
      </c>
      <c r="G1490" s="267" t="s">
        <v>293</v>
      </c>
      <c r="H1490" s="268">
        <v>422.88099999999997</v>
      </c>
      <c r="I1490" s="269"/>
      <c r="J1490" s="270">
        <f>ROUND(I1490*H1490,2)</f>
        <v>0</v>
      </c>
      <c r="K1490" s="266" t="s">
        <v>222</v>
      </c>
      <c r="L1490" s="271"/>
      <c r="M1490" s="272" t="s">
        <v>1</v>
      </c>
      <c r="N1490" s="273" t="s">
        <v>44</v>
      </c>
      <c r="O1490" s="92"/>
      <c r="P1490" s="237">
        <f>O1490*H1490</f>
        <v>0</v>
      </c>
      <c r="Q1490" s="237">
        <v>0</v>
      </c>
      <c r="R1490" s="237">
        <f>Q1490*H1490</f>
        <v>0</v>
      </c>
      <c r="S1490" s="237">
        <v>0</v>
      </c>
      <c r="T1490" s="238">
        <f>S1490*H1490</f>
        <v>0</v>
      </c>
      <c r="U1490" s="39"/>
      <c r="V1490" s="39"/>
      <c r="W1490" s="39"/>
      <c r="X1490" s="39"/>
      <c r="Y1490" s="39"/>
      <c r="Z1490" s="39"/>
      <c r="AA1490" s="39"/>
      <c r="AB1490" s="39"/>
      <c r="AC1490" s="39"/>
      <c r="AD1490" s="39"/>
      <c r="AE1490" s="39"/>
      <c r="AR1490" s="239" t="s">
        <v>371</v>
      </c>
      <c r="AT1490" s="239" t="s">
        <v>372</v>
      </c>
      <c r="AU1490" s="239" t="s">
        <v>88</v>
      </c>
      <c r="AY1490" s="18" t="s">
        <v>216</v>
      </c>
      <c r="BE1490" s="240">
        <f>IF(N1490="základní",J1490,0)</f>
        <v>0</v>
      </c>
      <c r="BF1490" s="240">
        <f>IF(N1490="snížená",J1490,0)</f>
        <v>0</v>
      </c>
      <c r="BG1490" s="240">
        <f>IF(N1490="zákl. přenesená",J1490,0)</f>
        <v>0</v>
      </c>
      <c r="BH1490" s="240">
        <f>IF(N1490="sníž. přenesená",J1490,0)</f>
        <v>0</v>
      </c>
      <c r="BI1490" s="240">
        <f>IF(N1490="nulová",J1490,0)</f>
        <v>0</v>
      </c>
      <c r="BJ1490" s="18" t="s">
        <v>86</v>
      </c>
      <c r="BK1490" s="240">
        <f>ROUND(I1490*H1490,2)</f>
        <v>0</v>
      </c>
      <c r="BL1490" s="18" t="s">
        <v>290</v>
      </c>
      <c r="BM1490" s="239" t="s">
        <v>2412</v>
      </c>
    </row>
    <row r="1491" s="13" customFormat="1">
      <c r="A1491" s="13"/>
      <c r="B1491" s="241"/>
      <c r="C1491" s="242"/>
      <c r="D1491" s="243" t="s">
        <v>230</v>
      </c>
      <c r="E1491" s="244" t="s">
        <v>1</v>
      </c>
      <c r="F1491" s="245" t="s">
        <v>2413</v>
      </c>
      <c r="G1491" s="242"/>
      <c r="H1491" s="246">
        <v>422.88099999999997</v>
      </c>
      <c r="I1491" s="247"/>
      <c r="J1491" s="242"/>
      <c r="K1491" s="242"/>
      <c r="L1491" s="248"/>
      <c r="M1491" s="249"/>
      <c r="N1491" s="250"/>
      <c r="O1491" s="250"/>
      <c r="P1491" s="250"/>
      <c r="Q1491" s="250"/>
      <c r="R1491" s="250"/>
      <c r="S1491" s="250"/>
      <c r="T1491" s="251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T1491" s="252" t="s">
        <v>230</v>
      </c>
      <c r="AU1491" s="252" t="s">
        <v>88</v>
      </c>
      <c r="AV1491" s="13" t="s">
        <v>88</v>
      </c>
      <c r="AW1491" s="13" t="s">
        <v>34</v>
      </c>
      <c r="AX1491" s="13" t="s">
        <v>86</v>
      </c>
      <c r="AY1491" s="252" t="s">
        <v>216</v>
      </c>
    </row>
    <row r="1492" s="2" customFormat="1" ht="16.5" customHeight="1">
      <c r="A1492" s="39"/>
      <c r="B1492" s="40"/>
      <c r="C1492" s="228" t="s">
        <v>2414</v>
      </c>
      <c r="D1492" s="228" t="s">
        <v>218</v>
      </c>
      <c r="E1492" s="229" t="s">
        <v>2415</v>
      </c>
      <c r="F1492" s="230" t="s">
        <v>2416</v>
      </c>
      <c r="G1492" s="231" t="s">
        <v>359</v>
      </c>
      <c r="H1492" s="232">
        <v>3.734</v>
      </c>
      <c r="I1492" s="233"/>
      <c r="J1492" s="234">
        <f>ROUND(I1492*H1492,2)</f>
        <v>0</v>
      </c>
      <c r="K1492" s="230" t="s">
        <v>222</v>
      </c>
      <c r="L1492" s="45"/>
      <c r="M1492" s="235" t="s">
        <v>1</v>
      </c>
      <c r="N1492" s="236" t="s">
        <v>44</v>
      </c>
      <c r="O1492" s="92"/>
      <c r="P1492" s="237">
        <f>O1492*H1492</f>
        <v>0</v>
      </c>
      <c r="Q1492" s="237">
        <v>0</v>
      </c>
      <c r="R1492" s="237">
        <f>Q1492*H1492</f>
        <v>0</v>
      </c>
      <c r="S1492" s="237">
        <v>0</v>
      </c>
      <c r="T1492" s="238">
        <f>S1492*H1492</f>
        <v>0</v>
      </c>
      <c r="U1492" s="39"/>
      <c r="V1492" s="39"/>
      <c r="W1492" s="39"/>
      <c r="X1492" s="39"/>
      <c r="Y1492" s="39"/>
      <c r="Z1492" s="39"/>
      <c r="AA1492" s="39"/>
      <c r="AB1492" s="39"/>
      <c r="AC1492" s="39"/>
      <c r="AD1492" s="39"/>
      <c r="AE1492" s="39"/>
      <c r="AR1492" s="239" t="s">
        <v>290</v>
      </c>
      <c r="AT1492" s="239" t="s">
        <v>218</v>
      </c>
      <c r="AU1492" s="239" t="s">
        <v>88</v>
      </c>
      <c r="AY1492" s="18" t="s">
        <v>216</v>
      </c>
      <c r="BE1492" s="240">
        <f>IF(N1492="základní",J1492,0)</f>
        <v>0</v>
      </c>
      <c r="BF1492" s="240">
        <f>IF(N1492="snížená",J1492,0)</f>
        <v>0</v>
      </c>
      <c r="BG1492" s="240">
        <f>IF(N1492="zákl. přenesená",J1492,0)</f>
        <v>0</v>
      </c>
      <c r="BH1492" s="240">
        <f>IF(N1492="sníž. přenesená",J1492,0)</f>
        <v>0</v>
      </c>
      <c r="BI1492" s="240">
        <f>IF(N1492="nulová",J1492,0)</f>
        <v>0</v>
      </c>
      <c r="BJ1492" s="18" t="s">
        <v>86</v>
      </c>
      <c r="BK1492" s="240">
        <f>ROUND(I1492*H1492,2)</f>
        <v>0</v>
      </c>
      <c r="BL1492" s="18" t="s">
        <v>290</v>
      </c>
      <c r="BM1492" s="239" t="s">
        <v>2417</v>
      </c>
    </row>
    <row r="1493" s="12" customFormat="1" ht="22.8" customHeight="1">
      <c r="A1493" s="12"/>
      <c r="B1493" s="212"/>
      <c r="C1493" s="213"/>
      <c r="D1493" s="214" t="s">
        <v>78</v>
      </c>
      <c r="E1493" s="226" t="s">
        <v>2418</v>
      </c>
      <c r="F1493" s="226" t="s">
        <v>2419</v>
      </c>
      <c r="G1493" s="213"/>
      <c r="H1493" s="213"/>
      <c r="I1493" s="216"/>
      <c r="J1493" s="227">
        <f>BK1493</f>
        <v>0</v>
      </c>
      <c r="K1493" s="213"/>
      <c r="L1493" s="218"/>
      <c r="M1493" s="219"/>
      <c r="N1493" s="220"/>
      <c r="O1493" s="220"/>
      <c r="P1493" s="221">
        <f>SUM(P1494:P1580)</f>
        <v>0</v>
      </c>
      <c r="Q1493" s="220"/>
      <c r="R1493" s="221">
        <f>SUM(R1494:R1580)</f>
        <v>7.7971409099999995</v>
      </c>
      <c r="S1493" s="220"/>
      <c r="T1493" s="222">
        <f>SUM(T1494:T1580)</f>
        <v>0</v>
      </c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R1493" s="223" t="s">
        <v>88</v>
      </c>
      <c r="AT1493" s="224" t="s">
        <v>78</v>
      </c>
      <c r="AU1493" s="224" t="s">
        <v>86</v>
      </c>
      <c r="AY1493" s="223" t="s">
        <v>216</v>
      </c>
      <c r="BK1493" s="225">
        <f>SUM(BK1494:BK1580)</f>
        <v>0</v>
      </c>
    </row>
    <row r="1494" s="2" customFormat="1" ht="16.5" customHeight="1">
      <c r="A1494" s="39"/>
      <c r="B1494" s="40"/>
      <c r="C1494" s="228" t="s">
        <v>2420</v>
      </c>
      <c r="D1494" s="228" t="s">
        <v>218</v>
      </c>
      <c r="E1494" s="229" t="s">
        <v>2421</v>
      </c>
      <c r="F1494" s="230" t="s">
        <v>2422</v>
      </c>
      <c r="G1494" s="231" t="s">
        <v>277</v>
      </c>
      <c r="H1494" s="232">
        <v>33.996000000000002</v>
      </c>
      <c r="I1494" s="233"/>
      <c r="J1494" s="234">
        <f>ROUND(I1494*H1494,2)</f>
        <v>0</v>
      </c>
      <c r="K1494" s="230" t="s">
        <v>222</v>
      </c>
      <c r="L1494" s="45"/>
      <c r="M1494" s="235" t="s">
        <v>1</v>
      </c>
      <c r="N1494" s="236" t="s">
        <v>44</v>
      </c>
      <c r="O1494" s="92"/>
      <c r="P1494" s="237">
        <f>O1494*H1494</f>
        <v>0</v>
      </c>
      <c r="Q1494" s="237">
        <v>0.028549999999999999</v>
      </c>
      <c r="R1494" s="237">
        <f>Q1494*H1494</f>
        <v>0.97058580000000005</v>
      </c>
      <c r="S1494" s="237">
        <v>0</v>
      </c>
      <c r="T1494" s="238">
        <f>S1494*H1494</f>
        <v>0</v>
      </c>
      <c r="U1494" s="39"/>
      <c r="V1494" s="39"/>
      <c r="W1494" s="39"/>
      <c r="X1494" s="39"/>
      <c r="Y1494" s="39"/>
      <c r="Z1494" s="39"/>
      <c r="AA1494" s="39"/>
      <c r="AB1494" s="39"/>
      <c r="AC1494" s="39"/>
      <c r="AD1494" s="39"/>
      <c r="AE1494" s="39"/>
      <c r="AR1494" s="239" t="s">
        <v>290</v>
      </c>
      <c r="AT1494" s="239" t="s">
        <v>218</v>
      </c>
      <c r="AU1494" s="239" t="s">
        <v>88</v>
      </c>
      <c r="AY1494" s="18" t="s">
        <v>216</v>
      </c>
      <c r="BE1494" s="240">
        <f>IF(N1494="základní",J1494,0)</f>
        <v>0</v>
      </c>
      <c r="BF1494" s="240">
        <f>IF(N1494="snížená",J1494,0)</f>
        <v>0</v>
      </c>
      <c r="BG1494" s="240">
        <f>IF(N1494="zákl. přenesená",J1494,0)</f>
        <v>0</v>
      </c>
      <c r="BH1494" s="240">
        <f>IF(N1494="sníž. přenesená",J1494,0)</f>
        <v>0</v>
      </c>
      <c r="BI1494" s="240">
        <f>IF(N1494="nulová",J1494,0)</f>
        <v>0</v>
      </c>
      <c r="BJ1494" s="18" t="s">
        <v>86</v>
      </c>
      <c r="BK1494" s="240">
        <f>ROUND(I1494*H1494,2)</f>
        <v>0</v>
      </c>
      <c r="BL1494" s="18" t="s">
        <v>290</v>
      </c>
      <c r="BM1494" s="239" t="s">
        <v>2423</v>
      </c>
    </row>
    <row r="1495" s="13" customFormat="1">
      <c r="A1495" s="13"/>
      <c r="B1495" s="241"/>
      <c r="C1495" s="242"/>
      <c r="D1495" s="243" t="s">
        <v>230</v>
      </c>
      <c r="E1495" s="244" t="s">
        <v>1</v>
      </c>
      <c r="F1495" s="245" t="s">
        <v>2424</v>
      </c>
      <c r="G1495" s="242"/>
      <c r="H1495" s="246">
        <v>2.4700000000000002</v>
      </c>
      <c r="I1495" s="247"/>
      <c r="J1495" s="242"/>
      <c r="K1495" s="242"/>
      <c r="L1495" s="248"/>
      <c r="M1495" s="249"/>
      <c r="N1495" s="250"/>
      <c r="O1495" s="250"/>
      <c r="P1495" s="250"/>
      <c r="Q1495" s="250"/>
      <c r="R1495" s="250"/>
      <c r="S1495" s="250"/>
      <c r="T1495" s="251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52" t="s">
        <v>230</v>
      </c>
      <c r="AU1495" s="252" t="s">
        <v>88</v>
      </c>
      <c r="AV1495" s="13" t="s">
        <v>88</v>
      </c>
      <c r="AW1495" s="13" t="s">
        <v>34</v>
      </c>
      <c r="AX1495" s="13" t="s">
        <v>79</v>
      </c>
      <c r="AY1495" s="252" t="s">
        <v>216</v>
      </c>
    </row>
    <row r="1496" s="13" customFormat="1">
      <c r="A1496" s="13"/>
      <c r="B1496" s="241"/>
      <c r="C1496" s="242"/>
      <c r="D1496" s="243" t="s">
        <v>230</v>
      </c>
      <c r="E1496" s="244" t="s">
        <v>1</v>
      </c>
      <c r="F1496" s="245" t="s">
        <v>2425</v>
      </c>
      <c r="G1496" s="242"/>
      <c r="H1496" s="246">
        <v>4.4850000000000003</v>
      </c>
      <c r="I1496" s="247"/>
      <c r="J1496" s="242"/>
      <c r="K1496" s="242"/>
      <c r="L1496" s="248"/>
      <c r="M1496" s="249"/>
      <c r="N1496" s="250"/>
      <c r="O1496" s="250"/>
      <c r="P1496" s="250"/>
      <c r="Q1496" s="250"/>
      <c r="R1496" s="250"/>
      <c r="S1496" s="250"/>
      <c r="T1496" s="251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52" t="s">
        <v>230</v>
      </c>
      <c r="AU1496" s="252" t="s">
        <v>88</v>
      </c>
      <c r="AV1496" s="13" t="s">
        <v>88</v>
      </c>
      <c r="AW1496" s="13" t="s">
        <v>34</v>
      </c>
      <c r="AX1496" s="13" t="s">
        <v>79</v>
      </c>
      <c r="AY1496" s="252" t="s">
        <v>216</v>
      </c>
    </row>
    <row r="1497" s="13" customFormat="1">
      <c r="A1497" s="13"/>
      <c r="B1497" s="241"/>
      <c r="C1497" s="242"/>
      <c r="D1497" s="243" t="s">
        <v>230</v>
      </c>
      <c r="E1497" s="244" t="s">
        <v>1</v>
      </c>
      <c r="F1497" s="245" t="s">
        <v>2426</v>
      </c>
      <c r="G1497" s="242"/>
      <c r="H1497" s="246">
        <v>8.8559999999999999</v>
      </c>
      <c r="I1497" s="247"/>
      <c r="J1497" s="242"/>
      <c r="K1497" s="242"/>
      <c r="L1497" s="248"/>
      <c r="M1497" s="249"/>
      <c r="N1497" s="250"/>
      <c r="O1497" s="250"/>
      <c r="P1497" s="250"/>
      <c r="Q1497" s="250"/>
      <c r="R1497" s="250"/>
      <c r="S1497" s="250"/>
      <c r="T1497" s="251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T1497" s="252" t="s">
        <v>230</v>
      </c>
      <c r="AU1497" s="252" t="s">
        <v>88</v>
      </c>
      <c r="AV1497" s="13" t="s">
        <v>88</v>
      </c>
      <c r="AW1497" s="13" t="s">
        <v>34</v>
      </c>
      <c r="AX1497" s="13" t="s">
        <v>79</v>
      </c>
      <c r="AY1497" s="252" t="s">
        <v>216</v>
      </c>
    </row>
    <row r="1498" s="15" customFormat="1">
      <c r="A1498" s="15"/>
      <c r="B1498" s="280"/>
      <c r="C1498" s="281"/>
      <c r="D1498" s="243" t="s">
        <v>230</v>
      </c>
      <c r="E1498" s="282" t="s">
        <v>1</v>
      </c>
      <c r="F1498" s="283" t="s">
        <v>775</v>
      </c>
      <c r="G1498" s="281"/>
      <c r="H1498" s="284">
        <v>15.811</v>
      </c>
      <c r="I1498" s="285"/>
      <c r="J1498" s="281"/>
      <c r="K1498" s="281"/>
      <c r="L1498" s="286"/>
      <c r="M1498" s="287"/>
      <c r="N1498" s="288"/>
      <c r="O1498" s="288"/>
      <c r="P1498" s="288"/>
      <c r="Q1498" s="288"/>
      <c r="R1498" s="288"/>
      <c r="S1498" s="288"/>
      <c r="T1498" s="289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T1498" s="290" t="s">
        <v>230</v>
      </c>
      <c r="AU1498" s="290" t="s">
        <v>88</v>
      </c>
      <c r="AV1498" s="15" t="s">
        <v>99</v>
      </c>
      <c r="AW1498" s="15" t="s">
        <v>34</v>
      </c>
      <c r="AX1498" s="15" t="s">
        <v>79</v>
      </c>
      <c r="AY1498" s="290" t="s">
        <v>216</v>
      </c>
    </row>
    <row r="1499" s="13" customFormat="1">
      <c r="A1499" s="13"/>
      <c r="B1499" s="241"/>
      <c r="C1499" s="242"/>
      <c r="D1499" s="243" t="s">
        <v>230</v>
      </c>
      <c r="E1499" s="244" t="s">
        <v>1</v>
      </c>
      <c r="F1499" s="245" t="s">
        <v>2427</v>
      </c>
      <c r="G1499" s="242"/>
      <c r="H1499" s="246">
        <v>2.4700000000000002</v>
      </c>
      <c r="I1499" s="247"/>
      <c r="J1499" s="242"/>
      <c r="K1499" s="242"/>
      <c r="L1499" s="248"/>
      <c r="M1499" s="249"/>
      <c r="N1499" s="250"/>
      <c r="O1499" s="250"/>
      <c r="P1499" s="250"/>
      <c r="Q1499" s="250"/>
      <c r="R1499" s="250"/>
      <c r="S1499" s="250"/>
      <c r="T1499" s="251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T1499" s="252" t="s">
        <v>230</v>
      </c>
      <c r="AU1499" s="252" t="s">
        <v>88</v>
      </c>
      <c r="AV1499" s="13" t="s">
        <v>88</v>
      </c>
      <c r="AW1499" s="13" t="s">
        <v>34</v>
      </c>
      <c r="AX1499" s="13" t="s">
        <v>79</v>
      </c>
      <c r="AY1499" s="252" t="s">
        <v>216</v>
      </c>
    </row>
    <row r="1500" s="13" customFormat="1">
      <c r="A1500" s="13"/>
      <c r="B1500" s="241"/>
      <c r="C1500" s="242"/>
      <c r="D1500" s="243" t="s">
        <v>230</v>
      </c>
      <c r="E1500" s="244" t="s">
        <v>1</v>
      </c>
      <c r="F1500" s="245" t="s">
        <v>2428</v>
      </c>
      <c r="G1500" s="242"/>
      <c r="H1500" s="246">
        <v>4.4850000000000003</v>
      </c>
      <c r="I1500" s="247"/>
      <c r="J1500" s="242"/>
      <c r="K1500" s="242"/>
      <c r="L1500" s="248"/>
      <c r="M1500" s="249"/>
      <c r="N1500" s="250"/>
      <c r="O1500" s="250"/>
      <c r="P1500" s="250"/>
      <c r="Q1500" s="250"/>
      <c r="R1500" s="250"/>
      <c r="S1500" s="250"/>
      <c r="T1500" s="251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T1500" s="252" t="s">
        <v>230</v>
      </c>
      <c r="AU1500" s="252" t="s">
        <v>88</v>
      </c>
      <c r="AV1500" s="13" t="s">
        <v>88</v>
      </c>
      <c r="AW1500" s="13" t="s">
        <v>34</v>
      </c>
      <c r="AX1500" s="13" t="s">
        <v>79</v>
      </c>
      <c r="AY1500" s="252" t="s">
        <v>216</v>
      </c>
    </row>
    <row r="1501" s="13" customFormat="1">
      <c r="A1501" s="13"/>
      <c r="B1501" s="241"/>
      <c r="C1501" s="242"/>
      <c r="D1501" s="243" t="s">
        <v>230</v>
      </c>
      <c r="E1501" s="244" t="s">
        <v>1</v>
      </c>
      <c r="F1501" s="245" t="s">
        <v>2429</v>
      </c>
      <c r="G1501" s="242"/>
      <c r="H1501" s="246">
        <v>9.0199999999999996</v>
      </c>
      <c r="I1501" s="247"/>
      <c r="J1501" s="242"/>
      <c r="K1501" s="242"/>
      <c r="L1501" s="248"/>
      <c r="M1501" s="249"/>
      <c r="N1501" s="250"/>
      <c r="O1501" s="250"/>
      <c r="P1501" s="250"/>
      <c r="Q1501" s="250"/>
      <c r="R1501" s="250"/>
      <c r="S1501" s="250"/>
      <c r="T1501" s="251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52" t="s">
        <v>230</v>
      </c>
      <c r="AU1501" s="252" t="s">
        <v>88</v>
      </c>
      <c r="AV1501" s="13" t="s">
        <v>88</v>
      </c>
      <c r="AW1501" s="13" t="s">
        <v>34</v>
      </c>
      <c r="AX1501" s="13" t="s">
        <v>79</v>
      </c>
      <c r="AY1501" s="252" t="s">
        <v>216</v>
      </c>
    </row>
    <row r="1502" s="13" customFormat="1">
      <c r="A1502" s="13"/>
      <c r="B1502" s="241"/>
      <c r="C1502" s="242"/>
      <c r="D1502" s="243" t="s">
        <v>230</v>
      </c>
      <c r="E1502" s="244" t="s">
        <v>1</v>
      </c>
      <c r="F1502" s="245" t="s">
        <v>2430</v>
      </c>
      <c r="G1502" s="242"/>
      <c r="H1502" s="246">
        <v>2.21</v>
      </c>
      <c r="I1502" s="247"/>
      <c r="J1502" s="242"/>
      <c r="K1502" s="242"/>
      <c r="L1502" s="248"/>
      <c r="M1502" s="249"/>
      <c r="N1502" s="250"/>
      <c r="O1502" s="250"/>
      <c r="P1502" s="250"/>
      <c r="Q1502" s="250"/>
      <c r="R1502" s="250"/>
      <c r="S1502" s="250"/>
      <c r="T1502" s="251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52" t="s">
        <v>230</v>
      </c>
      <c r="AU1502" s="252" t="s">
        <v>88</v>
      </c>
      <c r="AV1502" s="13" t="s">
        <v>88</v>
      </c>
      <c r="AW1502" s="13" t="s">
        <v>34</v>
      </c>
      <c r="AX1502" s="13" t="s">
        <v>79</v>
      </c>
      <c r="AY1502" s="252" t="s">
        <v>216</v>
      </c>
    </row>
    <row r="1503" s="15" customFormat="1">
      <c r="A1503" s="15"/>
      <c r="B1503" s="280"/>
      <c r="C1503" s="281"/>
      <c r="D1503" s="243" t="s">
        <v>230</v>
      </c>
      <c r="E1503" s="282" t="s">
        <v>1</v>
      </c>
      <c r="F1503" s="283" t="s">
        <v>778</v>
      </c>
      <c r="G1503" s="281"/>
      <c r="H1503" s="284">
        <v>18.184999999999999</v>
      </c>
      <c r="I1503" s="285"/>
      <c r="J1503" s="281"/>
      <c r="K1503" s="281"/>
      <c r="L1503" s="286"/>
      <c r="M1503" s="287"/>
      <c r="N1503" s="288"/>
      <c r="O1503" s="288"/>
      <c r="P1503" s="288"/>
      <c r="Q1503" s="288"/>
      <c r="R1503" s="288"/>
      <c r="S1503" s="288"/>
      <c r="T1503" s="289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T1503" s="290" t="s">
        <v>230</v>
      </c>
      <c r="AU1503" s="290" t="s">
        <v>88</v>
      </c>
      <c r="AV1503" s="15" t="s">
        <v>99</v>
      </c>
      <c r="AW1503" s="15" t="s">
        <v>34</v>
      </c>
      <c r="AX1503" s="15" t="s">
        <v>79</v>
      </c>
      <c r="AY1503" s="290" t="s">
        <v>216</v>
      </c>
    </row>
    <row r="1504" s="14" customFormat="1">
      <c r="A1504" s="14"/>
      <c r="B1504" s="253"/>
      <c r="C1504" s="254"/>
      <c r="D1504" s="243" t="s">
        <v>230</v>
      </c>
      <c r="E1504" s="255" t="s">
        <v>1</v>
      </c>
      <c r="F1504" s="256" t="s">
        <v>2431</v>
      </c>
      <c r="G1504" s="254"/>
      <c r="H1504" s="257">
        <v>33.995999999999995</v>
      </c>
      <c r="I1504" s="258"/>
      <c r="J1504" s="254"/>
      <c r="K1504" s="254"/>
      <c r="L1504" s="259"/>
      <c r="M1504" s="260"/>
      <c r="N1504" s="261"/>
      <c r="O1504" s="261"/>
      <c r="P1504" s="261"/>
      <c r="Q1504" s="261"/>
      <c r="R1504" s="261"/>
      <c r="S1504" s="261"/>
      <c r="T1504" s="262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63" t="s">
        <v>230</v>
      </c>
      <c r="AU1504" s="263" t="s">
        <v>88</v>
      </c>
      <c r="AV1504" s="14" t="s">
        <v>121</v>
      </c>
      <c r="AW1504" s="14" t="s">
        <v>34</v>
      </c>
      <c r="AX1504" s="14" t="s">
        <v>86</v>
      </c>
      <c r="AY1504" s="263" t="s">
        <v>216</v>
      </c>
    </row>
    <row r="1505" s="2" customFormat="1" ht="16.5" customHeight="1">
      <c r="A1505" s="39"/>
      <c r="B1505" s="40"/>
      <c r="C1505" s="228" t="s">
        <v>2432</v>
      </c>
      <c r="D1505" s="228" t="s">
        <v>218</v>
      </c>
      <c r="E1505" s="229" t="s">
        <v>2433</v>
      </c>
      <c r="F1505" s="230" t="s">
        <v>2434</v>
      </c>
      <c r="G1505" s="231" t="s">
        <v>277</v>
      </c>
      <c r="H1505" s="232">
        <v>194.75700000000001</v>
      </c>
      <c r="I1505" s="233"/>
      <c r="J1505" s="234">
        <f>ROUND(I1505*H1505,2)</f>
        <v>0</v>
      </c>
      <c r="K1505" s="230" t="s">
        <v>222</v>
      </c>
      <c r="L1505" s="45"/>
      <c r="M1505" s="235" t="s">
        <v>1</v>
      </c>
      <c r="N1505" s="236" t="s">
        <v>44</v>
      </c>
      <c r="O1505" s="92"/>
      <c r="P1505" s="237">
        <f>O1505*H1505</f>
        <v>0</v>
      </c>
      <c r="Q1505" s="237">
        <v>0.012200000000000001</v>
      </c>
      <c r="R1505" s="237">
        <f>Q1505*H1505</f>
        <v>2.3760354000000001</v>
      </c>
      <c r="S1505" s="237">
        <v>0</v>
      </c>
      <c r="T1505" s="238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39" t="s">
        <v>290</v>
      </c>
      <c r="AT1505" s="239" t="s">
        <v>218</v>
      </c>
      <c r="AU1505" s="239" t="s">
        <v>88</v>
      </c>
      <c r="AY1505" s="18" t="s">
        <v>216</v>
      </c>
      <c r="BE1505" s="240">
        <f>IF(N1505="základní",J1505,0)</f>
        <v>0</v>
      </c>
      <c r="BF1505" s="240">
        <f>IF(N1505="snížená",J1505,0)</f>
        <v>0</v>
      </c>
      <c r="BG1505" s="240">
        <f>IF(N1505="zákl. přenesená",J1505,0)</f>
        <v>0</v>
      </c>
      <c r="BH1505" s="240">
        <f>IF(N1505="sníž. přenesená",J1505,0)</f>
        <v>0</v>
      </c>
      <c r="BI1505" s="240">
        <f>IF(N1505="nulová",J1505,0)</f>
        <v>0</v>
      </c>
      <c r="BJ1505" s="18" t="s">
        <v>86</v>
      </c>
      <c r="BK1505" s="240">
        <f>ROUND(I1505*H1505,2)</f>
        <v>0</v>
      </c>
      <c r="BL1505" s="18" t="s">
        <v>290</v>
      </c>
      <c r="BM1505" s="239" t="s">
        <v>2435</v>
      </c>
    </row>
    <row r="1506" s="13" customFormat="1">
      <c r="A1506" s="13"/>
      <c r="B1506" s="241"/>
      <c r="C1506" s="242"/>
      <c r="D1506" s="243" t="s">
        <v>230</v>
      </c>
      <c r="E1506" s="244" t="s">
        <v>1</v>
      </c>
      <c r="F1506" s="245" t="s">
        <v>2436</v>
      </c>
      <c r="G1506" s="242"/>
      <c r="H1506" s="246">
        <v>13.358000000000001</v>
      </c>
      <c r="I1506" s="247"/>
      <c r="J1506" s="242"/>
      <c r="K1506" s="242"/>
      <c r="L1506" s="248"/>
      <c r="M1506" s="249"/>
      <c r="N1506" s="250"/>
      <c r="O1506" s="250"/>
      <c r="P1506" s="250"/>
      <c r="Q1506" s="250"/>
      <c r="R1506" s="250"/>
      <c r="S1506" s="250"/>
      <c r="T1506" s="251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52" t="s">
        <v>230</v>
      </c>
      <c r="AU1506" s="252" t="s">
        <v>88</v>
      </c>
      <c r="AV1506" s="13" t="s">
        <v>88</v>
      </c>
      <c r="AW1506" s="13" t="s">
        <v>34</v>
      </c>
      <c r="AX1506" s="13" t="s">
        <v>79</v>
      </c>
      <c r="AY1506" s="252" t="s">
        <v>216</v>
      </c>
    </row>
    <row r="1507" s="13" customFormat="1">
      <c r="A1507" s="13"/>
      <c r="B1507" s="241"/>
      <c r="C1507" s="242"/>
      <c r="D1507" s="243" t="s">
        <v>230</v>
      </c>
      <c r="E1507" s="244" t="s">
        <v>1</v>
      </c>
      <c r="F1507" s="245" t="s">
        <v>2437</v>
      </c>
      <c r="G1507" s="242"/>
      <c r="H1507" s="246">
        <v>10.710000000000001</v>
      </c>
      <c r="I1507" s="247"/>
      <c r="J1507" s="242"/>
      <c r="K1507" s="242"/>
      <c r="L1507" s="248"/>
      <c r="M1507" s="249"/>
      <c r="N1507" s="250"/>
      <c r="O1507" s="250"/>
      <c r="P1507" s="250"/>
      <c r="Q1507" s="250"/>
      <c r="R1507" s="250"/>
      <c r="S1507" s="250"/>
      <c r="T1507" s="251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52" t="s">
        <v>230</v>
      </c>
      <c r="AU1507" s="252" t="s">
        <v>88</v>
      </c>
      <c r="AV1507" s="13" t="s">
        <v>88</v>
      </c>
      <c r="AW1507" s="13" t="s">
        <v>34</v>
      </c>
      <c r="AX1507" s="13" t="s">
        <v>79</v>
      </c>
      <c r="AY1507" s="252" t="s">
        <v>216</v>
      </c>
    </row>
    <row r="1508" s="13" customFormat="1">
      <c r="A1508" s="13"/>
      <c r="B1508" s="241"/>
      <c r="C1508" s="242"/>
      <c r="D1508" s="243" t="s">
        <v>230</v>
      </c>
      <c r="E1508" s="244" t="s">
        <v>1</v>
      </c>
      <c r="F1508" s="245" t="s">
        <v>2438</v>
      </c>
      <c r="G1508" s="242"/>
      <c r="H1508" s="246">
        <v>8.8800000000000008</v>
      </c>
      <c r="I1508" s="247"/>
      <c r="J1508" s="242"/>
      <c r="K1508" s="242"/>
      <c r="L1508" s="248"/>
      <c r="M1508" s="249"/>
      <c r="N1508" s="250"/>
      <c r="O1508" s="250"/>
      <c r="P1508" s="250"/>
      <c r="Q1508" s="250"/>
      <c r="R1508" s="250"/>
      <c r="S1508" s="250"/>
      <c r="T1508" s="251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52" t="s">
        <v>230</v>
      </c>
      <c r="AU1508" s="252" t="s">
        <v>88</v>
      </c>
      <c r="AV1508" s="13" t="s">
        <v>88</v>
      </c>
      <c r="AW1508" s="13" t="s">
        <v>34</v>
      </c>
      <c r="AX1508" s="13" t="s">
        <v>79</v>
      </c>
      <c r="AY1508" s="252" t="s">
        <v>216</v>
      </c>
    </row>
    <row r="1509" s="13" customFormat="1">
      <c r="A1509" s="13"/>
      <c r="B1509" s="241"/>
      <c r="C1509" s="242"/>
      <c r="D1509" s="243" t="s">
        <v>230</v>
      </c>
      <c r="E1509" s="244" t="s">
        <v>1</v>
      </c>
      <c r="F1509" s="245" t="s">
        <v>2439</v>
      </c>
      <c r="G1509" s="242"/>
      <c r="H1509" s="246">
        <v>8.7929999999999993</v>
      </c>
      <c r="I1509" s="247"/>
      <c r="J1509" s="242"/>
      <c r="K1509" s="242"/>
      <c r="L1509" s="248"/>
      <c r="M1509" s="249"/>
      <c r="N1509" s="250"/>
      <c r="O1509" s="250"/>
      <c r="P1509" s="250"/>
      <c r="Q1509" s="250"/>
      <c r="R1509" s="250"/>
      <c r="S1509" s="250"/>
      <c r="T1509" s="251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52" t="s">
        <v>230</v>
      </c>
      <c r="AU1509" s="252" t="s">
        <v>88</v>
      </c>
      <c r="AV1509" s="13" t="s">
        <v>88</v>
      </c>
      <c r="AW1509" s="13" t="s">
        <v>34</v>
      </c>
      <c r="AX1509" s="13" t="s">
        <v>79</v>
      </c>
      <c r="AY1509" s="252" t="s">
        <v>216</v>
      </c>
    </row>
    <row r="1510" s="13" customFormat="1">
      <c r="A1510" s="13"/>
      <c r="B1510" s="241"/>
      <c r="C1510" s="242"/>
      <c r="D1510" s="243" t="s">
        <v>230</v>
      </c>
      <c r="E1510" s="244" t="s">
        <v>1</v>
      </c>
      <c r="F1510" s="245" t="s">
        <v>2440</v>
      </c>
      <c r="G1510" s="242"/>
      <c r="H1510" s="246">
        <v>9.3599999999999994</v>
      </c>
      <c r="I1510" s="247"/>
      <c r="J1510" s="242"/>
      <c r="K1510" s="242"/>
      <c r="L1510" s="248"/>
      <c r="M1510" s="249"/>
      <c r="N1510" s="250"/>
      <c r="O1510" s="250"/>
      <c r="P1510" s="250"/>
      <c r="Q1510" s="250"/>
      <c r="R1510" s="250"/>
      <c r="S1510" s="250"/>
      <c r="T1510" s="251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52" t="s">
        <v>230</v>
      </c>
      <c r="AU1510" s="252" t="s">
        <v>88</v>
      </c>
      <c r="AV1510" s="13" t="s">
        <v>88</v>
      </c>
      <c r="AW1510" s="13" t="s">
        <v>34</v>
      </c>
      <c r="AX1510" s="13" t="s">
        <v>79</v>
      </c>
      <c r="AY1510" s="252" t="s">
        <v>216</v>
      </c>
    </row>
    <row r="1511" s="13" customFormat="1">
      <c r="A1511" s="13"/>
      <c r="B1511" s="241"/>
      <c r="C1511" s="242"/>
      <c r="D1511" s="243" t="s">
        <v>230</v>
      </c>
      <c r="E1511" s="244" t="s">
        <v>1</v>
      </c>
      <c r="F1511" s="245" t="s">
        <v>1707</v>
      </c>
      <c r="G1511" s="242"/>
      <c r="H1511" s="246">
        <v>22.699999999999999</v>
      </c>
      <c r="I1511" s="247"/>
      <c r="J1511" s="242"/>
      <c r="K1511" s="242"/>
      <c r="L1511" s="248"/>
      <c r="M1511" s="249"/>
      <c r="N1511" s="250"/>
      <c r="O1511" s="250"/>
      <c r="P1511" s="250"/>
      <c r="Q1511" s="250"/>
      <c r="R1511" s="250"/>
      <c r="S1511" s="250"/>
      <c r="T1511" s="251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52" t="s">
        <v>230</v>
      </c>
      <c r="AU1511" s="252" t="s">
        <v>88</v>
      </c>
      <c r="AV1511" s="13" t="s">
        <v>88</v>
      </c>
      <c r="AW1511" s="13" t="s">
        <v>34</v>
      </c>
      <c r="AX1511" s="13" t="s">
        <v>79</v>
      </c>
      <c r="AY1511" s="252" t="s">
        <v>216</v>
      </c>
    </row>
    <row r="1512" s="15" customFormat="1">
      <c r="A1512" s="15"/>
      <c r="B1512" s="280"/>
      <c r="C1512" s="281"/>
      <c r="D1512" s="243" t="s">
        <v>230</v>
      </c>
      <c r="E1512" s="282" t="s">
        <v>1</v>
      </c>
      <c r="F1512" s="283" t="s">
        <v>778</v>
      </c>
      <c r="G1512" s="281"/>
      <c r="H1512" s="284">
        <v>73.801000000000002</v>
      </c>
      <c r="I1512" s="285"/>
      <c r="J1512" s="281"/>
      <c r="K1512" s="281"/>
      <c r="L1512" s="286"/>
      <c r="M1512" s="287"/>
      <c r="N1512" s="288"/>
      <c r="O1512" s="288"/>
      <c r="P1512" s="288"/>
      <c r="Q1512" s="288"/>
      <c r="R1512" s="288"/>
      <c r="S1512" s="288"/>
      <c r="T1512" s="289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T1512" s="290" t="s">
        <v>230</v>
      </c>
      <c r="AU1512" s="290" t="s">
        <v>88</v>
      </c>
      <c r="AV1512" s="15" t="s">
        <v>99</v>
      </c>
      <c r="AW1512" s="15" t="s">
        <v>34</v>
      </c>
      <c r="AX1512" s="15" t="s">
        <v>79</v>
      </c>
      <c r="AY1512" s="290" t="s">
        <v>216</v>
      </c>
    </row>
    <row r="1513" s="13" customFormat="1">
      <c r="A1513" s="13"/>
      <c r="B1513" s="241"/>
      <c r="C1513" s="242"/>
      <c r="D1513" s="243" t="s">
        <v>230</v>
      </c>
      <c r="E1513" s="244" t="s">
        <v>1</v>
      </c>
      <c r="F1513" s="245" t="s">
        <v>2441</v>
      </c>
      <c r="G1513" s="242"/>
      <c r="H1513" s="246">
        <v>93.838999999999999</v>
      </c>
      <c r="I1513" s="247"/>
      <c r="J1513" s="242"/>
      <c r="K1513" s="242"/>
      <c r="L1513" s="248"/>
      <c r="M1513" s="249"/>
      <c r="N1513" s="250"/>
      <c r="O1513" s="250"/>
      <c r="P1513" s="250"/>
      <c r="Q1513" s="250"/>
      <c r="R1513" s="250"/>
      <c r="S1513" s="250"/>
      <c r="T1513" s="251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52" t="s">
        <v>230</v>
      </c>
      <c r="AU1513" s="252" t="s">
        <v>88</v>
      </c>
      <c r="AV1513" s="13" t="s">
        <v>88</v>
      </c>
      <c r="AW1513" s="13" t="s">
        <v>34</v>
      </c>
      <c r="AX1513" s="13" t="s">
        <v>79</v>
      </c>
      <c r="AY1513" s="252" t="s">
        <v>216</v>
      </c>
    </row>
    <row r="1514" s="13" customFormat="1">
      <c r="A1514" s="13"/>
      <c r="B1514" s="241"/>
      <c r="C1514" s="242"/>
      <c r="D1514" s="243" t="s">
        <v>230</v>
      </c>
      <c r="E1514" s="244" t="s">
        <v>1</v>
      </c>
      <c r="F1514" s="245" t="s">
        <v>2442</v>
      </c>
      <c r="G1514" s="242"/>
      <c r="H1514" s="246">
        <v>11.677</v>
      </c>
      <c r="I1514" s="247"/>
      <c r="J1514" s="242"/>
      <c r="K1514" s="242"/>
      <c r="L1514" s="248"/>
      <c r="M1514" s="249"/>
      <c r="N1514" s="250"/>
      <c r="O1514" s="250"/>
      <c r="P1514" s="250"/>
      <c r="Q1514" s="250"/>
      <c r="R1514" s="250"/>
      <c r="S1514" s="250"/>
      <c r="T1514" s="251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52" t="s">
        <v>230</v>
      </c>
      <c r="AU1514" s="252" t="s">
        <v>88</v>
      </c>
      <c r="AV1514" s="13" t="s">
        <v>88</v>
      </c>
      <c r="AW1514" s="13" t="s">
        <v>34</v>
      </c>
      <c r="AX1514" s="13" t="s">
        <v>79</v>
      </c>
      <c r="AY1514" s="252" t="s">
        <v>216</v>
      </c>
    </row>
    <row r="1515" s="13" customFormat="1">
      <c r="A1515" s="13"/>
      <c r="B1515" s="241"/>
      <c r="C1515" s="242"/>
      <c r="D1515" s="243" t="s">
        <v>230</v>
      </c>
      <c r="E1515" s="244" t="s">
        <v>1</v>
      </c>
      <c r="F1515" s="245" t="s">
        <v>2443</v>
      </c>
      <c r="G1515" s="242"/>
      <c r="H1515" s="246">
        <v>15.44</v>
      </c>
      <c r="I1515" s="247"/>
      <c r="J1515" s="242"/>
      <c r="K1515" s="242"/>
      <c r="L1515" s="248"/>
      <c r="M1515" s="249"/>
      <c r="N1515" s="250"/>
      <c r="O1515" s="250"/>
      <c r="P1515" s="250"/>
      <c r="Q1515" s="250"/>
      <c r="R1515" s="250"/>
      <c r="S1515" s="250"/>
      <c r="T1515" s="251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T1515" s="252" t="s">
        <v>230</v>
      </c>
      <c r="AU1515" s="252" t="s">
        <v>88</v>
      </c>
      <c r="AV1515" s="13" t="s">
        <v>88</v>
      </c>
      <c r="AW1515" s="13" t="s">
        <v>34</v>
      </c>
      <c r="AX1515" s="13" t="s">
        <v>79</v>
      </c>
      <c r="AY1515" s="252" t="s">
        <v>216</v>
      </c>
    </row>
    <row r="1516" s="15" customFormat="1">
      <c r="A1516" s="15"/>
      <c r="B1516" s="280"/>
      <c r="C1516" s="281"/>
      <c r="D1516" s="243" t="s">
        <v>230</v>
      </c>
      <c r="E1516" s="282" t="s">
        <v>1</v>
      </c>
      <c r="F1516" s="283" t="s">
        <v>775</v>
      </c>
      <c r="G1516" s="281"/>
      <c r="H1516" s="284">
        <v>120.956</v>
      </c>
      <c r="I1516" s="285"/>
      <c r="J1516" s="281"/>
      <c r="K1516" s="281"/>
      <c r="L1516" s="286"/>
      <c r="M1516" s="287"/>
      <c r="N1516" s="288"/>
      <c r="O1516" s="288"/>
      <c r="P1516" s="288"/>
      <c r="Q1516" s="288"/>
      <c r="R1516" s="288"/>
      <c r="S1516" s="288"/>
      <c r="T1516" s="289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T1516" s="290" t="s">
        <v>230</v>
      </c>
      <c r="AU1516" s="290" t="s">
        <v>88</v>
      </c>
      <c r="AV1516" s="15" t="s">
        <v>99</v>
      </c>
      <c r="AW1516" s="15" t="s">
        <v>34</v>
      </c>
      <c r="AX1516" s="15" t="s">
        <v>79</v>
      </c>
      <c r="AY1516" s="290" t="s">
        <v>216</v>
      </c>
    </row>
    <row r="1517" s="14" customFormat="1">
      <c r="A1517" s="14"/>
      <c r="B1517" s="253"/>
      <c r="C1517" s="254"/>
      <c r="D1517" s="243" t="s">
        <v>230</v>
      </c>
      <c r="E1517" s="255" t="s">
        <v>1</v>
      </c>
      <c r="F1517" s="256" t="s">
        <v>285</v>
      </c>
      <c r="G1517" s="254"/>
      <c r="H1517" s="257">
        <v>194.75700000000001</v>
      </c>
      <c r="I1517" s="258"/>
      <c r="J1517" s="254"/>
      <c r="K1517" s="254"/>
      <c r="L1517" s="259"/>
      <c r="M1517" s="260"/>
      <c r="N1517" s="261"/>
      <c r="O1517" s="261"/>
      <c r="P1517" s="261"/>
      <c r="Q1517" s="261"/>
      <c r="R1517" s="261"/>
      <c r="S1517" s="261"/>
      <c r="T1517" s="262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63" t="s">
        <v>230</v>
      </c>
      <c r="AU1517" s="263" t="s">
        <v>88</v>
      </c>
      <c r="AV1517" s="14" t="s">
        <v>121</v>
      </c>
      <c r="AW1517" s="14" t="s">
        <v>34</v>
      </c>
      <c r="AX1517" s="14" t="s">
        <v>86</v>
      </c>
      <c r="AY1517" s="263" t="s">
        <v>216</v>
      </c>
    </row>
    <row r="1518" s="2" customFormat="1" ht="16.5" customHeight="1">
      <c r="A1518" s="39"/>
      <c r="B1518" s="40"/>
      <c r="C1518" s="228" t="s">
        <v>2444</v>
      </c>
      <c r="D1518" s="228" t="s">
        <v>218</v>
      </c>
      <c r="E1518" s="229" t="s">
        <v>2445</v>
      </c>
      <c r="F1518" s="230" t="s">
        <v>2446</v>
      </c>
      <c r="G1518" s="231" t="s">
        <v>277</v>
      </c>
      <c r="H1518" s="232">
        <v>61.402999999999999</v>
      </c>
      <c r="I1518" s="233"/>
      <c r="J1518" s="234">
        <f>ROUND(I1518*H1518,2)</f>
        <v>0</v>
      </c>
      <c r="K1518" s="230" t="s">
        <v>222</v>
      </c>
      <c r="L1518" s="45"/>
      <c r="M1518" s="235" t="s">
        <v>1</v>
      </c>
      <c r="N1518" s="236" t="s">
        <v>44</v>
      </c>
      <c r="O1518" s="92"/>
      <c r="P1518" s="237">
        <f>O1518*H1518</f>
        <v>0</v>
      </c>
      <c r="Q1518" s="237">
        <v>0.02487</v>
      </c>
      <c r="R1518" s="237">
        <f>Q1518*H1518</f>
        <v>1.52709261</v>
      </c>
      <c r="S1518" s="237">
        <v>0</v>
      </c>
      <c r="T1518" s="238">
        <f>S1518*H1518</f>
        <v>0</v>
      </c>
      <c r="U1518" s="39"/>
      <c r="V1518" s="39"/>
      <c r="W1518" s="39"/>
      <c r="X1518" s="39"/>
      <c r="Y1518" s="39"/>
      <c r="Z1518" s="39"/>
      <c r="AA1518" s="39"/>
      <c r="AB1518" s="39"/>
      <c r="AC1518" s="39"/>
      <c r="AD1518" s="39"/>
      <c r="AE1518" s="39"/>
      <c r="AR1518" s="239" t="s">
        <v>290</v>
      </c>
      <c r="AT1518" s="239" t="s">
        <v>218</v>
      </c>
      <c r="AU1518" s="239" t="s">
        <v>88</v>
      </c>
      <c r="AY1518" s="18" t="s">
        <v>216</v>
      </c>
      <c r="BE1518" s="240">
        <f>IF(N1518="základní",J1518,0)</f>
        <v>0</v>
      </c>
      <c r="BF1518" s="240">
        <f>IF(N1518="snížená",J1518,0)</f>
        <v>0</v>
      </c>
      <c r="BG1518" s="240">
        <f>IF(N1518="zákl. přenesená",J1518,0)</f>
        <v>0</v>
      </c>
      <c r="BH1518" s="240">
        <f>IF(N1518="sníž. přenesená",J1518,0)</f>
        <v>0</v>
      </c>
      <c r="BI1518" s="240">
        <f>IF(N1518="nulová",J1518,0)</f>
        <v>0</v>
      </c>
      <c r="BJ1518" s="18" t="s">
        <v>86</v>
      </c>
      <c r="BK1518" s="240">
        <f>ROUND(I1518*H1518,2)</f>
        <v>0</v>
      </c>
      <c r="BL1518" s="18" t="s">
        <v>290</v>
      </c>
      <c r="BM1518" s="239" t="s">
        <v>2447</v>
      </c>
    </row>
    <row r="1519" s="13" customFormat="1">
      <c r="A1519" s="13"/>
      <c r="B1519" s="241"/>
      <c r="C1519" s="242"/>
      <c r="D1519" s="243" t="s">
        <v>230</v>
      </c>
      <c r="E1519" s="244" t="s">
        <v>1</v>
      </c>
      <c r="F1519" s="245" t="s">
        <v>2448</v>
      </c>
      <c r="G1519" s="242"/>
      <c r="H1519" s="246">
        <v>27.68</v>
      </c>
      <c r="I1519" s="247"/>
      <c r="J1519" s="242"/>
      <c r="K1519" s="242"/>
      <c r="L1519" s="248"/>
      <c r="M1519" s="249"/>
      <c r="N1519" s="250"/>
      <c r="O1519" s="250"/>
      <c r="P1519" s="250"/>
      <c r="Q1519" s="250"/>
      <c r="R1519" s="250"/>
      <c r="S1519" s="250"/>
      <c r="T1519" s="251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52" t="s">
        <v>230</v>
      </c>
      <c r="AU1519" s="252" t="s">
        <v>88</v>
      </c>
      <c r="AV1519" s="13" t="s">
        <v>88</v>
      </c>
      <c r="AW1519" s="13" t="s">
        <v>34</v>
      </c>
      <c r="AX1519" s="13" t="s">
        <v>79</v>
      </c>
      <c r="AY1519" s="252" t="s">
        <v>216</v>
      </c>
    </row>
    <row r="1520" s="13" customFormat="1">
      <c r="A1520" s="13"/>
      <c r="B1520" s="241"/>
      <c r="C1520" s="242"/>
      <c r="D1520" s="243" t="s">
        <v>230</v>
      </c>
      <c r="E1520" s="244" t="s">
        <v>1</v>
      </c>
      <c r="F1520" s="245" t="s">
        <v>2449</v>
      </c>
      <c r="G1520" s="242"/>
      <c r="H1520" s="246">
        <v>15.972</v>
      </c>
      <c r="I1520" s="247"/>
      <c r="J1520" s="242"/>
      <c r="K1520" s="242"/>
      <c r="L1520" s="248"/>
      <c r="M1520" s="249"/>
      <c r="N1520" s="250"/>
      <c r="O1520" s="250"/>
      <c r="P1520" s="250"/>
      <c r="Q1520" s="250"/>
      <c r="R1520" s="250"/>
      <c r="S1520" s="250"/>
      <c r="T1520" s="251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52" t="s">
        <v>230</v>
      </c>
      <c r="AU1520" s="252" t="s">
        <v>88</v>
      </c>
      <c r="AV1520" s="13" t="s">
        <v>88</v>
      </c>
      <c r="AW1520" s="13" t="s">
        <v>34</v>
      </c>
      <c r="AX1520" s="13" t="s">
        <v>79</v>
      </c>
      <c r="AY1520" s="252" t="s">
        <v>216</v>
      </c>
    </row>
    <row r="1521" s="13" customFormat="1">
      <c r="A1521" s="13"/>
      <c r="B1521" s="241"/>
      <c r="C1521" s="242"/>
      <c r="D1521" s="243" t="s">
        <v>230</v>
      </c>
      <c r="E1521" s="244" t="s">
        <v>1</v>
      </c>
      <c r="F1521" s="245" t="s">
        <v>2450</v>
      </c>
      <c r="G1521" s="242"/>
      <c r="H1521" s="246">
        <v>17.751000000000001</v>
      </c>
      <c r="I1521" s="247"/>
      <c r="J1521" s="242"/>
      <c r="K1521" s="242"/>
      <c r="L1521" s="248"/>
      <c r="M1521" s="249"/>
      <c r="N1521" s="250"/>
      <c r="O1521" s="250"/>
      <c r="P1521" s="250"/>
      <c r="Q1521" s="250"/>
      <c r="R1521" s="250"/>
      <c r="S1521" s="250"/>
      <c r="T1521" s="251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T1521" s="252" t="s">
        <v>230</v>
      </c>
      <c r="AU1521" s="252" t="s">
        <v>88</v>
      </c>
      <c r="AV1521" s="13" t="s">
        <v>88</v>
      </c>
      <c r="AW1521" s="13" t="s">
        <v>34</v>
      </c>
      <c r="AX1521" s="13" t="s">
        <v>79</v>
      </c>
      <c r="AY1521" s="252" t="s">
        <v>216</v>
      </c>
    </row>
    <row r="1522" s="14" customFormat="1">
      <c r="A1522" s="14"/>
      <c r="B1522" s="253"/>
      <c r="C1522" s="254"/>
      <c r="D1522" s="243" t="s">
        <v>230</v>
      </c>
      <c r="E1522" s="255" t="s">
        <v>1</v>
      </c>
      <c r="F1522" s="256" t="s">
        <v>2451</v>
      </c>
      <c r="G1522" s="254"/>
      <c r="H1522" s="257">
        <v>61.402999999999999</v>
      </c>
      <c r="I1522" s="258"/>
      <c r="J1522" s="254"/>
      <c r="K1522" s="254"/>
      <c r="L1522" s="259"/>
      <c r="M1522" s="260"/>
      <c r="N1522" s="261"/>
      <c r="O1522" s="261"/>
      <c r="P1522" s="261"/>
      <c r="Q1522" s="261"/>
      <c r="R1522" s="261"/>
      <c r="S1522" s="261"/>
      <c r="T1522" s="262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63" t="s">
        <v>230</v>
      </c>
      <c r="AU1522" s="263" t="s">
        <v>88</v>
      </c>
      <c r="AV1522" s="14" t="s">
        <v>121</v>
      </c>
      <c r="AW1522" s="14" t="s">
        <v>34</v>
      </c>
      <c r="AX1522" s="14" t="s">
        <v>86</v>
      </c>
      <c r="AY1522" s="263" t="s">
        <v>216</v>
      </c>
    </row>
    <row r="1523" s="2" customFormat="1" ht="16.5" customHeight="1">
      <c r="A1523" s="39"/>
      <c r="B1523" s="40"/>
      <c r="C1523" s="228" t="s">
        <v>2452</v>
      </c>
      <c r="D1523" s="228" t="s">
        <v>218</v>
      </c>
      <c r="E1523" s="229" t="s">
        <v>2453</v>
      </c>
      <c r="F1523" s="230" t="s">
        <v>2454</v>
      </c>
      <c r="G1523" s="231" t="s">
        <v>277</v>
      </c>
      <c r="H1523" s="232">
        <v>75</v>
      </c>
      <c r="I1523" s="233"/>
      <c r="J1523" s="234">
        <f>ROUND(I1523*H1523,2)</f>
        <v>0</v>
      </c>
      <c r="K1523" s="230" t="s">
        <v>222</v>
      </c>
      <c r="L1523" s="45"/>
      <c r="M1523" s="235" t="s">
        <v>1</v>
      </c>
      <c r="N1523" s="236" t="s">
        <v>44</v>
      </c>
      <c r="O1523" s="92"/>
      <c r="P1523" s="237">
        <f>O1523*H1523</f>
        <v>0</v>
      </c>
      <c r="Q1523" s="237">
        <v>0.012590000000000001</v>
      </c>
      <c r="R1523" s="237">
        <f>Q1523*H1523</f>
        <v>0.94425000000000003</v>
      </c>
      <c r="S1523" s="237">
        <v>0</v>
      </c>
      <c r="T1523" s="238">
        <f>S1523*H1523</f>
        <v>0</v>
      </c>
      <c r="U1523" s="39"/>
      <c r="V1523" s="39"/>
      <c r="W1523" s="39"/>
      <c r="X1523" s="39"/>
      <c r="Y1523" s="39"/>
      <c r="Z1523" s="39"/>
      <c r="AA1523" s="39"/>
      <c r="AB1523" s="39"/>
      <c r="AC1523" s="39"/>
      <c r="AD1523" s="39"/>
      <c r="AE1523" s="39"/>
      <c r="AR1523" s="239" t="s">
        <v>290</v>
      </c>
      <c r="AT1523" s="239" t="s">
        <v>218</v>
      </c>
      <c r="AU1523" s="239" t="s">
        <v>88</v>
      </c>
      <c r="AY1523" s="18" t="s">
        <v>216</v>
      </c>
      <c r="BE1523" s="240">
        <f>IF(N1523="základní",J1523,0)</f>
        <v>0</v>
      </c>
      <c r="BF1523" s="240">
        <f>IF(N1523="snížená",J1523,0)</f>
        <v>0</v>
      </c>
      <c r="BG1523" s="240">
        <f>IF(N1523="zákl. přenesená",J1523,0)</f>
        <v>0</v>
      </c>
      <c r="BH1523" s="240">
        <f>IF(N1523="sníž. přenesená",J1523,0)</f>
        <v>0</v>
      </c>
      <c r="BI1523" s="240">
        <f>IF(N1523="nulová",J1523,0)</f>
        <v>0</v>
      </c>
      <c r="BJ1523" s="18" t="s">
        <v>86</v>
      </c>
      <c r="BK1523" s="240">
        <f>ROUND(I1523*H1523,2)</f>
        <v>0</v>
      </c>
      <c r="BL1523" s="18" t="s">
        <v>290</v>
      </c>
      <c r="BM1523" s="239" t="s">
        <v>2455</v>
      </c>
    </row>
    <row r="1524" s="13" customFormat="1">
      <c r="A1524" s="13"/>
      <c r="B1524" s="241"/>
      <c r="C1524" s="242"/>
      <c r="D1524" s="243" t="s">
        <v>230</v>
      </c>
      <c r="E1524" s="244" t="s">
        <v>1</v>
      </c>
      <c r="F1524" s="245" t="s">
        <v>2456</v>
      </c>
      <c r="G1524" s="242"/>
      <c r="H1524" s="246">
        <v>37.399999999999999</v>
      </c>
      <c r="I1524" s="247"/>
      <c r="J1524" s="242"/>
      <c r="K1524" s="242"/>
      <c r="L1524" s="248"/>
      <c r="M1524" s="249"/>
      <c r="N1524" s="250"/>
      <c r="O1524" s="250"/>
      <c r="P1524" s="250"/>
      <c r="Q1524" s="250"/>
      <c r="R1524" s="250"/>
      <c r="S1524" s="250"/>
      <c r="T1524" s="251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52" t="s">
        <v>230</v>
      </c>
      <c r="AU1524" s="252" t="s">
        <v>88</v>
      </c>
      <c r="AV1524" s="13" t="s">
        <v>88</v>
      </c>
      <c r="AW1524" s="13" t="s">
        <v>34</v>
      </c>
      <c r="AX1524" s="13" t="s">
        <v>79</v>
      </c>
      <c r="AY1524" s="252" t="s">
        <v>216</v>
      </c>
    </row>
    <row r="1525" s="15" customFormat="1">
      <c r="A1525" s="15"/>
      <c r="B1525" s="280"/>
      <c r="C1525" s="281"/>
      <c r="D1525" s="243" t="s">
        <v>230</v>
      </c>
      <c r="E1525" s="282" t="s">
        <v>1</v>
      </c>
      <c r="F1525" s="283" t="s">
        <v>778</v>
      </c>
      <c r="G1525" s="281"/>
      <c r="H1525" s="284">
        <v>37.399999999999999</v>
      </c>
      <c r="I1525" s="285"/>
      <c r="J1525" s="281"/>
      <c r="K1525" s="281"/>
      <c r="L1525" s="286"/>
      <c r="M1525" s="287"/>
      <c r="N1525" s="288"/>
      <c r="O1525" s="288"/>
      <c r="P1525" s="288"/>
      <c r="Q1525" s="288"/>
      <c r="R1525" s="288"/>
      <c r="S1525" s="288"/>
      <c r="T1525" s="289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90" t="s">
        <v>230</v>
      </c>
      <c r="AU1525" s="290" t="s">
        <v>88</v>
      </c>
      <c r="AV1525" s="15" t="s">
        <v>99</v>
      </c>
      <c r="AW1525" s="15" t="s">
        <v>34</v>
      </c>
      <c r="AX1525" s="15" t="s">
        <v>79</v>
      </c>
      <c r="AY1525" s="290" t="s">
        <v>216</v>
      </c>
    </row>
    <row r="1526" s="13" customFormat="1">
      <c r="A1526" s="13"/>
      <c r="B1526" s="241"/>
      <c r="C1526" s="242"/>
      <c r="D1526" s="243" t="s">
        <v>230</v>
      </c>
      <c r="E1526" s="244" t="s">
        <v>1</v>
      </c>
      <c r="F1526" s="245" t="s">
        <v>2457</v>
      </c>
      <c r="G1526" s="242"/>
      <c r="H1526" s="246">
        <v>37.600000000000001</v>
      </c>
      <c r="I1526" s="247"/>
      <c r="J1526" s="242"/>
      <c r="K1526" s="242"/>
      <c r="L1526" s="248"/>
      <c r="M1526" s="249"/>
      <c r="N1526" s="250"/>
      <c r="O1526" s="250"/>
      <c r="P1526" s="250"/>
      <c r="Q1526" s="250"/>
      <c r="R1526" s="250"/>
      <c r="S1526" s="250"/>
      <c r="T1526" s="251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52" t="s">
        <v>230</v>
      </c>
      <c r="AU1526" s="252" t="s">
        <v>88</v>
      </c>
      <c r="AV1526" s="13" t="s">
        <v>88</v>
      </c>
      <c r="AW1526" s="13" t="s">
        <v>34</v>
      </c>
      <c r="AX1526" s="13" t="s">
        <v>79</v>
      </c>
      <c r="AY1526" s="252" t="s">
        <v>216</v>
      </c>
    </row>
    <row r="1527" s="15" customFormat="1">
      <c r="A1527" s="15"/>
      <c r="B1527" s="280"/>
      <c r="C1527" s="281"/>
      <c r="D1527" s="243" t="s">
        <v>230</v>
      </c>
      <c r="E1527" s="282" t="s">
        <v>1</v>
      </c>
      <c r="F1527" s="283" t="s">
        <v>775</v>
      </c>
      <c r="G1527" s="281"/>
      <c r="H1527" s="284">
        <v>37.600000000000001</v>
      </c>
      <c r="I1527" s="285"/>
      <c r="J1527" s="281"/>
      <c r="K1527" s="281"/>
      <c r="L1527" s="286"/>
      <c r="M1527" s="287"/>
      <c r="N1527" s="288"/>
      <c r="O1527" s="288"/>
      <c r="P1527" s="288"/>
      <c r="Q1527" s="288"/>
      <c r="R1527" s="288"/>
      <c r="S1527" s="288"/>
      <c r="T1527" s="289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T1527" s="290" t="s">
        <v>230</v>
      </c>
      <c r="AU1527" s="290" t="s">
        <v>88</v>
      </c>
      <c r="AV1527" s="15" t="s">
        <v>99</v>
      </c>
      <c r="AW1527" s="15" t="s">
        <v>34</v>
      </c>
      <c r="AX1527" s="15" t="s">
        <v>79</v>
      </c>
      <c r="AY1527" s="290" t="s">
        <v>216</v>
      </c>
    </row>
    <row r="1528" s="14" customFormat="1">
      <c r="A1528" s="14"/>
      <c r="B1528" s="253"/>
      <c r="C1528" s="254"/>
      <c r="D1528" s="243" t="s">
        <v>230</v>
      </c>
      <c r="E1528" s="255" t="s">
        <v>1</v>
      </c>
      <c r="F1528" s="256" t="s">
        <v>285</v>
      </c>
      <c r="G1528" s="254"/>
      <c r="H1528" s="257">
        <v>75</v>
      </c>
      <c r="I1528" s="258"/>
      <c r="J1528" s="254"/>
      <c r="K1528" s="254"/>
      <c r="L1528" s="259"/>
      <c r="M1528" s="260"/>
      <c r="N1528" s="261"/>
      <c r="O1528" s="261"/>
      <c r="P1528" s="261"/>
      <c r="Q1528" s="261"/>
      <c r="R1528" s="261"/>
      <c r="S1528" s="261"/>
      <c r="T1528" s="262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63" t="s">
        <v>230</v>
      </c>
      <c r="AU1528" s="263" t="s">
        <v>88</v>
      </c>
      <c r="AV1528" s="14" t="s">
        <v>121</v>
      </c>
      <c r="AW1528" s="14" t="s">
        <v>34</v>
      </c>
      <c r="AX1528" s="14" t="s">
        <v>86</v>
      </c>
      <c r="AY1528" s="263" t="s">
        <v>216</v>
      </c>
    </row>
    <row r="1529" s="2" customFormat="1" ht="16.5" customHeight="1">
      <c r="A1529" s="39"/>
      <c r="B1529" s="40"/>
      <c r="C1529" s="228" t="s">
        <v>2458</v>
      </c>
      <c r="D1529" s="228" t="s">
        <v>218</v>
      </c>
      <c r="E1529" s="229" t="s">
        <v>2459</v>
      </c>
      <c r="F1529" s="230" t="s">
        <v>2460</v>
      </c>
      <c r="G1529" s="231" t="s">
        <v>293</v>
      </c>
      <c r="H1529" s="232">
        <v>103.86</v>
      </c>
      <c r="I1529" s="233"/>
      <c r="J1529" s="234">
        <f>ROUND(I1529*H1529,2)</f>
        <v>0</v>
      </c>
      <c r="K1529" s="230" t="s">
        <v>222</v>
      </c>
      <c r="L1529" s="45"/>
      <c r="M1529" s="235" t="s">
        <v>1</v>
      </c>
      <c r="N1529" s="236" t="s">
        <v>44</v>
      </c>
      <c r="O1529" s="92"/>
      <c r="P1529" s="237">
        <f>O1529*H1529</f>
        <v>0</v>
      </c>
      <c r="Q1529" s="237">
        <v>0.0066299999999999996</v>
      </c>
      <c r="R1529" s="237">
        <f>Q1529*H1529</f>
        <v>0.68859179999999998</v>
      </c>
      <c r="S1529" s="237">
        <v>0</v>
      </c>
      <c r="T1529" s="238">
        <f>S1529*H1529</f>
        <v>0</v>
      </c>
      <c r="U1529" s="39"/>
      <c r="V1529" s="39"/>
      <c r="W1529" s="39"/>
      <c r="X1529" s="39"/>
      <c r="Y1529" s="39"/>
      <c r="Z1529" s="39"/>
      <c r="AA1529" s="39"/>
      <c r="AB1529" s="39"/>
      <c r="AC1529" s="39"/>
      <c r="AD1529" s="39"/>
      <c r="AE1529" s="39"/>
      <c r="AR1529" s="239" t="s">
        <v>290</v>
      </c>
      <c r="AT1529" s="239" t="s">
        <v>218</v>
      </c>
      <c r="AU1529" s="239" t="s">
        <v>88</v>
      </c>
      <c r="AY1529" s="18" t="s">
        <v>216</v>
      </c>
      <c r="BE1529" s="240">
        <f>IF(N1529="základní",J1529,0)</f>
        <v>0</v>
      </c>
      <c r="BF1529" s="240">
        <f>IF(N1529="snížená",J1529,0)</f>
        <v>0</v>
      </c>
      <c r="BG1529" s="240">
        <f>IF(N1529="zákl. přenesená",J1529,0)</f>
        <v>0</v>
      </c>
      <c r="BH1529" s="240">
        <f>IF(N1529="sníž. přenesená",J1529,0)</f>
        <v>0</v>
      </c>
      <c r="BI1529" s="240">
        <f>IF(N1529="nulová",J1529,0)</f>
        <v>0</v>
      </c>
      <c r="BJ1529" s="18" t="s">
        <v>86</v>
      </c>
      <c r="BK1529" s="240">
        <f>ROUND(I1529*H1529,2)</f>
        <v>0</v>
      </c>
      <c r="BL1529" s="18" t="s">
        <v>290</v>
      </c>
      <c r="BM1529" s="239" t="s">
        <v>2461</v>
      </c>
    </row>
    <row r="1530" s="13" customFormat="1">
      <c r="A1530" s="13"/>
      <c r="B1530" s="241"/>
      <c r="C1530" s="242"/>
      <c r="D1530" s="243" t="s">
        <v>230</v>
      </c>
      <c r="E1530" s="244" t="s">
        <v>1</v>
      </c>
      <c r="F1530" s="245" t="s">
        <v>2462</v>
      </c>
      <c r="G1530" s="242"/>
      <c r="H1530" s="246">
        <v>34.600000000000001</v>
      </c>
      <c r="I1530" s="247"/>
      <c r="J1530" s="242"/>
      <c r="K1530" s="242"/>
      <c r="L1530" s="248"/>
      <c r="M1530" s="249"/>
      <c r="N1530" s="250"/>
      <c r="O1530" s="250"/>
      <c r="P1530" s="250"/>
      <c r="Q1530" s="250"/>
      <c r="R1530" s="250"/>
      <c r="S1530" s="250"/>
      <c r="T1530" s="251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52" t="s">
        <v>230</v>
      </c>
      <c r="AU1530" s="252" t="s">
        <v>88</v>
      </c>
      <c r="AV1530" s="13" t="s">
        <v>88</v>
      </c>
      <c r="AW1530" s="13" t="s">
        <v>34</v>
      </c>
      <c r="AX1530" s="13" t="s">
        <v>79</v>
      </c>
      <c r="AY1530" s="252" t="s">
        <v>216</v>
      </c>
    </row>
    <row r="1531" s="13" customFormat="1">
      <c r="A1531" s="13"/>
      <c r="B1531" s="241"/>
      <c r="C1531" s="242"/>
      <c r="D1531" s="243" t="s">
        <v>230</v>
      </c>
      <c r="E1531" s="244" t="s">
        <v>1</v>
      </c>
      <c r="F1531" s="245" t="s">
        <v>2463</v>
      </c>
      <c r="G1531" s="242"/>
      <c r="H1531" s="246">
        <v>24.199999999999999</v>
      </c>
      <c r="I1531" s="247"/>
      <c r="J1531" s="242"/>
      <c r="K1531" s="242"/>
      <c r="L1531" s="248"/>
      <c r="M1531" s="249"/>
      <c r="N1531" s="250"/>
      <c r="O1531" s="250"/>
      <c r="P1531" s="250"/>
      <c r="Q1531" s="250"/>
      <c r="R1531" s="250"/>
      <c r="S1531" s="250"/>
      <c r="T1531" s="251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T1531" s="252" t="s">
        <v>230</v>
      </c>
      <c r="AU1531" s="252" t="s">
        <v>88</v>
      </c>
      <c r="AV1531" s="13" t="s">
        <v>88</v>
      </c>
      <c r="AW1531" s="13" t="s">
        <v>34</v>
      </c>
      <c r="AX1531" s="13" t="s">
        <v>79</v>
      </c>
      <c r="AY1531" s="252" t="s">
        <v>216</v>
      </c>
    </row>
    <row r="1532" s="13" customFormat="1">
      <c r="A1532" s="13"/>
      <c r="B1532" s="241"/>
      <c r="C1532" s="242"/>
      <c r="D1532" s="243" t="s">
        <v>230</v>
      </c>
      <c r="E1532" s="244" t="s">
        <v>1</v>
      </c>
      <c r="F1532" s="245" t="s">
        <v>2464</v>
      </c>
      <c r="G1532" s="242"/>
      <c r="H1532" s="246">
        <v>12.199999999999999</v>
      </c>
      <c r="I1532" s="247"/>
      <c r="J1532" s="242"/>
      <c r="K1532" s="242"/>
      <c r="L1532" s="248"/>
      <c r="M1532" s="249"/>
      <c r="N1532" s="250"/>
      <c r="O1532" s="250"/>
      <c r="P1532" s="250"/>
      <c r="Q1532" s="250"/>
      <c r="R1532" s="250"/>
      <c r="S1532" s="250"/>
      <c r="T1532" s="251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52" t="s">
        <v>230</v>
      </c>
      <c r="AU1532" s="252" t="s">
        <v>88</v>
      </c>
      <c r="AV1532" s="13" t="s">
        <v>88</v>
      </c>
      <c r="AW1532" s="13" t="s">
        <v>34</v>
      </c>
      <c r="AX1532" s="13" t="s">
        <v>79</v>
      </c>
      <c r="AY1532" s="252" t="s">
        <v>216</v>
      </c>
    </row>
    <row r="1533" s="15" customFormat="1">
      <c r="A1533" s="15"/>
      <c r="B1533" s="280"/>
      <c r="C1533" s="281"/>
      <c r="D1533" s="243" t="s">
        <v>230</v>
      </c>
      <c r="E1533" s="282" t="s">
        <v>1</v>
      </c>
      <c r="F1533" s="283" t="s">
        <v>2465</v>
      </c>
      <c r="G1533" s="281"/>
      <c r="H1533" s="284">
        <v>71</v>
      </c>
      <c r="I1533" s="285"/>
      <c r="J1533" s="281"/>
      <c r="K1533" s="281"/>
      <c r="L1533" s="286"/>
      <c r="M1533" s="287"/>
      <c r="N1533" s="288"/>
      <c r="O1533" s="288"/>
      <c r="P1533" s="288"/>
      <c r="Q1533" s="288"/>
      <c r="R1533" s="288"/>
      <c r="S1533" s="288"/>
      <c r="T1533" s="289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T1533" s="290" t="s">
        <v>230</v>
      </c>
      <c r="AU1533" s="290" t="s">
        <v>88</v>
      </c>
      <c r="AV1533" s="15" t="s">
        <v>99</v>
      </c>
      <c r="AW1533" s="15" t="s">
        <v>34</v>
      </c>
      <c r="AX1533" s="15" t="s">
        <v>79</v>
      </c>
      <c r="AY1533" s="290" t="s">
        <v>216</v>
      </c>
    </row>
    <row r="1534" s="13" customFormat="1">
      <c r="A1534" s="13"/>
      <c r="B1534" s="241"/>
      <c r="C1534" s="242"/>
      <c r="D1534" s="243" t="s">
        <v>230</v>
      </c>
      <c r="E1534" s="244" t="s">
        <v>1</v>
      </c>
      <c r="F1534" s="245" t="s">
        <v>2466</v>
      </c>
      <c r="G1534" s="242"/>
      <c r="H1534" s="246">
        <v>6.8499999999999996</v>
      </c>
      <c r="I1534" s="247"/>
      <c r="J1534" s="242"/>
      <c r="K1534" s="242"/>
      <c r="L1534" s="248"/>
      <c r="M1534" s="249"/>
      <c r="N1534" s="250"/>
      <c r="O1534" s="250"/>
      <c r="P1534" s="250"/>
      <c r="Q1534" s="250"/>
      <c r="R1534" s="250"/>
      <c r="S1534" s="250"/>
      <c r="T1534" s="251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52" t="s">
        <v>230</v>
      </c>
      <c r="AU1534" s="252" t="s">
        <v>88</v>
      </c>
      <c r="AV1534" s="13" t="s">
        <v>88</v>
      </c>
      <c r="AW1534" s="13" t="s">
        <v>34</v>
      </c>
      <c r="AX1534" s="13" t="s">
        <v>79</v>
      </c>
      <c r="AY1534" s="252" t="s">
        <v>216</v>
      </c>
    </row>
    <row r="1535" s="13" customFormat="1">
      <c r="A1535" s="13"/>
      <c r="B1535" s="241"/>
      <c r="C1535" s="242"/>
      <c r="D1535" s="243" t="s">
        <v>230</v>
      </c>
      <c r="E1535" s="244" t="s">
        <v>1</v>
      </c>
      <c r="F1535" s="245" t="s">
        <v>2467</v>
      </c>
      <c r="G1535" s="242"/>
      <c r="H1535" s="246">
        <v>6.2999999999999998</v>
      </c>
      <c r="I1535" s="247"/>
      <c r="J1535" s="242"/>
      <c r="K1535" s="242"/>
      <c r="L1535" s="248"/>
      <c r="M1535" s="249"/>
      <c r="N1535" s="250"/>
      <c r="O1535" s="250"/>
      <c r="P1535" s="250"/>
      <c r="Q1535" s="250"/>
      <c r="R1535" s="250"/>
      <c r="S1535" s="250"/>
      <c r="T1535" s="251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T1535" s="252" t="s">
        <v>230</v>
      </c>
      <c r="AU1535" s="252" t="s">
        <v>88</v>
      </c>
      <c r="AV1535" s="13" t="s">
        <v>88</v>
      </c>
      <c r="AW1535" s="13" t="s">
        <v>34</v>
      </c>
      <c r="AX1535" s="13" t="s">
        <v>79</v>
      </c>
      <c r="AY1535" s="252" t="s">
        <v>216</v>
      </c>
    </row>
    <row r="1536" s="13" customFormat="1">
      <c r="A1536" s="13"/>
      <c r="B1536" s="241"/>
      <c r="C1536" s="242"/>
      <c r="D1536" s="243" t="s">
        <v>230</v>
      </c>
      <c r="E1536" s="244" t="s">
        <v>1</v>
      </c>
      <c r="F1536" s="245" t="s">
        <v>2468</v>
      </c>
      <c r="G1536" s="242"/>
      <c r="H1536" s="246">
        <v>11.609999999999999</v>
      </c>
      <c r="I1536" s="247"/>
      <c r="J1536" s="242"/>
      <c r="K1536" s="242"/>
      <c r="L1536" s="248"/>
      <c r="M1536" s="249"/>
      <c r="N1536" s="250"/>
      <c r="O1536" s="250"/>
      <c r="P1536" s="250"/>
      <c r="Q1536" s="250"/>
      <c r="R1536" s="250"/>
      <c r="S1536" s="250"/>
      <c r="T1536" s="251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52" t="s">
        <v>230</v>
      </c>
      <c r="AU1536" s="252" t="s">
        <v>88</v>
      </c>
      <c r="AV1536" s="13" t="s">
        <v>88</v>
      </c>
      <c r="AW1536" s="13" t="s">
        <v>34</v>
      </c>
      <c r="AX1536" s="13" t="s">
        <v>79</v>
      </c>
      <c r="AY1536" s="252" t="s">
        <v>216</v>
      </c>
    </row>
    <row r="1537" s="13" customFormat="1">
      <c r="A1537" s="13"/>
      <c r="B1537" s="241"/>
      <c r="C1537" s="242"/>
      <c r="D1537" s="243" t="s">
        <v>230</v>
      </c>
      <c r="E1537" s="244" t="s">
        <v>1</v>
      </c>
      <c r="F1537" s="245" t="s">
        <v>2469</v>
      </c>
      <c r="G1537" s="242"/>
      <c r="H1537" s="246">
        <v>8.0999999999999996</v>
      </c>
      <c r="I1537" s="247"/>
      <c r="J1537" s="242"/>
      <c r="K1537" s="242"/>
      <c r="L1537" s="248"/>
      <c r="M1537" s="249"/>
      <c r="N1537" s="250"/>
      <c r="O1537" s="250"/>
      <c r="P1537" s="250"/>
      <c r="Q1537" s="250"/>
      <c r="R1537" s="250"/>
      <c r="S1537" s="250"/>
      <c r="T1537" s="251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T1537" s="252" t="s">
        <v>230</v>
      </c>
      <c r="AU1537" s="252" t="s">
        <v>88</v>
      </c>
      <c r="AV1537" s="13" t="s">
        <v>88</v>
      </c>
      <c r="AW1537" s="13" t="s">
        <v>34</v>
      </c>
      <c r="AX1537" s="13" t="s">
        <v>79</v>
      </c>
      <c r="AY1537" s="252" t="s">
        <v>216</v>
      </c>
    </row>
    <row r="1538" s="14" customFormat="1">
      <c r="A1538" s="14"/>
      <c r="B1538" s="253"/>
      <c r="C1538" s="254"/>
      <c r="D1538" s="243" t="s">
        <v>230</v>
      </c>
      <c r="E1538" s="255" t="s">
        <v>1</v>
      </c>
      <c r="F1538" s="256" t="s">
        <v>1507</v>
      </c>
      <c r="G1538" s="254"/>
      <c r="H1538" s="257">
        <v>103.86</v>
      </c>
      <c r="I1538" s="258"/>
      <c r="J1538" s="254"/>
      <c r="K1538" s="254"/>
      <c r="L1538" s="259"/>
      <c r="M1538" s="260"/>
      <c r="N1538" s="261"/>
      <c r="O1538" s="261"/>
      <c r="P1538" s="261"/>
      <c r="Q1538" s="261"/>
      <c r="R1538" s="261"/>
      <c r="S1538" s="261"/>
      <c r="T1538" s="262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63" t="s">
        <v>230</v>
      </c>
      <c r="AU1538" s="263" t="s">
        <v>88</v>
      </c>
      <c r="AV1538" s="14" t="s">
        <v>121</v>
      </c>
      <c r="AW1538" s="14" t="s">
        <v>34</v>
      </c>
      <c r="AX1538" s="14" t="s">
        <v>86</v>
      </c>
      <c r="AY1538" s="263" t="s">
        <v>216</v>
      </c>
    </row>
    <row r="1539" s="2" customFormat="1" ht="16.5" customHeight="1">
      <c r="A1539" s="39"/>
      <c r="B1539" s="40"/>
      <c r="C1539" s="228" t="s">
        <v>2470</v>
      </c>
      <c r="D1539" s="228" t="s">
        <v>218</v>
      </c>
      <c r="E1539" s="229" t="s">
        <v>2471</v>
      </c>
      <c r="F1539" s="230" t="s">
        <v>2472</v>
      </c>
      <c r="G1539" s="231" t="s">
        <v>293</v>
      </c>
      <c r="H1539" s="232">
        <v>74.299999999999997</v>
      </c>
      <c r="I1539" s="233"/>
      <c r="J1539" s="234">
        <f>ROUND(I1539*H1539,2)</f>
        <v>0</v>
      </c>
      <c r="K1539" s="230" t="s">
        <v>222</v>
      </c>
      <c r="L1539" s="45"/>
      <c r="M1539" s="235" t="s">
        <v>1</v>
      </c>
      <c r="N1539" s="236" t="s">
        <v>44</v>
      </c>
      <c r="O1539" s="92"/>
      <c r="P1539" s="237">
        <f>O1539*H1539</f>
        <v>0</v>
      </c>
      <c r="Q1539" s="237">
        <v>1.0000000000000001E-05</v>
      </c>
      <c r="R1539" s="237">
        <f>Q1539*H1539</f>
        <v>0.00074300000000000006</v>
      </c>
      <c r="S1539" s="237">
        <v>0</v>
      </c>
      <c r="T1539" s="238">
        <f>S1539*H1539</f>
        <v>0</v>
      </c>
      <c r="U1539" s="39"/>
      <c r="V1539" s="39"/>
      <c r="W1539" s="39"/>
      <c r="X1539" s="39"/>
      <c r="Y1539" s="39"/>
      <c r="Z1539" s="39"/>
      <c r="AA1539" s="39"/>
      <c r="AB1539" s="39"/>
      <c r="AC1539" s="39"/>
      <c r="AD1539" s="39"/>
      <c r="AE1539" s="39"/>
      <c r="AR1539" s="239" t="s">
        <v>290</v>
      </c>
      <c r="AT1539" s="239" t="s">
        <v>218</v>
      </c>
      <c r="AU1539" s="239" t="s">
        <v>88</v>
      </c>
      <c r="AY1539" s="18" t="s">
        <v>216</v>
      </c>
      <c r="BE1539" s="240">
        <f>IF(N1539="základní",J1539,0)</f>
        <v>0</v>
      </c>
      <c r="BF1539" s="240">
        <f>IF(N1539="snížená",J1539,0)</f>
        <v>0</v>
      </c>
      <c r="BG1539" s="240">
        <f>IF(N1539="zákl. přenesená",J1539,0)</f>
        <v>0</v>
      </c>
      <c r="BH1539" s="240">
        <f>IF(N1539="sníž. přenesená",J1539,0)</f>
        <v>0</v>
      </c>
      <c r="BI1539" s="240">
        <f>IF(N1539="nulová",J1539,0)</f>
        <v>0</v>
      </c>
      <c r="BJ1539" s="18" t="s">
        <v>86</v>
      </c>
      <c r="BK1539" s="240">
        <f>ROUND(I1539*H1539,2)</f>
        <v>0</v>
      </c>
      <c r="BL1539" s="18" t="s">
        <v>290</v>
      </c>
      <c r="BM1539" s="239" t="s">
        <v>2473</v>
      </c>
    </row>
    <row r="1540" s="13" customFormat="1">
      <c r="A1540" s="13"/>
      <c r="B1540" s="241"/>
      <c r="C1540" s="242"/>
      <c r="D1540" s="243" t="s">
        <v>230</v>
      </c>
      <c r="E1540" s="244" t="s">
        <v>1</v>
      </c>
      <c r="F1540" s="245" t="s">
        <v>2474</v>
      </c>
      <c r="G1540" s="242"/>
      <c r="H1540" s="246">
        <v>14.800000000000001</v>
      </c>
      <c r="I1540" s="247"/>
      <c r="J1540" s="242"/>
      <c r="K1540" s="242"/>
      <c r="L1540" s="248"/>
      <c r="M1540" s="249"/>
      <c r="N1540" s="250"/>
      <c r="O1540" s="250"/>
      <c r="P1540" s="250"/>
      <c r="Q1540" s="250"/>
      <c r="R1540" s="250"/>
      <c r="S1540" s="250"/>
      <c r="T1540" s="251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52" t="s">
        <v>230</v>
      </c>
      <c r="AU1540" s="252" t="s">
        <v>88</v>
      </c>
      <c r="AV1540" s="13" t="s">
        <v>88</v>
      </c>
      <c r="AW1540" s="13" t="s">
        <v>34</v>
      </c>
      <c r="AX1540" s="13" t="s">
        <v>79</v>
      </c>
      <c r="AY1540" s="252" t="s">
        <v>216</v>
      </c>
    </row>
    <row r="1541" s="13" customFormat="1">
      <c r="A1541" s="13"/>
      <c r="B1541" s="241"/>
      <c r="C1541" s="242"/>
      <c r="D1541" s="243" t="s">
        <v>230</v>
      </c>
      <c r="E1541" s="244" t="s">
        <v>1</v>
      </c>
      <c r="F1541" s="245" t="s">
        <v>2475</v>
      </c>
      <c r="G1541" s="242"/>
      <c r="H1541" s="246">
        <v>16</v>
      </c>
      <c r="I1541" s="247"/>
      <c r="J1541" s="242"/>
      <c r="K1541" s="242"/>
      <c r="L1541" s="248"/>
      <c r="M1541" s="249"/>
      <c r="N1541" s="250"/>
      <c r="O1541" s="250"/>
      <c r="P1541" s="250"/>
      <c r="Q1541" s="250"/>
      <c r="R1541" s="250"/>
      <c r="S1541" s="250"/>
      <c r="T1541" s="251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52" t="s">
        <v>230</v>
      </c>
      <c r="AU1541" s="252" t="s">
        <v>88</v>
      </c>
      <c r="AV1541" s="13" t="s">
        <v>88</v>
      </c>
      <c r="AW1541" s="13" t="s">
        <v>34</v>
      </c>
      <c r="AX1541" s="13" t="s">
        <v>79</v>
      </c>
      <c r="AY1541" s="252" t="s">
        <v>216</v>
      </c>
    </row>
    <row r="1542" s="13" customFormat="1">
      <c r="A1542" s="13"/>
      <c r="B1542" s="241"/>
      <c r="C1542" s="242"/>
      <c r="D1542" s="243" t="s">
        <v>230</v>
      </c>
      <c r="E1542" s="244" t="s">
        <v>1</v>
      </c>
      <c r="F1542" s="245" t="s">
        <v>2476</v>
      </c>
      <c r="G1542" s="242"/>
      <c r="H1542" s="246">
        <v>15.6</v>
      </c>
      <c r="I1542" s="247"/>
      <c r="J1542" s="242"/>
      <c r="K1542" s="242"/>
      <c r="L1542" s="248"/>
      <c r="M1542" s="249"/>
      <c r="N1542" s="250"/>
      <c r="O1542" s="250"/>
      <c r="P1542" s="250"/>
      <c r="Q1542" s="250"/>
      <c r="R1542" s="250"/>
      <c r="S1542" s="250"/>
      <c r="T1542" s="251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52" t="s">
        <v>230</v>
      </c>
      <c r="AU1542" s="252" t="s">
        <v>88</v>
      </c>
      <c r="AV1542" s="13" t="s">
        <v>88</v>
      </c>
      <c r="AW1542" s="13" t="s">
        <v>34</v>
      </c>
      <c r="AX1542" s="13" t="s">
        <v>79</v>
      </c>
      <c r="AY1542" s="252" t="s">
        <v>216</v>
      </c>
    </row>
    <row r="1543" s="15" customFormat="1">
      <c r="A1543" s="15"/>
      <c r="B1543" s="280"/>
      <c r="C1543" s="281"/>
      <c r="D1543" s="243" t="s">
        <v>230</v>
      </c>
      <c r="E1543" s="282" t="s">
        <v>1</v>
      </c>
      <c r="F1543" s="283" t="s">
        <v>778</v>
      </c>
      <c r="G1543" s="281"/>
      <c r="H1543" s="284">
        <v>46.399999999999999</v>
      </c>
      <c r="I1543" s="285"/>
      <c r="J1543" s="281"/>
      <c r="K1543" s="281"/>
      <c r="L1543" s="286"/>
      <c r="M1543" s="287"/>
      <c r="N1543" s="288"/>
      <c r="O1543" s="288"/>
      <c r="P1543" s="288"/>
      <c r="Q1543" s="288"/>
      <c r="R1543" s="288"/>
      <c r="S1543" s="288"/>
      <c r="T1543" s="289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T1543" s="290" t="s">
        <v>230</v>
      </c>
      <c r="AU1543" s="290" t="s">
        <v>88</v>
      </c>
      <c r="AV1543" s="15" t="s">
        <v>99</v>
      </c>
      <c r="AW1543" s="15" t="s">
        <v>34</v>
      </c>
      <c r="AX1543" s="15" t="s">
        <v>79</v>
      </c>
      <c r="AY1543" s="290" t="s">
        <v>216</v>
      </c>
    </row>
    <row r="1544" s="13" customFormat="1">
      <c r="A1544" s="13"/>
      <c r="B1544" s="241"/>
      <c r="C1544" s="242"/>
      <c r="D1544" s="243" t="s">
        <v>230</v>
      </c>
      <c r="E1544" s="244" t="s">
        <v>1</v>
      </c>
      <c r="F1544" s="245" t="s">
        <v>2477</v>
      </c>
      <c r="G1544" s="242"/>
      <c r="H1544" s="246">
        <v>27.899999999999999</v>
      </c>
      <c r="I1544" s="247"/>
      <c r="J1544" s="242"/>
      <c r="K1544" s="242"/>
      <c r="L1544" s="248"/>
      <c r="M1544" s="249"/>
      <c r="N1544" s="250"/>
      <c r="O1544" s="250"/>
      <c r="P1544" s="250"/>
      <c r="Q1544" s="250"/>
      <c r="R1544" s="250"/>
      <c r="S1544" s="250"/>
      <c r="T1544" s="251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52" t="s">
        <v>230</v>
      </c>
      <c r="AU1544" s="252" t="s">
        <v>88</v>
      </c>
      <c r="AV1544" s="13" t="s">
        <v>88</v>
      </c>
      <c r="AW1544" s="13" t="s">
        <v>34</v>
      </c>
      <c r="AX1544" s="13" t="s">
        <v>79</v>
      </c>
      <c r="AY1544" s="252" t="s">
        <v>216</v>
      </c>
    </row>
    <row r="1545" s="15" customFormat="1">
      <c r="A1545" s="15"/>
      <c r="B1545" s="280"/>
      <c r="C1545" s="281"/>
      <c r="D1545" s="243" t="s">
        <v>230</v>
      </c>
      <c r="E1545" s="282" t="s">
        <v>1</v>
      </c>
      <c r="F1545" s="283" t="s">
        <v>775</v>
      </c>
      <c r="G1545" s="281"/>
      <c r="H1545" s="284">
        <v>27.899999999999999</v>
      </c>
      <c r="I1545" s="285"/>
      <c r="J1545" s="281"/>
      <c r="K1545" s="281"/>
      <c r="L1545" s="286"/>
      <c r="M1545" s="287"/>
      <c r="N1545" s="288"/>
      <c r="O1545" s="288"/>
      <c r="P1545" s="288"/>
      <c r="Q1545" s="288"/>
      <c r="R1545" s="288"/>
      <c r="S1545" s="288"/>
      <c r="T1545" s="289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T1545" s="290" t="s">
        <v>230</v>
      </c>
      <c r="AU1545" s="290" t="s">
        <v>88</v>
      </c>
      <c r="AV1545" s="15" t="s">
        <v>99</v>
      </c>
      <c r="AW1545" s="15" t="s">
        <v>34</v>
      </c>
      <c r="AX1545" s="15" t="s">
        <v>79</v>
      </c>
      <c r="AY1545" s="290" t="s">
        <v>216</v>
      </c>
    </row>
    <row r="1546" s="14" customFormat="1">
      <c r="A1546" s="14"/>
      <c r="B1546" s="253"/>
      <c r="C1546" s="254"/>
      <c r="D1546" s="243" t="s">
        <v>230</v>
      </c>
      <c r="E1546" s="255" t="s">
        <v>1</v>
      </c>
      <c r="F1546" s="256" t="s">
        <v>285</v>
      </c>
      <c r="G1546" s="254"/>
      <c r="H1546" s="257">
        <v>74.299999999999997</v>
      </c>
      <c r="I1546" s="258"/>
      <c r="J1546" s="254"/>
      <c r="K1546" s="254"/>
      <c r="L1546" s="259"/>
      <c r="M1546" s="260"/>
      <c r="N1546" s="261"/>
      <c r="O1546" s="261"/>
      <c r="P1546" s="261"/>
      <c r="Q1546" s="261"/>
      <c r="R1546" s="261"/>
      <c r="S1546" s="261"/>
      <c r="T1546" s="262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63" t="s">
        <v>230</v>
      </c>
      <c r="AU1546" s="263" t="s">
        <v>88</v>
      </c>
      <c r="AV1546" s="14" t="s">
        <v>121</v>
      </c>
      <c r="AW1546" s="14" t="s">
        <v>34</v>
      </c>
      <c r="AX1546" s="14" t="s">
        <v>86</v>
      </c>
      <c r="AY1546" s="263" t="s">
        <v>216</v>
      </c>
    </row>
    <row r="1547" s="2" customFormat="1" ht="16.5" customHeight="1">
      <c r="A1547" s="39"/>
      <c r="B1547" s="40"/>
      <c r="C1547" s="228" t="s">
        <v>2478</v>
      </c>
      <c r="D1547" s="228" t="s">
        <v>218</v>
      </c>
      <c r="E1547" s="229" t="s">
        <v>2479</v>
      </c>
      <c r="F1547" s="230" t="s">
        <v>2480</v>
      </c>
      <c r="G1547" s="231" t="s">
        <v>277</v>
      </c>
      <c r="H1547" s="232">
        <v>112.50400000000001</v>
      </c>
      <c r="I1547" s="233"/>
      <c r="J1547" s="234">
        <f>ROUND(I1547*H1547,2)</f>
        <v>0</v>
      </c>
      <c r="K1547" s="230" t="s">
        <v>222</v>
      </c>
      <c r="L1547" s="45"/>
      <c r="M1547" s="235" t="s">
        <v>1</v>
      </c>
      <c r="N1547" s="236" t="s">
        <v>44</v>
      </c>
      <c r="O1547" s="92"/>
      <c r="P1547" s="237">
        <f>O1547*H1547</f>
        <v>0</v>
      </c>
      <c r="Q1547" s="237">
        <v>0</v>
      </c>
      <c r="R1547" s="237">
        <f>Q1547*H1547</f>
        <v>0</v>
      </c>
      <c r="S1547" s="237">
        <v>0</v>
      </c>
      <c r="T1547" s="238">
        <f>S1547*H1547</f>
        <v>0</v>
      </c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R1547" s="239" t="s">
        <v>290</v>
      </c>
      <c r="AT1547" s="239" t="s">
        <v>218</v>
      </c>
      <c r="AU1547" s="239" t="s">
        <v>88</v>
      </c>
      <c r="AY1547" s="18" t="s">
        <v>216</v>
      </c>
      <c r="BE1547" s="240">
        <f>IF(N1547="základní",J1547,0)</f>
        <v>0</v>
      </c>
      <c r="BF1547" s="240">
        <f>IF(N1547="snížená",J1547,0)</f>
        <v>0</v>
      </c>
      <c r="BG1547" s="240">
        <f>IF(N1547="zákl. přenesená",J1547,0)</f>
        <v>0</v>
      </c>
      <c r="BH1547" s="240">
        <f>IF(N1547="sníž. přenesená",J1547,0)</f>
        <v>0</v>
      </c>
      <c r="BI1547" s="240">
        <f>IF(N1547="nulová",J1547,0)</f>
        <v>0</v>
      </c>
      <c r="BJ1547" s="18" t="s">
        <v>86</v>
      </c>
      <c r="BK1547" s="240">
        <f>ROUND(I1547*H1547,2)</f>
        <v>0</v>
      </c>
      <c r="BL1547" s="18" t="s">
        <v>290</v>
      </c>
      <c r="BM1547" s="239" t="s">
        <v>2481</v>
      </c>
    </row>
    <row r="1548" s="13" customFormat="1">
      <c r="A1548" s="13"/>
      <c r="B1548" s="241"/>
      <c r="C1548" s="242"/>
      <c r="D1548" s="243" t="s">
        <v>230</v>
      </c>
      <c r="E1548" s="244" t="s">
        <v>1</v>
      </c>
      <c r="F1548" s="245" t="s">
        <v>2448</v>
      </c>
      <c r="G1548" s="242"/>
      <c r="H1548" s="246">
        <v>27.68</v>
      </c>
      <c r="I1548" s="247"/>
      <c r="J1548" s="242"/>
      <c r="K1548" s="242"/>
      <c r="L1548" s="248"/>
      <c r="M1548" s="249"/>
      <c r="N1548" s="250"/>
      <c r="O1548" s="250"/>
      <c r="P1548" s="250"/>
      <c r="Q1548" s="250"/>
      <c r="R1548" s="250"/>
      <c r="S1548" s="250"/>
      <c r="T1548" s="251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52" t="s">
        <v>230</v>
      </c>
      <c r="AU1548" s="252" t="s">
        <v>88</v>
      </c>
      <c r="AV1548" s="13" t="s">
        <v>88</v>
      </c>
      <c r="AW1548" s="13" t="s">
        <v>34</v>
      </c>
      <c r="AX1548" s="13" t="s">
        <v>79</v>
      </c>
      <c r="AY1548" s="252" t="s">
        <v>216</v>
      </c>
    </row>
    <row r="1549" s="13" customFormat="1">
      <c r="A1549" s="13"/>
      <c r="B1549" s="241"/>
      <c r="C1549" s="242"/>
      <c r="D1549" s="243" t="s">
        <v>230</v>
      </c>
      <c r="E1549" s="244" t="s">
        <v>1</v>
      </c>
      <c r="F1549" s="245" t="s">
        <v>2449</v>
      </c>
      <c r="G1549" s="242"/>
      <c r="H1549" s="246">
        <v>15.972</v>
      </c>
      <c r="I1549" s="247"/>
      <c r="J1549" s="242"/>
      <c r="K1549" s="242"/>
      <c r="L1549" s="248"/>
      <c r="M1549" s="249"/>
      <c r="N1549" s="250"/>
      <c r="O1549" s="250"/>
      <c r="P1549" s="250"/>
      <c r="Q1549" s="250"/>
      <c r="R1549" s="250"/>
      <c r="S1549" s="250"/>
      <c r="T1549" s="251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52" t="s">
        <v>230</v>
      </c>
      <c r="AU1549" s="252" t="s">
        <v>88</v>
      </c>
      <c r="AV1549" s="13" t="s">
        <v>88</v>
      </c>
      <c r="AW1549" s="13" t="s">
        <v>34</v>
      </c>
      <c r="AX1549" s="13" t="s">
        <v>79</v>
      </c>
      <c r="AY1549" s="252" t="s">
        <v>216</v>
      </c>
    </row>
    <row r="1550" s="13" customFormat="1">
      <c r="A1550" s="13"/>
      <c r="B1550" s="241"/>
      <c r="C1550" s="242"/>
      <c r="D1550" s="243" t="s">
        <v>230</v>
      </c>
      <c r="E1550" s="244" t="s">
        <v>1</v>
      </c>
      <c r="F1550" s="245" t="s">
        <v>2450</v>
      </c>
      <c r="G1550" s="242"/>
      <c r="H1550" s="246">
        <v>17.751000000000001</v>
      </c>
      <c r="I1550" s="247"/>
      <c r="J1550" s="242"/>
      <c r="K1550" s="242"/>
      <c r="L1550" s="248"/>
      <c r="M1550" s="249"/>
      <c r="N1550" s="250"/>
      <c r="O1550" s="250"/>
      <c r="P1550" s="250"/>
      <c r="Q1550" s="250"/>
      <c r="R1550" s="250"/>
      <c r="S1550" s="250"/>
      <c r="T1550" s="251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52" t="s">
        <v>230</v>
      </c>
      <c r="AU1550" s="252" t="s">
        <v>88</v>
      </c>
      <c r="AV1550" s="13" t="s">
        <v>88</v>
      </c>
      <c r="AW1550" s="13" t="s">
        <v>34</v>
      </c>
      <c r="AX1550" s="13" t="s">
        <v>79</v>
      </c>
      <c r="AY1550" s="252" t="s">
        <v>216</v>
      </c>
    </row>
    <row r="1551" s="15" customFormat="1">
      <c r="A1551" s="15"/>
      <c r="B1551" s="280"/>
      <c r="C1551" s="281"/>
      <c r="D1551" s="243" t="s">
        <v>230</v>
      </c>
      <c r="E1551" s="282" t="s">
        <v>1</v>
      </c>
      <c r="F1551" s="283" t="s">
        <v>2465</v>
      </c>
      <c r="G1551" s="281"/>
      <c r="H1551" s="284">
        <v>61.402999999999999</v>
      </c>
      <c r="I1551" s="285"/>
      <c r="J1551" s="281"/>
      <c r="K1551" s="281"/>
      <c r="L1551" s="286"/>
      <c r="M1551" s="287"/>
      <c r="N1551" s="288"/>
      <c r="O1551" s="288"/>
      <c r="P1551" s="288"/>
      <c r="Q1551" s="288"/>
      <c r="R1551" s="288"/>
      <c r="S1551" s="288"/>
      <c r="T1551" s="289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T1551" s="290" t="s">
        <v>230</v>
      </c>
      <c r="AU1551" s="290" t="s">
        <v>88</v>
      </c>
      <c r="AV1551" s="15" t="s">
        <v>99</v>
      </c>
      <c r="AW1551" s="15" t="s">
        <v>34</v>
      </c>
      <c r="AX1551" s="15" t="s">
        <v>79</v>
      </c>
      <c r="AY1551" s="290" t="s">
        <v>216</v>
      </c>
    </row>
    <row r="1552" s="13" customFormat="1">
      <c r="A1552" s="13"/>
      <c r="B1552" s="241"/>
      <c r="C1552" s="242"/>
      <c r="D1552" s="243" t="s">
        <v>230</v>
      </c>
      <c r="E1552" s="244" t="s">
        <v>1</v>
      </c>
      <c r="F1552" s="245" t="s">
        <v>2436</v>
      </c>
      <c r="G1552" s="242"/>
      <c r="H1552" s="246">
        <v>13.358000000000001</v>
      </c>
      <c r="I1552" s="247"/>
      <c r="J1552" s="242"/>
      <c r="K1552" s="242"/>
      <c r="L1552" s="248"/>
      <c r="M1552" s="249"/>
      <c r="N1552" s="250"/>
      <c r="O1552" s="250"/>
      <c r="P1552" s="250"/>
      <c r="Q1552" s="250"/>
      <c r="R1552" s="250"/>
      <c r="S1552" s="250"/>
      <c r="T1552" s="251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52" t="s">
        <v>230</v>
      </c>
      <c r="AU1552" s="252" t="s">
        <v>88</v>
      </c>
      <c r="AV1552" s="13" t="s">
        <v>88</v>
      </c>
      <c r="AW1552" s="13" t="s">
        <v>34</v>
      </c>
      <c r="AX1552" s="13" t="s">
        <v>79</v>
      </c>
      <c r="AY1552" s="252" t="s">
        <v>216</v>
      </c>
    </row>
    <row r="1553" s="13" customFormat="1">
      <c r="A1553" s="13"/>
      <c r="B1553" s="241"/>
      <c r="C1553" s="242"/>
      <c r="D1553" s="243" t="s">
        <v>230</v>
      </c>
      <c r="E1553" s="244" t="s">
        <v>1</v>
      </c>
      <c r="F1553" s="245" t="s">
        <v>2437</v>
      </c>
      <c r="G1553" s="242"/>
      <c r="H1553" s="246">
        <v>10.710000000000001</v>
      </c>
      <c r="I1553" s="247"/>
      <c r="J1553" s="242"/>
      <c r="K1553" s="242"/>
      <c r="L1553" s="248"/>
      <c r="M1553" s="249"/>
      <c r="N1553" s="250"/>
      <c r="O1553" s="250"/>
      <c r="P1553" s="250"/>
      <c r="Q1553" s="250"/>
      <c r="R1553" s="250"/>
      <c r="S1553" s="250"/>
      <c r="T1553" s="251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52" t="s">
        <v>230</v>
      </c>
      <c r="AU1553" s="252" t="s">
        <v>88</v>
      </c>
      <c r="AV1553" s="13" t="s">
        <v>88</v>
      </c>
      <c r="AW1553" s="13" t="s">
        <v>34</v>
      </c>
      <c r="AX1553" s="13" t="s">
        <v>79</v>
      </c>
      <c r="AY1553" s="252" t="s">
        <v>216</v>
      </c>
    </row>
    <row r="1554" s="13" customFormat="1">
      <c r="A1554" s="13"/>
      <c r="B1554" s="241"/>
      <c r="C1554" s="242"/>
      <c r="D1554" s="243" t="s">
        <v>230</v>
      </c>
      <c r="E1554" s="244" t="s">
        <v>1</v>
      </c>
      <c r="F1554" s="245" t="s">
        <v>2438</v>
      </c>
      <c r="G1554" s="242"/>
      <c r="H1554" s="246">
        <v>8.8800000000000008</v>
      </c>
      <c r="I1554" s="247"/>
      <c r="J1554" s="242"/>
      <c r="K1554" s="242"/>
      <c r="L1554" s="248"/>
      <c r="M1554" s="249"/>
      <c r="N1554" s="250"/>
      <c r="O1554" s="250"/>
      <c r="P1554" s="250"/>
      <c r="Q1554" s="250"/>
      <c r="R1554" s="250"/>
      <c r="S1554" s="250"/>
      <c r="T1554" s="251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52" t="s">
        <v>230</v>
      </c>
      <c r="AU1554" s="252" t="s">
        <v>88</v>
      </c>
      <c r="AV1554" s="13" t="s">
        <v>88</v>
      </c>
      <c r="AW1554" s="13" t="s">
        <v>34</v>
      </c>
      <c r="AX1554" s="13" t="s">
        <v>79</v>
      </c>
      <c r="AY1554" s="252" t="s">
        <v>216</v>
      </c>
    </row>
    <row r="1555" s="13" customFormat="1">
      <c r="A1555" s="13"/>
      <c r="B1555" s="241"/>
      <c r="C1555" s="242"/>
      <c r="D1555" s="243" t="s">
        <v>230</v>
      </c>
      <c r="E1555" s="244" t="s">
        <v>1</v>
      </c>
      <c r="F1555" s="245" t="s">
        <v>2439</v>
      </c>
      <c r="G1555" s="242"/>
      <c r="H1555" s="246">
        <v>8.7929999999999993</v>
      </c>
      <c r="I1555" s="247"/>
      <c r="J1555" s="242"/>
      <c r="K1555" s="242"/>
      <c r="L1555" s="248"/>
      <c r="M1555" s="249"/>
      <c r="N1555" s="250"/>
      <c r="O1555" s="250"/>
      <c r="P1555" s="250"/>
      <c r="Q1555" s="250"/>
      <c r="R1555" s="250"/>
      <c r="S1555" s="250"/>
      <c r="T1555" s="251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52" t="s">
        <v>230</v>
      </c>
      <c r="AU1555" s="252" t="s">
        <v>88</v>
      </c>
      <c r="AV1555" s="13" t="s">
        <v>88</v>
      </c>
      <c r="AW1555" s="13" t="s">
        <v>34</v>
      </c>
      <c r="AX1555" s="13" t="s">
        <v>79</v>
      </c>
      <c r="AY1555" s="252" t="s">
        <v>216</v>
      </c>
    </row>
    <row r="1556" s="13" customFormat="1">
      <c r="A1556" s="13"/>
      <c r="B1556" s="241"/>
      <c r="C1556" s="242"/>
      <c r="D1556" s="243" t="s">
        <v>230</v>
      </c>
      <c r="E1556" s="244" t="s">
        <v>1</v>
      </c>
      <c r="F1556" s="245" t="s">
        <v>2440</v>
      </c>
      <c r="G1556" s="242"/>
      <c r="H1556" s="246">
        <v>9.3599999999999994</v>
      </c>
      <c r="I1556" s="247"/>
      <c r="J1556" s="242"/>
      <c r="K1556" s="242"/>
      <c r="L1556" s="248"/>
      <c r="M1556" s="249"/>
      <c r="N1556" s="250"/>
      <c r="O1556" s="250"/>
      <c r="P1556" s="250"/>
      <c r="Q1556" s="250"/>
      <c r="R1556" s="250"/>
      <c r="S1556" s="250"/>
      <c r="T1556" s="251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T1556" s="252" t="s">
        <v>230</v>
      </c>
      <c r="AU1556" s="252" t="s">
        <v>88</v>
      </c>
      <c r="AV1556" s="13" t="s">
        <v>88</v>
      </c>
      <c r="AW1556" s="13" t="s">
        <v>34</v>
      </c>
      <c r="AX1556" s="13" t="s">
        <v>79</v>
      </c>
      <c r="AY1556" s="252" t="s">
        <v>216</v>
      </c>
    </row>
    <row r="1557" s="15" customFormat="1">
      <c r="A1557" s="15"/>
      <c r="B1557" s="280"/>
      <c r="C1557" s="281"/>
      <c r="D1557" s="243" t="s">
        <v>230</v>
      </c>
      <c r="E1557" s="282" t="s">
        <v>1</v>
      </c>
      <c r="F1557" s="283" t="s">
        <v>778</v>
      </c>
      <c r="G1557" s="281"/>
      <c r="H1557" s="284">
        <v>51.100999999999999</v>
      </c>
      <c r="I1557" s="285"/>
      <c r="J1557" s="281"/>
      <c r="K1557" s="281"/>
      <c r="L1557" s="286"/>
      <c r="M1557" s="287"/>
      <c r="N1557" s="288"/>
      <c r="O1557" s="288"/>
      <c r="P1557" s="288"/>
      <c r="Q1557" s="288"/>
      <c r="R1557" s="288"/>
      <c r="S1557" s="288"/>
      <c r="T1557" s="289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T1557" s="290" t="s">
        <v>230</v>
      </c>
      <c r="AU1557" s="290" t="s">
        <v>88</v>
      </c>
      <c r="AV1557" s="15" t="s">
        <v>99</v>
      </c>
      <c r="AW1557" s="15" t="s">
        <v>34</v>
      </c>
      <c r="AX1557" s="15" t="s">
        <v>79</v>
      </c>
      <c r="AY1557" s="290" t="s">
        <v>216</v>
      </c>
    </row>
    <row r="1558" s="14" customFormat="1">
      <c r="A1558" s="14"/>
      <c r="B1558" s="253"/>
      <c r="C1558" s="254"/>
      <c r="D1558" s="243" t="s">
        <v>230</v>
      </c>
      <c r="E1558" s="255" t="s">
        <v>1</v>
      </c>
      <c r="F1558" s="256" t="s">
        <v>1507</v>
      </c>
      <c r="G1558" s="254"/>
      <c r="H1558" s="257">
        <v>112.50400000000001</v>
      </c>
      <c r="I1558" s="258"/>
      <c r="J1558" s="254"/>
      <c r="K1558" s="254"/>
      <c r="L1558" s="259"/>
      <c r="M1558" s="260"/>
      <c r="N1558" s="261"/>
      <c r="O1558" s="261"/>
      <c r="P1558" s="261"/>
      <c r="Q1558" s="261"/>
      <c r="R1558" s="261"/>
      <c r="S1558" s="261"/>
      <c r="T1558" s="262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63" t="s">
        <v>230</v>
      </c>
      <c r="AU1558" s="263" t="s">
        <v>88</v>
      </c>
      <c r="AV1558" s="14" t="s">
        <v>121</v>
      </c>
      <c r="AW1558" s="14" t="s">
        <v>34</v>
      </c>
      <c r="AX1558" s="14" t="s">
        <v>86</v>
      </c>
      <c r="AY1558" s="263" t="s">
        <v>216</v>
      </c>
    </row>
    <row r="1559" s="2" customFormat="1" ht="16.5" customHeight="1">
      <c r="A1559" s="39"/>
      <c r="B1559" s="40"/>
      <c r="C1559" s="228" t="s">
        <v>2482</v>
      </c>
      <c r="D1559" s="228" t="s">
        <v>218</v>
      </c>
      <c r="E1559" s="229" t="s">
        <v>2483</v>
      </c>
      <c r="F1559" s="230" t="s">
        <v>2484</v>
      </c>
      <c r="G1559" s="231" t="s">
        <v>277</v>
      </c>
      <c r="H1559" s="232">
        <v>269.757</v>
      </c>
      <c r="I1559" s="233"/>
      <c r="J1559" s="234">
        <f>ROUND(I1559*H1559,2)</f>
        <v>0</v>
      </c>
      <c r="K1559" s="230" t="s">
        <v>222</v>
      </c>
      <c r="L1559" s="45"/>
      <c r="M1559" s="235" t="s">
        <v>1</v>
      </c>
      <c r="N1559" s="236" t="s">
        <v>44</v>
      </c>
      <c r="O1559" s="92"/>
      <c r="P1559" s="237">
        <f>O1559*H1559</f>
        <v>0</v>
      </c>
      <c r="Q1559" s="237">
        <v>0.00069999999999999999</v>
      </c>
      <c r="R1559" s="237">
        <f>Q1559*H1559</f>
        <v>0.1888299</v>
      </c>
      <c r="S1559" s="237">
        <v>0</v>
      </c>
      <c r="T1559" s="238">
        <f>S1559*H1559</f>
        <v>0</v>
      </c>
      <c r="U1559" s="39"/>
      <c r="V1559" s="39"/>
      <c r="W1559" s="39"/>
      <c r="X1559" s="39"/>
      <c r="Y1559" s="39"/>
      <c r="Z1559" s="39"/>
      <c r="AA1559" s="39"/>
      <c r="AB1559" s="39"/>
      <c r="AC1559" s="39"/>
      <c r="AD1559" s="39"/>
      <c r="AE1559" s="39"/>
      <c r="AR1559" s="239" t="s">
        <v>290</v>
      </c>
      <c r="AT1559" s="239" t="s">
        <v>218</v>
      </c>
      <c r="AU1559" s="239" t="s">
        <v>88</v>
      </c>
      <c r="AY1559" s="18" t="s">
        <v>216</v>
      </c>
      <c r="BE1559" s="240">
        <f>IF(N1559="základní",J1559,0)</f>
        <v>0</v>
      </c>
      <c r="BF1559" s="240">
        <f>IF(N1559="snížená",J1559,0)</f>
        <v>0</v>
      </c>
      <c r="BG1559" s="240">
        <f>IF(N1559="zákl. přenesená",J1559,0)</f>
        <v>0</v>
      </c>
      <c r="BH1559" s="240">
        <f>IF(N1559="sníž. přenesená",J1559,0)</f>
        <v>0</v>
      </c>
      <c r="BI1559" s="240">
        <f>IF(N1559="nulová",J1559,0)</f>
        <v>0</v>
      </c>
      <c r="BJ1559" s="18" t="s">
        <v>86</v>
      </c>
      <c r="BK1559" s="240">
        <f>ROUND(I1559*H1559,2)</f>
        <v>0</v>
      </c>
      <c r="BL1559" s="18" t="s">
        <v>290</v>
      </c>
      <c r="BM1559" s="239" t="s">
        <v>2485</v>
      </c>
    </row>
    <row r="1560" s="13" customFormat="1">
      <c r="A1560" s="13"/>
      <c r="B1560" s="241"/>
      <c r="C1560" s="242"/>
      <c r="D1560" s="243" t="s">
        <v>230</v>
      </c>
      <c r="E1560" s="244" t="s">
        <v>1</v>
      </c>
      <c r="F1560" s="245" t="s">
        <v>2486</v>
      </c>
      <c r="G1560" s="242"/>
      <c r="H1560" s="246">
        <v>194.75700000000001</v>
      </c>
      <c r="I1560" s="247"/>
      <c r="J1560" s="242"/>
      <c r="K1560" s="242"/>
      <c r="L1560" s="248"/>
      <c r="M1560" s="249"/>
      <c r="N1560" s="250"/>
      <c r="O1560" s="250"/>
      <c r="P1560" s="250"/>
      <c r="Q1560" s="250"/>
      <c r="R1560" s="250"/>
      <c r="S1560" s="250"/>
      <c r="T1560" s="251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52" t="s">
        <v>230</v>
      </c>
      <c r="AU1560" s="252" t="s">
        <v>88</v>
      </c>
      <c r="AV1560" s="13" t="s">
        <v>88</v>
      </c>
      <c r="AW1560" s="13" t="s">
        <v>34</v>
      </c>
      <c r="AX1560" s="13" t="s">
        <v>79</v>
      </c>
      <c r="AY1560" s="252" t="s">
        <v>216</v>
      </c>
    </row>
    <row r="1561" s="13" customFormat="1">
      <c r="A1561" s="13"/>
      <c r="B1561" s="241"/>
      <c r="C1561" s="242"/>
      <c r="D1561" s="243" t="s">
        <v>230</v>
      </c>
      <c r="E1561" s="244" t="s">
        <v>1</v>
      </c>
      <c r="F1561" s="245" t="s">
        <v>914</v>
      </c>
      <c r="G1561" s="242"/>
      <c r="H1561" s="246">
        <v>75</v>
      </c>
      <c r="I1561" s="247"/>
      <c r="J1561" s="242"/>
      <c r="K1561" s="242"/>
      <c r="L1561" s="248"/>
      <c r="M1561" s="249"/>
      <c r="N1561" s="250"/>
      <c r="O1561" s="250"/>
      <c r="P1561" s="250"/>
      <c r="Q1561" s="250"/>
      <c r="R1561" s="250"/>
      <c r="S1561" s="250"/>
      <c r="T1561" s="251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T1561" s="252" t="s">
        <v>230</v>
      </c>
      <c r="AU1561" s="252" t="s">
        <v>88</v>
      </c>
      <c r="AV1561" s="13" t="s">
        <v>88</v>
      </c>
      <c r="AW1561" s="13" t="s">
        <v>34</v>
      </c>
      <c r="AX1561" s="13" t="s">
        <v>79</v>
      </c>
      <c r="AY1561" s="252" t="s">
        <v>216</v>
      </c>
    </row>
    <row r="1562" s="14" customFormat="1">
      <c r="A1562" s="14"/>
      <c r="B1562" s="253"/>
      <c r="C1562" s="254"/>
      <c r="D1562" s="243" t="s">
        <v>230</v>
      </c>
      <c r="E1562" s="255" t="s">
        <v>1</v>
      </c>
      <c r="F1562" s="256" t="s">
        <v>2487</v>
      </c>
      <c r="G1562" s="254"/>
      <c r="H1562" s="257">
        <v>269.757</v>
      </c>
      <c r="I1562" s="258"/>
      <c r="J1562" s="254"/>
      <c r="K1562" s="254"/>
      <c r="L1562" s="259"/>
      <c r="M1562" s="260"/>
      <c r="N1562" s="261"/>
      <c r="O1562" s="261"/>
      <c r="P1562" s="261"/>
      <c r="Q1562" s="261"/>
      <c r="R1562" s="261"/>
      <c r="S1562" s="261"/>
      <c r="T1562" s="262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63" t="s">
        <v>230</v>
      </c>
      <c r="AU1562" s="263" t="s">
        <v>88</v>
      </c>
      <c r="AV1562" s="14" t="s">
        <v>121</v>
      </c>
      <c r="AW1562" s="14" t="s">
        <v>34</v>
      </c>
      <c r="AX1562" s="14" t="s">
        <v>86</v>
      </c>
      <c r="AY1562" s="263" t="s">
        <v>216</v>
      </c>
    </row>
    <row r="1563" s="2" customFormat="1" ht="16.5" customHeight="1">
      <c r="A1563" s="39"/>
      <c r="B1563" s="40"/>
      <c r="C1563" s="228" t="s">
        <v>2488</v>
      </c>
      <c r="D1563" s="228" t="s">
        <v>218</v>
      </c>
      <c r="E1563" s="229" t="s">
        <v>2489</v>
      </c>
      <c r="F1563" s="230" t="s">
        <v>2490</v>
      </c>
      <c r="G1563" s="231" t="s">
        <v>221</v>
      </c>
      <c r="H1563" s="232">
        <v>3</v>
      </c>
      <c r="I1563" s="233"/>
      <c r="J1563" s="234">
        <f>ROUND(I1563*H1563,2)</f>
        <v>0</v>
      </c>
      <c r="K1563" s="230" t="s">
        <v>222</v>
      </c>
      <c r="L1563" s="45"/>
      <c r="M1563" s="235" t="s">
        <v>1</v>
      </c>
      <c r="N1563" s="236" t="s">
        <v>44</v>
      </c>
      <c r="O1563" s="92"/>
      <c r="P1563" s="237">
        <f>O1563*H1563</f>
        <v>0</v>
      </c>
      <c r="Q1563" s="237">
        <v>3.0000000000000001E-05</v>
      </c>
      <c r="R1563" s="237">
        <f>Q1563*H1563</f>
        <v>9.0000000000000006E-05</v>
      </c>
      <c r="S1563" s="237">
        <v>0</v>
      </c>
      <c r="T1563" s="238">
        <f>S1563*H1563</f>
        <v>0</v>
      </c>
      <c r="U1563" s="39"/>
      <c r="V1563" s="39"/>
      <c r="W1563" s="39"/>
      <c r="X1563" s="39"/>
      <c r="Y1563" s="39"/>
      <c r="Z1563" s="39"/>
      <c r="AA1563" s="39"/>
      <c r="AB1563" s="39"/>
      <c r="AC1563" s="39"/>
      <c r="AD1563" s="39"/>
      <c r="AE1563" s="39"/>
      <c r="AR1563" s="239" t="s">
        <v>290</v>
      </c>
      <c r="AT1563" s="239" t="s">
        <v>218</v>
      </c>
      <c r="AU1563" s="239" t="s">
        <v>88</v>
      </c>
      <c r="AY1563" s="18" t="s">
        <v>216</v>
      </c>
      <c r="BE1563" s="240">
        <f>IF(N1563="základní",J1563,0)</f>
        <v>0</v>
      </c>
      <c r="BF1563" s="240">
        <f>IF(N1563="snížená",J1563,0)</f>
        <v>0</v>
      </c>
      <c r="BG1563" s="240">
        <f>IF(N1563="zákl. přenesená",J1563,0)</f>
        <v>0</v>
      </c>
      <c r="BH1563" s="240">
        <f>IF(N1563="sníž. přenesená",J1563,0)</f>
        <v>0</v>
      </c>
      <c r="BI1563" s="240">
        <f>IF(N1563="nulová",J1563,0)</f>
        <v>0</v>
      </c>
      <c r="BJ1563" s="18" t="s">
        <v>86</v>
      </c>
      <c r="BK1563" s="240">
        <f>ROUND(I1563*H1563,2)</f>
        <v>0</v>
      </c>
      <c r="BL1563" s="18" t="s">
        <v>290</v>
      </c>
      <c r="BM1563" s="239" t="s">
        <v>2491</v>
      </c>
    </row>
    <row r="1564" s="2" customFormat="1" ht="16.5" customHeight="1">
      <c r="A1564" s="39"/>
      <c r="B1564" s="40"/>
      <c r="C1564" s="264" t="s">
        <v>2492</v>
      </c>
      <c r="D1564" s="264" t="s">
        <v>372</v>
      </c>
      <c r="E1564" s="265" t="s">
        <v>2493</v>
      </c>
      <c r="F1564" s="266" t="s">
        <v>2494</v>
      </c>
      <c r="G1564" s="267" t="s">
        <v>221</v>
      </c>
      <c r="H1564" s="268">
        <v>3</v>
      </c>
      <c r="I1564" s="269"/>
      <c r="J1564" s="270">
        <f>ROUND(I1564*H1564,2)</f>
        <v>0</v>
      </c>
      <c r="K1564" s="266" t="s">
        <v>222</v>
      </c>
      <c r="L1564" s="271"/>
      <c r="M1564" s="272" t="s">
        <v>1</v>
      </c>
      <c r="N1564" s="273" t="s">
        <v>44</v>
      </c>
      <c r="O1564" s="92"/>
      <c r="P1564" s="237">
        <f>O1564*H1564</f>
        <v>0</v>
      </c>
      <c r="Q1564" s="237">
        <v>0.0025000000000000001</v>
      </c>
      <c r="R1564" s="237">
        <f>Q1564*H1564</f>
        <v>0.0074999999999999997</v>
      </c>
      <c r="S1564" s="237">
        <v>0</v>
      </c>
      <c r="T1564" s="238">
        <f>S1564*H1564</f>
        <v>0</v>
      </c>
      <c r="U1564" s="39"/>
      <c r="V1564" s="39"/>
      <c r="W1564" s="39"/>
      <c r="X1564" s="39"/>
      <c r="Y1564" s="39"/>
      <c r="Z1564" s="39"/>
      <c r="AA1564" s="39"/>
      <c r="AB1564" s="39"/>
      <c r="AC1564" s="39"/>
      <c r="AD1564" s="39"/>
      <c r="AE1564" s="39"/>
      <c r="AR1564" s="239" t="s">
        <v>371</v>
      </c>
      <c r="AT1564" s="239" t="s">
        <v>372</v>
      </c>
      <c r="AU1564" s="239" t="s">
        <v>88</v>
      </c>
      <c r="AY1564" s="18" t="s">
        <v>216</v>
      </c>
      <c r="BE1564" s="240">
        <f>IF(N1564="základní",J1564,0)</f>
        <v>0</v>
      </c>
      <c r="BF1564" s="240">
        <f>IF(N1564="snížená",J1564,0)</f>
        <v>0</v>
      </c>
      <c r="BG1564" s="240">
        <f>IF(N1564="zákl. přenesená",J1564,0)</f>
        <v>0</v>
      </c>
      <c r="BH1564" s="240">
        <f>IF(N1564="sníž. přenesená",J1564,0)</f>
        <v>0</v>
      </c>
      <c r="BI1564" s="240">
        <f>IF(N1564="nulová",J1564,0)</f>
        <v>0</v>
      </c>
      <c r="BJ1564" s="18" t="s">
        <v>86</v>
      </c>
      <c r="BK1564" s="240">
        <f>ROUND(I1564*H1564,2)</f>
        <v>0</v>
      </c>
      <c r="BL1564" s="18" t="s">
        <v>290</v>
      </c>
      <c r="BM1564" s="239" t="s">
        <v>2495</v>
      </c>
    </row>
    <row r="1565" s="2" customFormat="1" ht="16.5" customHeight="1">
      <c r="A1565" s="39"/>
      <c r="B1565" s="40"/>
      <c r="C1565" s="228" t="s">
        <v>2496</v>
      </c>
      <c r="D1565" s="228" t="s">
        <v>218</v>
      </c>
      <c r="E1565" s="229" t="s">
        <v>2497</v>
      </c>
      <c r="F1565" s="230" t="s">
        <v>2498</v>
      </c>
      <c r="G1565" s="231" t="s">
        <v>221</v>
      </c>
      <c r="H1565" s="232">
        <v>13</v>
      </c>
      <c r="I1565" s="233"/>
      <c r="J1565" s="234">
        <f>ROUND(I1565*H1565,2)</f>
        <v>0</v>
      </c>
      <c r="K1565" s="230" t="s">
        <v>222</v>
      </c>
      <c r="L1565" s="45"/>
      <c r="M1565" s="235" t="s">
        <v>1</v>
      </c>
      <c r="N1565" s="236" t="s">
        <v>44</v>
      </c>
      <c r="O1565" s="92"/>
      <c r="P1565" s="237">
        <f>O1565*H1565</f>
        <v>0</v>
      </c>
      <c r="Q1565" s="237">
        <v>3.0000000000000001E-05</v>
      </c>
      <c r="R1565" s="237">
        <f>Q1565*H1565</f>
        <v>0.00038999999999999999</v>
      </c>
      <c r="S1565" s="237">
        <v>0</v>
      </c>
      <c r="T1565" s="238">
        <f>S1565*H1565</f>
        <v>0</v>
      </c>
      <c r="U1565" s="39"/>
      <c r="V1565" s="39"/>
      <c r="W1565" s="39"/>
      <c r="X1565" s="39"/>
      <c r="Y1565" s="39"/>
      <c r="Z1565" s="39"/>
      <c r="AA1565" s="39"/>
      <c r="AB1565" s="39"/>
      <c r="AC1565" s="39"/>
      <c r="AD1565" s="39"/>
      <c r="AE1565" s="39"/>
      <c r="AR1565" s="239" t="s">
        <v>290</v>
      </c>
      <c r="AT1565" s="239" t="s">
        <v>218</v>
      </c>
      <c r="AU1565" s="239" t="s">
        <v>88</v>
      </c>
      <c r="AY1565" s="18" t="s">
        <v>216</v>
      </c>
      <c r="BE1565" s="240">
        <f>IF(N1565="základní",J1565,0)</f>
        <v>0</v>
      </c>
      <c r="BF1565" s="240">
        <f>IF(N1565="snížená",J1565,0)</f>
        <v>0</v>
      </c>
      <c r="BG1565" s="240">
        <f>IF(N1565="zákl. přenesená",J1565,0)</f>
        <v>0</v>
      </c>
      <c r="BH1565" s="240">
        <f>IF(N1565="sníž. přenesená",J1565,0)</f>
        <v>0</v>
      </c>
      <c r="BI1565" s="240">
        <f>IF(N1565="nulová",J1565,0)</f>
        <v>0</v>
      </c>
      <c r="BJ1565" s="18" t="s">
        <v>86</v>
      </c>
      <c r="BK1565" s="240">
        <f>ROUND(I1565*H1565,2)</f>
        <v>0</v>
      </c>
      <c r="BL1565" s="18" t="s">
        <v>290</v>
      </c>
      <c r="BM1565" s="239" t="s">
        <v>2499</v>
      </c>
    </row>
    <row r="1566" s="2" customFormat="1" ht="16.5" customHeight="1">
      <c r="A1566" s="39"/>
      <c r="B1566" s="40"/>
      <c r="C1566" s="264" t="s">
        <v>2500</v>
      </c>
      <c r="D1566" s="264" t="s">
        <v>372</v>
      </c>
      <c r="E1566" s="265" t="s">
        <v>2501</v>
      </c>
      <c r="F1566" s="266" t="s">
        <v>2502</v>
      </c>
      <c r="G1566" s="267" t="s">
        <v>221</v>
      </c>
      <c r="H1566" s="268">
        <v>13</v>
      </c>
      <c r="I1566" s="269"/>
      <c r="J1566" s="270">
        <f>ROUND(I1566*H1566,2)</f>
        <v>0</v>
      </c>
      <c r="K1566" s="266" t="s">
        <v>222</v>
      </c>
      <c r="L1566" s="271"/>
      <c r="M1566" s="272" t="s">
        <v>1</v>
      </c>
      <c r="N1566" s="273" t="s">
        <v>44</v>
      </c>
      <c r="O1566" s="92"/>
      <c r="P1566" s="237">
        <f>O1566*H1566</f>
        <v>0</v>
      </c>
      <c r="Q1566" s="237">
        <v>0.0041000000000000003</v>
      </c>
      <c r="R1566" s="237">
        <f>Q1566*H1566</f>
        <v>0.053300000000000007</v>
      </c>
      <c r="S1566" s="237">
        <v>0</v>
      </c>
      <c r="T1566" s="238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39" t="s">
        <v>371</v>
      </c>
      <c r="AT1566" s="239" t="s">
        <v>372</v>
      </c>
      <c r="AU1566" s="239" t="s">
        <v>88</v>
      </c>
      <c r="AY1566" s="18" t="s">
        <v>216</v>
      </c>
      <c r="BE1566" s="240">
        <f>IF(N1566="základní",J1566,0)</f>
        <v>0</v>
      </c>
      <c r="BF1566" s="240">
        <f>IF(N1566="snížená",J1566,0)</f>
        <v>0</v>
      </c>
      <c r="BG1566" s="240">
        <f>IF(N1566="zákl. přenesená",J1566,0)</f>
        <v>0</v>
      </c>
      <c r="BH1566" s="240">
        <f>IF(N1566="sníž. přenesená",J1566,0)</f>
        <v>0</v>
      </c>
      <c r="BI1566" s="240">
        <f>IF(N1566="nulová",J1566,0)</f>
        <v>0</v>
      </c>
      <c r="BJ1566" s="18" t="s">
        <v>86</v>
      </c>
      <c r="BK1566" s="240">
        <f>ROUND(I1566*H1566,2)</f>
        <v>0</v>
      </c>
      <c r="BL1566" s="18" t="s">
        <v>290</v>
      </c>
      <c r="BM1566" s="239" t="s">
        <v>2503</v>
      </c>
    </row>
    <row r="1567" s="2" customFormat="1" ht="16.5" customHeight="1">
      <c r="A1567" s="39"/>
      <c r="B1567" s="40"/>
      <c r="C1567" s="228" t="s">
        <v>2504</v>
      </c>
      <c r="D1567" s="228" t="s">
        <v>218</v>
      </c>
      <c r="E1567" s="229" t="s">
        <v>2505</v>
      </c>
      <c r="F1567" s="230" t="s">
        <v>2506</v>
      </c>
      <c r="G1567" s="231" t="s">
        <v>221</v>
      </c>
      <c r="H1567" s="232">
        <v>8</v>
      </c>
      <c r="I1567" s="233"/>
      <c r="J1567" s="234">
        <f>ROUND(I1567*H1567,2)</f>
        <v>0</v>
      </c>
      <c r="K1567" s="230" t="s">
        <v>222</v>
      </c>
      <c r="L1567" s="45"/>
      <c r="M1567" s="235" t="s">
        <v>1</v>
      </c>
      <c r="N1567" s="236" t="s">
        <v>44</v>
      </c>
      <c r="O1567" s="92"/>
      <c r="P1567" s="237">
        <f>O1567*H1567</f>
        <v>0</v>
      </c>
      <c r="Q1567" s="237">
        <v>3.0000000000000001E-05</v>
      </c>
      <c r="R1567" s="237">
        <f>Q1567*H1567</f>
        <v>0.00024000000000000001</v>
      </c>
      <c r="S1567" s="237">
        <v>0</v>
      </c>
      <c r="T1567" s="238">
        <f>S1567*H1567</f>
        <v>0</v>
      </c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R1567" s="239" t="s">
        <v>290</v>
      </c>
      <c r="AT1567" s="239" t="s">
        <v>218</v>
      </c>
      <c r="AU1567" s="239" t="s">
        <v>88</v>
      </c>
      <c r="AY1567" s="18" t="s">
        <v>216</v>
      </c>
      <c r="BE1567" s="240">
        <f>IF(N1567="základní",J1567,0)</f>
        <v>0</v>
      </c>
      <c r="BF1567" s="240">
        <f>IF(N1567="snížená",J1567,0)</f>
        <v>0</v>
      </c>
      <c r="BG1567" s="240">
        <f>IF(N1567="zákl. přenesená",J1567,0)</f>
        <v>0</v>
      </c>
      <c r="BH1567" s="240">
        <f>IF(N1567="sníž. přenesená",J1567,0)</f>
        <v>0</v>
      </c>
      <c r="BI1567" s="240">
        <f>IF(N1567="nulová",J1567,0)</f>
        <v>0</v>
      </c>
      <c r="BJ1567" s="18" t="s">
        <v>86</v>
      </c>
      <c r="BK1567" s="240">
        <f>ROUND(I1567*H1567,2)</f>
        <v>0</v>
      </c>
      <c r="BL1567" s="18" t="s">
        <v>290</v>
      </c>
      <c r="BM1567" s="239" t="s">
        <v>2507</v>
      </c>
    </row>
    <row r="1568" s="2" customFormat="1" ht="16.5" customHeight="1">
      <c r="A1568" s="39"/>
      <c r="B1568" s="40"/>
      <c r="C1568" s="264" t="s">
        <v>2508</v>
      </c>
      <c r="D1568" s="264" t="s">
        <v>372</v>
      </c>
      <c r="E1568" s="265" t="s">
        <v>2509</v>
      </c>
      <c r="F1568" s="266" t="s">
        <v>2510</v>
      </c>
      <c r="G1568" s="267" t="s">
        <v>221</v>
      </c>
      <c r="H1568" s="268">
        <v>8</v>
      </c>
      <c r="I1568" s="269"/>
      <c r="J1568" s="270">
        <f>ROUND(I1568*H1568,2)</f>
        <v>0</v>
      </c>
      <c r="K1568" s="266" t="s">
        <v>222</v>
      </c>
      <c r="L1568" s="271"/>
      <c r="M1568" s="272" t="s">
        <v>1</v>
      </c>
      <c r="N1568" s="273" t="s">
        <v>44</v>
      </c>
      <c r="O1568" s="92"/>
      <c r="P1568" s="237">
        <f>O1568*H1568</f>
        <v>0</v>
      </c>
      <c r="Q1568" s="237">
        <v>0.0082000000000000007</v>
      </c>
      <c r="R1568" s="237">
        <f>Q1568*H1568</f>
        <v>0.065600000000000006</v>
      </c>
      <c r="S1568" s="237">
        <v>0</v>
      </c>
      <c r="T1568" s="238">
        <f>S1568*H1568</f>
        <v>0</v>
      </c>
      <c r="U1568" s="39"/>
      <c r="V1568" s="39"/>
      <c r="W1568" s="39"/>
      <c r="X1568" s="39"/>
      <c r="Y1568" s="39"/>
      <c r="Z1568" s="39"/>
      <c r="AA1568" s="39"/>
      <c r="AB1568" s="39"/>
      <c r="AC1568" s="39"/>
      <c r="AD1568" s="39"/>
      <c r="AE1568" s="39"/>
      <c r="AR1568" s="239" t="s">
        <v>371</v>
      </c>
      <c r="AT1568" s="239" t="s">
        <v>372</v>
      </c>
      <c r="AU1568" s="239" t="s">
        <v>88</v>
      </c>
      <c r="AY1568" s="18" t="s">
        <v>216</v>
      </c>
      <c r="BE1568" s="240">
        <f>IF(N1568="základní",J1568,0)</f>
        <v>0</v>
      </c>
      <c r="BF1568" s="240">
        <f>IF(N1568="snížená",J1568,0)</f>
        <v>0</v>
      </c>
      <c r="BG1568" s="240">
        <f>IF(N1568="zákl. přenesená",J1568,0)</f>
        <v>0</v>
      </c>
      <c r="BH1568" s="240">
        <f>IF(N1568="sníž. přenesená",J1568,0)</f>
        <v>0</v>
      </c>
      <c r="BI1568" s="240">
        <f>IF(N1568="nulová",J1568,0)</f>
        <v>0</v>
      </c>
      <c r="BJ1568" s="18" t="s">
        <v>86</v>
      </c>
      <c r="BK1568" s="240">
        <f>ROUND(I1568*H1568,2)</f>
        <v>0</v>
      </c>
      <c r="BL1568" s="18" t="s">
        <v>290</v>
      </c>
      <c r="BM1568" s="239" t="s">
        <v>2511</v>
      </c>
    </row>
    <row r="1569" s="2" customFormat="1" ht="21.75" customHeight="1">
      <c r="A1569" s="39"/>
      <c r="B1569" s="40"/>
      <c r="C1569" s="228" t="s">
        <v>2512</v>
      </c>
      <c r="D1569" s="228" t="s">
        <v>218</v>
      </c>
      <c r="E1569" s="229" t="s">
        <v>2513</v>
      </c>
      <c r="F1569" s="230" t="s">
        <v>2514</v>
      </c>
      <c r="G1569" s="231" t="s">
        <v>277</v>
      </c>
      <c r="H1569" s="232">
        <v>298.74000000000001</v>
      </c>
      <c r="I1569" s="233"/>
      <c r="J1569" s="234">
        <f>ROUND(I1569*H1569,2)</f>
        <v>0</v>
      </c>
      <c r="K1569" s="230" t="s">
        <v>222</v>
      </c>
      <c r="L1569" s="45"/>
      <c r="M1569" s="235" t="s">
        <v>1</v>
      </c>
      <c r="N1569" s="236" t="s">
        <v>44</v>
      </c>
      <c r="O1569" s="92"/>
      <c r="P1569" s="237">
        <f>O1569*H1569</f>
        <v>0</v>
      </c>
      <c r="Q1569" s="237">
        <v>0.00095</v>
      </c>
      <c r="R1569" s="237">
        <f>Q1569*H1569</f>
        <v>0.28380300000000003</v>
      </c>
      <c r="S1569" s="237">
        <v>0</v>
      </c>
      <c r="T1569" s="238">
        <f>S1569*H1569</f>
        <v>0</v>
      </c>
      <c r="U1569" s="39"/>
      <c r="V1569" s="39"/>
      <c r="W1569" s="39"/>
      <c r="X1569" s="39"/>
      <c r="Y1569" s="39"/>
      <c r="Z1569" s="39"/>
      <c r="AA1569" s="39"/>
      <c r="AB1569" s="39"/>
      <c r="AC1569" s="39"/>
      <c r="AD1569" s="39"/>
      <c r="AE1569" s="39"/>
      <c r="AR1569" s="239" t="s">
        <v>290</v>
      </c>
      <c r="AT1569" s="239" t="s">
        <v>218</v>
      </c>
      <c r="AU1569" s="239" t="s">
        <v>88</v>
      </c>
      <c r="AY1569" s="18" t="s">
        <v>216</v>
      </c>
      <c r="BE1569" s="240">
        <f>IF(N1569="základní",J1569,0)</f>
        <v>0</v>
      </c>
      <c r="BF1569" s="240">
        <f>IF(N1569="snížená",J1569,0)</f>
        <v>0</v>
      </c>
      <c r="BG1569" s="240">
        <f>IF(N1569="zákl. přenesená",J1569,0)</f>
        <v>0</v>
      </c>
      <c r="BH1569" s="240">
        <f>IF(N1569="sníž. přenesená",J1569,0)</f>
        <v>0</v>
      </c>
      <c r="BI1569" s="240">
        <f>IF(N1569="nulová",J1569,0)</f>
        <v>0</v>
      </c>
      <c r="BJ1569" s="18" t="s">
        <v>86</v>
      </c>
      <c r="BK1569" s="240">
        <f>ROUND(I1569*H1569,2)</f>
        <v>0</v>
      </c>
      <c r="BL1569" s="18" t="s">
        <v>290</v>
      </c>
      <c r="BM1569" s="239" t="s">
        <v>2515</v>
      </c>
    </row>
    <row r="1570" s="13" customFormat="1">
      <c r="A1570" s="13"/>
      <c r="B1570" s="241"/>
      <c r="C1570" s="242"/>
      <c r="D1570" s="243" t="s">
        <v>230</v>
      </c>
      <c r="E1570" s="244" t="s">
        <v>1</v>
      </c>
      <c r="F1570" s="245" t="s">
        <v>2516</v>
      </c>
      <c r="G1570" s="242"/>
      <c r="H1570" s="246">
        <v>55.5</v>
      </c>
      <c r="I1570" s="247"/>
      <c r="J1570" s="242"/>
      <c r="K1570" s="242"/>
      <c r="L1570" s="248"/>
      <c r="M1570" s="249"/>
      <c r="N1570" s="250"/>
      <c r="O1570" s="250"/>
      <c r="P1570" s="250"/>
      <c r="Q1570" s="250"/>
      <c r="R1570" s="250"/>
      <c r="S1570" s="250"/>
      <c r="T1570" s="251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52" t="s">
        <v>230</v>
      </c>
      <c r="AU1570" s="252" t="s">
        <v>88</v>
      </c>
      <c r="AV1570" s="13" t="s">
        <v>88</v>
      </c>
      <c r="AW1570" s="13" t="s">
        <v>34</v>
      </c>
      <c r="AX1570" s="13" t="s">
        <v>79</v>
      </c>
      <c r="AY1570" s="252" t="s">
        <v>216</v>
      </c>
    </row>
    <row r="1571" s="13" customFormat="1">
      <c r="A1571" s="13"/>
      <c r="B1571" s="241"/>
      <c r="C1571" s="242"/>
      <c r="D1571" s="243" t="s">
        <v>230</v>
      </c>
      <c r="E1571" s="244" t="s">
        <v>1</v>
      </c>
      <c r="F1571" s="245" t="s">
        <v>2517</v>
      </c>
      <c r="G1571" s="242"/>
      <c r="H1571" s="246">
        <v>72.299999999999997</v>
      </c>
      <c r="I1571" s="247"/>
      <c r="J1571" s="242"/>
      <c r="K1571" s="242"/>
      <c r="L1571" s="248"/>
      <c r="M1571" s="249"/>
      <c r="N1571" s="250"/>
      <c r="O1571" s="250"/>
      <c r="P1571" s="250"/>
      <c r="Q1571" s="250"/>
      <c r="R1571" s="250"/>
      <c r="S1571" s="250"/>
      <c r="T1571" s="251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52" t="s">
        <v>230</v>
      </c>
      <c r="AU1571" s="252" t="s">
        <v>88</v>
      </c>
      <c r="AV1571" s="13" t="s">
        <v>88</v>
      </c>
      <c r="AW1571" s="13" t="s">
        <v>34</v>
      </c>
      <c r="AX1571" s="13" t="s">
        <v>79</v>
      </c>
      <c r="AY1571" s="252" t="s">
        <v>216</v>
      </c>
    </row>
    <row r="1572" s="13" customFormat="1">
      <c r="A1572" s="13"/>
      <c r="B1572" s="241"/>
      <c r="C1572" s="242"/>
      <c r="D1572" s="243" t="s">
        <v>230</v>
      </c>
      <c r="E1572" s="244" t="s">
        <v>1</v>
      </c>
      <c r="F1572" s="245" t="s">
        <v>2518</v>
      </c>
      <c r="G1572" s="242"/>
      <c r="H1572" s="246">
        <v>58.5</v>
      </c>
      <c r="I1572" s="247"/>
      <c r="J1572" s="242"/>
      <c r="K1572" s="242"/>
      <c r="L1572" s="248"/>
      <c r="M1572" s="249"/>
      <c r="N1572" s="250"/>
      <c r="O1572" s="250"/>
      <c r="P1572" s="250"/>
      <c r="Q1572" s="250"/>
      <c r="R1572" s="250"/>
      <c r="S1572" s="250"/>
      <c r="T1572" s="251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52" t="s">
        <v>230</v>
      </c>
      <c r="AU1572" s="252" t="s">
        <v>88</v>
      </c>
      <c r="AV1572" s="13" t="s">
        <v>88</v>
      </c>
      <c r="AW1572" s="13" t="s">
        <v>34</v>
      </c>
      <c r="AX1572" s="13" t="s">
        <v>79</v>
      </c>
      <c r="AY1572" s="252" t="s">
        <v>216</v>
      </c>
    </row>
    <row r="1573" s="15" customFormat="1">
      <c r="A1573" s="15"/>
      <c r="B1573" s="280"/>
      <c r="C1573" s="281"/>
      <c r="D1573" s="243" t="s">
        <v>230</v>
      </c>
      <c r="E1573" s="282" t="s">
        <v>1</v>
      </c>
      <c r="F1573" s="283" t="s">
        <v>778</v>
      </c>
      <c r="G1573" s="281"/>
      <c r="H1573" s="284">
        <v>186.30000000000001</v>
      </c>
      <c r="I1573" s="285"/>
      <c r="J1573" s="281"/>
      <c r="K1573" s="281"/>
      <c r="L1573" s="286"/>
      <c r="M1573" s="287"/>
      <c r="N1573" s="288"/>
      <c r="O1573" s="288"/>
      <c r="P1573" s="288"/>
      <c r="Q1573" s="288"/>
      <c r="R1573" s="288"/>
      <c r="S1573" s="288"/>
      <c r="T1573" s="289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T1573" s="290" t="s">
        <v>230</v>
      </c>
      <c r="AU1573" s="290" t="s">
        <v>88</v>
      </c>
      <c r="AV1573" s="15" t="s">
        <v>99</v>
      </c>
      <c r="AW1573" s="15" t="s">
        <v>34</v>
      </c>
      <c r="AX1573" s="15" t="s">
        <v>79</v>
      </c>
      <c r="AY1573" s="290" t="s">
        <v>216</v>
      </c>
    </row>
    <row r="1574" s="13" customFormat="1">
      <c r="A1574" s="13"/>
      <c r="B1574" s="241"/>
      <c r="C1574" s="242"/>
      <c r="D1574" s="243" t="s">
        <v>230</v>
      </c>
      <c r="E1574" s="244" t="s">
        <v>1</v>
      </c>
      <c r="F1574" s="245" t="s">
        <v>2519</v>
      </c>
      <c r="G1574" s="242"/>
      <c r="H1574" s="246">
        <v>112.44</v>
      </c>
      <c r="I1574" s="247"/>
      <c r="J1574" s="242"/>
      <c r="K1574" s="242"/>
      <c r="L1574" s="248"/>
      <c r="M1574" s="249"/>
      <c r="N1574" s="250"/>
      <c r="O1574" s="250"/>
      <c r="P1574" s="250"/>
      <c r="Q1574" s="250"/>
      <c r="R1574" s="250"/>
      <c r="S1574" s="250"/>
      <c r="T1574" s="251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T1574" s="252" t="s">
        <v>230</v>
      </c>
      <c r="AU1574" s="252" t="s">
        <v>88</v>
      </c>
      <c r="AV1574" s="13" t="s">
        <v>88</v>
      </c>
      <c r="AW1574" s="13" t="s">
        <v>34</v>
      </c>
      <c r="AX1574" s="13" t="s">
        <v>79</v>
      </c>
      <c r="AY1574" s="252" t="s">
        <v>216</v>
      </c>
    </row>
    <row r="1575" s="15" customFormat="1">
      <c r="A1575" s="15"/>
      <c r="B1575" s="280"/>
      <c r="C1575" s="281"/>
      <c r="D1575" s="243" t="s">
        <v>230</v>
      </c>
      <c r="E1575" s="282" t="s">
        <v>1</v>
      </c>
      <c r="F1575" s="283" t="s">
        <v>775</v>
      </c>
      <c r="G1575" s="281"/>
      <c r="H1575" s="284">
        <v>112.44</v>
      </c>
      <c r="I1575" s="285"/>
      <c r="J1575" s="281"/>
      <c r="K1575" s="281"/>
      <c r="L1575" s="286"/>
      <c r="M1575" s="287"/>
      <c r="N1575" s="288"/>
      <c r="O1575" s="288"/>
      <c r="P1575" s="288"/>
      <c r="Q1575" s="288"/>
      <c r="R1575" s="288"/>
      <c r="S1575" s="288"/>
      <c r="T1575" s="289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T1575" s="290" t="s">
        <v>230</v>
      </c>
      <c r="AU1575" s="290" t="s">
        <v>88</v>
      </c>
      <c r="AV1575" s="15" t="s">
        <v>99</v>
      </c>
      <c r="AW1575" s="15" t="s">
        <v>34</v>
      </c>
      <c r="AX1575" s="15" t="s">
        <v>79</v>
      </c>
      <c r="AY1575" s="290" t="s">
        <v>216</v>
      </c>
    </row>
    <row r="1576" s="14" customFormat="1">
      <c r="A1576" s="14"/>
      <c r="B1576" s="253"/>
      <c r="C1576" s="254"/>
      <c r="D1576" s="243" t="s">
        <v>230</v>
      </c>
      <c r="E1576" s="255" t="s">
        <v>1</v>
      </c>
      <c r="F1576" s="256" t="s">
        <v>285</v>
      </c>
      <c r="G1576" s="254"/>
      <c r="H1576" s="257">
        <v>298.74000000000001</v>
      </c>
      <c r="I1576" s="258"/>
      <c r="J1576" s="254"/>
      <c r="K1576" s="254"/>
      <c r="L1576" s="259"/>
      <c r="M1576" s="260"/>
      <c r="N1576" s="261"/>
      <c r="O1576" s="261"/>
      <c r="P1576" s="261"/>
      <c r="Q1576" s="261"/>
      <c r="R1576" s="261"/>
      <c r="S1576" s="261"/>
      <c r="T1576" s="262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T1576" s="263" t="s">
        <v>230</v>
      </c>
      <c r="AU1576" s="263" t="s">
        <v>88</v>
      </c>
      <c r="AV1576" s="14" t="s">
        <v>121</v>
      </c>
      <c r="AW1576" s="14" t="s">
        <v>34</v>
      </c>
      <c r="AX1576" s="14" t="s">
        <v>86</v>
      </c>
      <c r="AY1576" s="263" t="s">
        <v>216</v>
      </c>
    </row>
    <row r="1577" s="2" customFormat="1" ht="16.5" customHeight="1">
      <c r="A1577" s="39"/>
      <c r="B1577" s="40"/>
      <c r="C1577" s="264" t="s">
        <v>2520</v>
      </c>
      <c r="D1577" s="264" t="s">
        <v>372</v>
      </c>
      <c r="E1577" s="265" t="s">
        <v>2521</v>
      </c>
      <c r="F1577" s="266" t="s">
        <v>2522</v>
      </c>
      <c r="G1577" s="267" t="s">
        <v>277</v>
      </c>
      <c r="H1577" s="268">
        <v>313.67700000000002</v>
      </c>
      <c r="I1577" s="269"/>
      <c r="J1577" s="270">
        <f>ROUND(I1577*H1577,2)</f>
        <v>0</v>
      </c>
      <c r="K1577" s="266" t="s">
        <v>222</v>
      </c>
      <c r="L1577" s="271"/>
      <c r="M1577" s="272" t="s">
        <v>1</v>
      </c>
      <c r="N1577" s="273" t="s">
        <v>44</v>
      </c>
      <c r="O1577" s="92"/>
      <c r="P1577" s="237">
        <f>O1577*H1577</f>
        <v>0</v>
      </c>
      <c r="Q1577" s="237">
        <v>0.0022000000000000001</v>
      </c>
      <c r="R1577" s="237">
        <f>Q1577*H1577</f>
        <v>0.69008940000000007</v>
      </c>
      <c r="S1577" s="237">
        <v>0</v>
      </c>
      <c r="T1577" s="238">
        <f>S1577*H1577</f>
        <v>0</v>
      </c>
      <c r="U1577" s="39"/>
      <c r="V1577" s="39"/>
      <c r="W1577" s="39"/>
      <c r="X1577" s="39"/>
      <c r="Y1577" s="39"/>
      <c r="Z1577" s="39"/>
      <c r="AA1577" s="39"/>
      <c r="AB1577" s="39"/>
      <c r="AC1577" s="39"/>
      <c r="AD1577" s="39"/>
      <c r="AE1577" s="39"/>
      <c r="AR1577" s="239" t="s">
        <v>371</v>
      </c>
      <c r="AT1577" s="239" t="s">
        <v>372</v>
      </c>
      <c r="AU1577" s="239" t="s">
        <v>88</v>
      </c>
      <c r="AY1577" s="18" t="s">
        <v>216</v>
      </c>
      <c r="BE1577" s="240">
        <f>IF(N1577="základní",J1577,0)</f>
        <v>0</v>
      </c>
      <c r="BF1577" s="240">
        <f>IF(N1577="snížená",J1577,0)</f>
        <v>0</v>
      </c>
      <c r="BG1577" s="240">
        <f>IF(N1577="zákl. přenesená",J1577,0)</f>
        <v>0</v>
      </c>
      <c r="BH1577" s="240">
        <f>IF(N1577="sníž. přenesená",J1577,0)</f>
        <v>0</v>
      </c>
      <c r="BI1577" s="240">
        <f>IF(N1577="nulová",J1577,0)</f>
        <v>0</v>
      </c>
      <c r="BJ1577" s="18" t="s">
        <v>86</v>
      </c>
      <c r="BK1577" s="240">
        <f>ROUND(I1577*H1577,2)</f>
        <v>0</v>
      </c>
      <c r="BL1577" s="18" t="s">
        <v>290</v>
      </c>
      <c r="BM1577" s="239" t="s">
        <v>2523</v>
      </c>
    </row>
    <row r="1578" s="13" customFormat="1">
      <c r="A1578" s="13"/>
      <c r="B1578" s="241"/>
      <c r="C1578" s="242"/>
      <c r="D1578" s="243" t="s">
        <v>230</v>
      </c>
      <c r="E1578" s="242"/>
      <c r="F1578" s="245" t="s">
        <v>2524</v>
      </c>
      <c r="G1578" s="242"/>
      <c r="H1578" s="246">
        <v>313.67700000000002</v>
      </c>
      <c r="I1578" s="247"/>
      <c r="J1578" s="242"/>
      <c r="K1578" s="242"/>
      <c r="L1578" s="248"/>
      <c r="M1578" s="249"/>
      <c r="N1578" s="250"/>
      <c r="O1578" s="250"/>
      <c r="P1578" s="250"/>
      <c r="Q1578" s="250"/>
      <c r="R1578" s="250"/>
      <c r="S1578" s="250"/>
      <c r="T1578" s="251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52" t="s">
        <v>230</v>
      </c>
      <c r="AU1578" s="252" t="s">
        <v>88</v>
      </c>
      <c r="AV1578" s="13" t="s">
        <v>88</v>
      </c>
      <c r="AW1578" s="13" t="s">
        <v>4</v>
      </c>
      <c r="AX1578" s="13" t="s">
        <v>86</v>
      </c>
      <c r="AY1578" s="252" t="s">
        <v>216</v>
      </c>
    </row>
    <row r="1579" s="2" customFormat="1" ht="16.5" customHeight="1">
      <c r="A1579" s="39"/>
      <c r="B1579" s="40"/>
      <c r="C1579" s="228" t="s">
        <v>2525</v>
      </c>
      <c r="D1579" s="228" t="s">
        <v>218</v>
      </c>
      <c r="E1579" s="229" t="s">
        <v>2526</v>
      </c>
      <c r="F1579" s="230" t="s">
        <v>2527</v>
      </c>
      <c r="G1579" s="231" t="s">
        <v>359</v>
      </c>
      <c r="H1579" s="232">
        <v>7.7969999999999997</v>
      </c>
      <c r="I1579" s="233"/>
      <c r="J1579" s="234">
        <f>ROUND(I1579*H1579,2)</f>
        <v>0</v>
      </c>
      <c r="K1579" s="230" t="s">
        <v>222</v>
      </c>
      <c r="L1579" s="45"/>
      <c r="M1579" s="235" t="s">
        <v>1</v>
      </c>
      <c r="N1579" s="236" t="s">
        <v>44</v>
      </c>
      <c r="O1579" s="92"/>
      <c r="P1579" s="237">
        <f>O1579*H1579</f>
        <v>0</v>
      </c>
      <c r="Q1579" s="237">
        <v>0</v>
      </c>
      <c r="R1579" s="237">
        <f>Q1579*H1579</f>
        <v>0</v>
      </c>
      <c r="S1579" s="237">
        <v>0</v>
      </c>
      <c r="T1579" s="238">
        <f>S1579*H1579</f>
        <v>0</v>
      </c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R1579" s="239" t="s">
        <v>290</v>
      </c>
      <c r="AT1579" s="239" t="s">
        <v>218</v>
      </c>
      <c r="AU1579" s="239" t="s">
        <v>88</v>
      </c>
      <c r="AY1579" s="18" t="s">
        <v>216</v>
      </c>
      <c r="BE1579" s="240">
        <f>IF(N1579="základní",J1579,0)</f>
        <v>0</v>
      </c>
      <c r="BF1579" s="240">
        <f>IF(N1579="snížená",J1579,0)</f>
        <v>0</v>
      </c>
      <c r="BG1579" s="240">
        <f>IF(N1579="zákl. přenesená",J1579,0)</f>
        <v>0</v>
      </c>
      <c r="BH1579" s="240">
        <f>IF(N1579="sníž. přenesená",J1579,0)</f>
        <v>0</v>
      </c>
      <c r="BI1579" s="240">
        <f>IF(N1579="nulová",J1579,0)</f>
        <v>0</v>
      </c>
      <c r="BJ1579" s="18" t="s">
        <v>86</v>
      </c>
      <c r="BK1579" s="240">
        <f>ROUND(I1579*H1579,2)</f>
        <v>0</v>
      </c>
      <c r="BL1579" s="18" t="s">
        <v>290</v>
      </c>
      <c r="BM1579" s="239" t="s">
        <v>2528</v>
      </c>
    </row>
    <row r="1580" s="2" customFormat="1" ht="16.5" customHeight="1">
      <c r="A1580" s="39"/>
      <c r="B1580" s="40"/>
      <c r="C1580" s="228" t="s">
        <v>2529</v>
      </c>
      <c r="D1580" s="228" t="s">
        <v>218</v>
      </c>
      <c r="E1580" s="229" t="s">
        <v>2530</v>
      </c>
      <c r="F1580" s="230" t="s">
        <v>2531</v>
      </c>
      <c r="G1580" s="231" t="s">
        <v>359</v>
      </c>
      <c r="H1580" s="232">
        <v>7.7969999999999997</v>
      </c>
      <c r="I1580" s="233"/>
      <c r="J1580" s="234">
        <f>ROUND(I1580*H1580,2)</f>
        <v>0</v>
      </c>
      <c r="K1580" s="230" t="s">
        <v>222</v>
      </c>
      <c r="L1580" s="45"/>
      <c r="M1580" s="235" t="s">
        <v>1</v>
      </c>
      <c r="N1580" s="236" t="s">
        <v>44</v>
      </c>
      <c r="O1580" s="92"/>
      <c r="P1580" s="237">
        <f>O1580*H1580</f>
        <v>0</v>
      </c>
      <c r="Q1580" s="237">
        <v>0</v>
      </c>
      <c r="R1580" s="237">
        <f>Q1580*H1580</f>
        <v>0</v>
      </c>
      <c r="S1580" s="237">
        <v>0</v>
      </c>
      <c r="T1580" s="238">
        <f>S1580*H1580</f>
        <v>0</v>
      </c>
      <c r="U1580" s="39"/>
      <c r="V1580" s="39"/>
      <c r="W1580" s="39"/>
      <c r="X1580" s="39"/>
      <c r="Y1580" s="39"/>
      <c r="Z1580" s="39"/>
      <c r="AA1580" s="39"/>
      <c r="AB1580" s="39"/>
      <c r="AC1580" s="39"/>
      <c r="AD1580" s="39"/>
      <c r="AE1580" s="39"/>
      <c r="AR1580" s="239" t="s">
        <v>290</v>
      </c>
      <c r="AT1580" s="239" t="s">
        <v>218</v>
      </c>
      <c r="AU1580" s="239" t="s">
        <v>88</v>
      </c>
      <c r="AY1580" s="18" t="s">
        <v>216</v>
      </c>
      <c r="BE1580" s="240">
        <f>IF(N1580="základní",J1580,0)</f>
        <v>0</v>
      </c>
      <c r="BF1580" s="240">
        <f>IF(N1580="snížená",J1580,0)</f>
        <v>0</v>
      </c>
      <c r="BG1580" s="240">
        <f>IF(N1580="zákl. přenesená",J1580,0)</f>
        <v>0</v>
      </c>
      <c r="BH1580" s="240">
        <f>IF(N1580="sníž. přenesená",J1580,0)</f>
        <v>0</v>
      </c>
      <c r="BI1580" s="240">
        <f>IF(N1580="nulová",J1580,0)</f>
        <v>0</v>
      </c>
      <c r="BJ1580" s="18" t="s">
        <v>86</v>
      </c>
      <c r="BK1580" s="240">
        <f>ROUND(I1580*H1580,2)</f>
        <v>0</v>
      </c>
      <c r="BL1580" s="18" t="s">
        <v>290</v>
      </c>
      <c r="BM1580" s="239" t="s">
        <v>2532</v>
      </c>
    </row>
    <row r="1581" s="12" customFormat="1" ht="22.8" customHeight="1">
      <c r="A1581" s="12"/>
      <c r="B1581" s="212"/>
      <c r="C1581" s="213"/>
      <c r="D1581" s="214" t="s">
        <v>78</v>
      </c>
      <c r="E1581" s="226" t="s">
        <v>2533</v>
      </c>
      <c r="F1581" s="226" t="s">
        <v>2534</v>
      </c>
      <c r="G1581" s="213"/>
      <c r="H1581" s="213"/>
      <c r="I1581" s="216"/>
      <c r="J1581" s="227">
        <f>BK1581</f>
        <v>0</v>
      </c>
      <c r="K1581" s="213"/>
      <c r="L1581" s="218"/>
      <c r="M1581" s="219"/>
      <c r="N1581" s="220"/>
      <c r="O1581" s="220"/>
      <c r="P1581" s="221">
        <f>SUM(P1582:P1608)</f>
        <v>0</v>
      </c>
      <c r="Q1581" s="220"/>
      <c r="R1581" s="221">
        <f>SUM(R1582:R1608)</f>
        <v>0.39441100000000001</v>
      </c>
      <c r="S1581" s="220"/>
      <c r="T1581" s="222">
        <f>SUM(T1582:T1608)</f>
        <v>0.0080160000000000006</v>
      </c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R1581" s="223" t="s">
        <v>88</v>
      </c>
      <c r="AT1581" s="224" t="s">
        <v>78</v>
      </c>
      <c r="AU1581" s="224" t="s">
        <v>86</v>
      </c>
      <c r="AY1581" s="223" t="s">
        <v>216</v>
      </c>
      <c r="BK1581" s="225">
        <f>SUM(BK1582:BK1608)</f>
        <v>0</v>
      </c>
    </row>
    <row r="1582" s="2" customFormat="1" ht="16.5" customHeight="1">
      <c r="A1582" s="39"/>
      <c r="B1582" s="40"/>
      <c r="C1582" s="228" t="s">
        <v>2535</v>
      </c>
      <c r="D1582" s="228" t="s">
        <v>218</v>
      </c>
      <c r="E1582" s="229" t="s">
        <v>2536</v>
      </c>
      <c r="F1582" s="230" t="s">
        <v>2537</v>
      </c>
      <c r="G1582" s="231" t="s">
        <v>293</v>
      </c>
      <c r="H1582" s="232">
        <v>4.7999999999999998</v>
      </c>
      <c r="I1582" s="233"/>
      <c r="J1582" s="234">
        <f>ROUND(I1582*H1582,2)</f>
        <v>0</v>
      </c>
      <c r="K1582" s="230" t="s">
        <v>222</v>
      </c>
      <c r="L1582" s="45"/>
      <c r="M1582" s="235" t="s">
        <v>1</v>
      </c>
      <c r="N1582" s="236" t="s">
        <v>44</v>
      </c>
      <c r="O1582" s="92"/>
      <c r="P1582" s="237">
        <f>O1582*H1582</f>
        <v>0</v>
      </c>
      <c r="Q1582" s="237">
        <v>0</v>
      </c>
      <c r="R1582" s="237">
        <f>Q1582*H1582</f>
        <v>0</v>
      </c>
      <c r="S1582" s="237">
        <v>0.00167</v>
      </c>
      <c r="T1582" s="238">
        <f>S1582*H1582</f>
        <v>0.0080160000000000006</v>
      </c>
      <c r="U1582" s="39"/>
      <c r="V1582" s="39"/>
      <c r="W1582" s="39"/>
      <c r="X1582" s="39"/>
      <c r="Y1582" s="39"/>
      <c r="Z1582" s="39"/>
      <c r="AA1582" s="39"/>
      <c r="AB1582" s="39"/>
      <c r="AC1582" s="39"/>
      <c r="AD1582" s="39"/>
      <c r="AE1582" s="39"/>
      <c r="AR1582" s="239" t="s">
        <v>290</v>
      </c>
      <c r="AT1582" s="239" t="s">
        <v>218</v>
      </c>
      <c r="AU1582" s="239" t="s">
        <v>88</v>
      </c>
      <c r="AY1582" s="18" t="s">
        <v>216</v>
      </c>
      <c r="BE1582" s="240">
        <f>IF(N1582="základní",J1582,0)</f>
        <v>0</v>
      </c>
      <c r="BF1582" s="240">
        <f>IF(N1582="snížená",J1582,0)</f>
        <v>0</v>
      </c>
      <c r="BG1582" s="240">
        <f>IF(N1582="zákl. přenesená",J1582,0)</f>
        <v>0</v>
      </c>
      <c r="BH1582" s="240">
        <f>IF(N1582="sníž. přenesená",J1582,0)</f>
        <v>0</v>
      </c>
      <c r="BI1582" s="240">
        <f>IF(N1582="nulová",J1582,0)</f>
        <v>0</v>
      </c>
      <c r="BJ1582" s="18" t="s">
        <v>86</v>
      </c>
      <c r="BK1582" s="240">
        <f>ROUND(I1582*H1582,2)</f>
        <v>0</v>
      </c>
      <c r="BL1582" s="18" t="s">
        <v>290</v>
      </c>
      <c r="BM1582" s="239" t="s">
        <v>2538</v>
      </c>
    </row>
    <row r="1583" s="13" customFormat="1">
      <c r="A1583" s="13"/>
      <c r="B1583" s="241"/>
      <c r="C1583" s="242"/>
      <c r="D1583" s="243" t="s">
        <v>230</v>
      </c>
      <c r="E1583" s="244" t="s">
        <v>1</v>
      </c>
      <c r="F1583" s="245" t="s">
        <v>2539</v>
      </c>
      <c r="G1583" s="242"/>
      <c r="H1583" s="246">
        <v>4.7999999999999998</v>
      </c>
      <c r="I1583" s="247"/>
      <c r="J1583" s="242"/>
      <c r="K1583" s="242"/>
      <c r="L1583" s="248"/>
      <c r="M1583" s="249"/>
      <c r="N1583" s="250"/>
      <c r="O1583" s="250"/>
      <c r="P1583" s="250"/>
      <c r="Q1583" s="250"/>
      <c r="R1583" s="250"/>
      <c r="S1583" s="250"/>
      <c r="T1583" s="251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52" t="s">
        <v>230</v>
      </c>
      <c r="AU1583" s="252" t="s">
        <v>88</v>
      </c>
      <c r="AV1583" s="13" t="s">
        <v>88</v>
      </c>
      <c r="AW1583" s="13" t="s">
        <v>34</v>
      </c>
      <c r="AX1583" s="13" t="s">
        <v>86</v>
      </c>
      <c r="AY1583" s="252" t="s">
        <v>216</v>
      </c>
    </row>
    <row r="1584" s="2" customFormat="1" ht="21.75" customHeight="1">
      <c r="A1584" s="39"/>
      <c r="B1584" s="40"/>
      <c r="C1584" s="228" t="s">
        <v>2540</v>
      </c>
      <c r="D1584" s="228" t="s">
        <v>218</v>
      </c>
      <c r="E1584" s="229" t="s">
        <v>2541</v>
      </c>
      <c r="F1584" s="230" t="s">
        <v>2542</v>
      </c>
      <c r="G1584" s="231" t="s">
        <v>293</v>
      </c>
      <c r="H1584" s="232">
        <v>53.875</v>
      </c>
      <c r="I1584" s="233"/>
      <c r="J1584" s="234">
        <f>ROUND(I1584*H1584,2)</f>
        <v>0</v>
      </c>
      <c r="K1584" s="230" t="s">
        <v>222</v>
      </c>
      <c r="L1584" s="45"/>
      <c r="M1584" s="235" t="s">
        <v>1</v>
      </c>
      <c r="N1584" s="236" t="s">
        <v>44</v>
      </c>
      <c r="O1584" s="92"/>
      <c r="P1584" s="237">
        <f>O1584*H1584</f>
        <v>0</v>
      </c>
      <c r="Q1584" s="237">
        <v>0.0035799999999999998</v>
      </c>
      <c r="R1584" s="237">
        <f>Q1584*H1584</f>
        <v>0.1928725</v>
      </c>
      <c r="S1584" s="237">
        <v>0</v>
      </c>
      <c r="T1584" s="238">
        <f>S1584*H1584</f>
        <v>0</v>
      </c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R1584" s="239" t="s">
        <v>290</v>
      </c>
      <c r="AT1584" s="239" t="s">
        <v>218</v>
      </c>
      <c r="AU1584" s="239" t="s">
        <v>88</v>
      </c>
      <c r="AY1584" s="18" t="s">
        <v>216</v>
      </c>
      <c r="BE1584" s="240">
        <f>IF(N1584="základní",J1584,0)</f>
        <v>0</v>
      </c>
      <c r="BF1584" s="240">
        <f>IF(N1584="snížená",J1584,0)</f>
        <v>0</v>
      </c>
      <c r="BG1584" s="240">
        <f>IF(N1584="zákl. přenesená",J1584,0)</f>
        <v>0</v>
      </c>
      <c r="BH1584" s="240">
        <f>IF(N1584="sníž. přenesená",J1584,0)</f>
        <v>0</v>
      </c>
      <c r="BI1584" s="240">
        <f>IF(N1584="nulová",J1584,0)</f>
        <v>0</v>
      </c>
      <c r="BJ1584" s="18" t="s">
        <v>86</v>
      </c>
      <c r="BK1584" s="240">
        <f>ROUND(I1584*H1584,2)</f>
        <v>0</v>
      </c>
      <c r="BL1584" s="18" t="s">
        <v>290</v>
      </c>
      <c r="BM1584" s="239" t="s">
        <v>2543</v>
      </c>
    </row>
    <row r="1585" s="13" customFormat="1">
      <c r="A1585" s="13"/>
      <c r="B1585" s="241"/>
      <c r="C1585" s="242"/>
      <c r="D1585" s="243" t="s">
        <v>230</v>
      </c>
      <c r="E1585" s="244" t="s">
        <v>1</v>
      </c>
      <c r="F1585" s="245" t="s">
        <v>2544</v>
      </c>
      <c r="G1585" s="242"/>
      <c r="H1585" s="246">
        <v>12.5</v>
      </c>
      <c r="I1585" s="247"/>
      <c r="J1585" s="242"/>
      <c r="K1585" s="242"/>
      <c r="L1585" s="248"/>
      <c r="M1585" s="249"/>
      <c r="N1585" s="250"/>
      <c r="O1585" s="250"/>
      <c r="P1585" s="250"/>
      <c r="Q1585" s="250"/>
      <c r="R1585" s="250"/>
      <c r="S1585" s="250"/>
      <c r="T1585" s="251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52" t="s">
        <v>230</v>
      </c>
      <c r="AU1585" s="252" t="s">
        <v>88</v>
      </c>
      <c r="AV1585" s="13" t="s">
        <v>88</v>
      </c>
      <c r="AW1585" s="13" t="s">
        <v>34</v>
      </c>
      <c r="AX1585" s="13" t="s">
        <v>79</v>
      </c>
      <c r="AY1585" s="252" t="s">
        <v>216</v>
      </c>
    </row>
    <row r="1586" s="13" customFormat="1">
      <c r="A1586" s="13"/>
      <c r="B1586" s="241"/>
      <c r="C1586" s="242"/>
      <c r="D1586" s="243" t="s">
        <v>230</v>
      </c>
      <c r="E1586" s="244" t="s">
        <v>1</v>
      </c>
      <c r="F1586" s="245" t="s">
        <v>2545</v>
      </c>
      <c r="G1586" s="242"/>
      <c r="H1586" s="246">
        <v>11.375</v>
      </c>
      <c r="I1586" s="247"/>
      <c r="J1586" s="242"/>
      <c r="K1586" s="242"/>
      <c r="L1586" s="248"/>
      <c r="M1586" s="249"/>
      <c r="N1586" s="250"/>
      <c r="O1586" s="250"/>
      <c r="P1586" s="250"/>
      <c r="Q1586" s="250"/>
      <c r="R1586" s="250"/>
      <c r="S1586" s="250"/>
      <c r="T1586" s="251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52" t="s">
        <v>230</v>
      </c>
      <c r="AU1586" s="252" t="s">
        <v>88</v>
      </c>
      <c r="AV1586" s="13" t="s">
        <v>88</v>
      </c>
      <c r="AW1586" s="13" t="s">
        <v>34</v>
      </c>
      <c r="AX1586" s="13" t="s">
        <v>79</v>
      </c>
      <c r="AY1586" s="252" t="s">
        <v>216</v>
      </c>
    </row>
    <row r="1587" s="13" customFormat="1">
      <c r="A1587" s="13"/>
      <c r="B1587" s="241"/>
      <c r="C1587" s="242"/>
      <c r="D1587" s="243" t="s">
        <v>230</v>
      </c>
      <c r="E1587" s="244" t="s">
        <v>1</v>
      </c>
      <c r="F1587" s="245" t="s">
        <v>2546</v>
      </c>
      <c r="G1587" s="242"/>
      <c r="H1587" s="246">
        <v>6.25</v>
      </c>
      <c r="I1587" s="247"/>
      <c r="J1587" s="242"/>
      <c r="K1587" s="242"/>
      <c r="L1587" s="248"/>
      <c r="M1587" s="249"/>
      <c r="N1587" s="250"/>
      <c r="O1587" s="250"/>
      <c r="P1587" s="250"/>
      <c r="Q1587" s="250"/>
      <c r="R1587" s="250"/>
      <c r="S1587" s="250"/>
      <c r="T1587" s="251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52" t="s">
        <v>230</v>
      </c>
      <c r="AU1587" s="252" t="s">
        <v>88</v>
      </c>
      <c r="AV1587" s="13" t="s">
        <v>88</v>
      </c>
      <c r="AW1587" s="13" t="s">
        <v>34</v>
      </c>
      <c r="AX1587" s="13" t="s">
        <v>79</v>
      </c>
      <c r="AY1587" s="252" t="s">
        <v>216</v>
      </c>
    </row>
    <row r="1588" s="13" customFormat="1">
      <c r="A1588" s="13"/>
      <c r="B1588" s="241"/>
      <c r="C1588" s="242"/>
      <c r="D1588" s="243" t="s">
        <v>230</v>
      </c>
      <c r="E1588" s="244" t="s">
        <v>1</v>
      </c>
      <c r="F1588" s="245" t="s">
        <v>2547</v>
      </c>
      <c r="G1588" s="242"/>
      <c r="H1588" s="246">
        <v>20.25</v>
      </c>
      <c r="I1588" s="247"/>
      <c r="J1588" s="242"/>
      <c r="K1588" s="242"/>
      <c r="L1588" s="248"/>
      <c r="M1588" s="249"/>
      <c r="N1588" s="250"/>
      <c r="O1588" s="250"/>
      <c r="P1588" s="250"/>
      <c r="Q1588" s="250"/>
      <c r="R1588" s="250"/>
      <c r="S1588" s="250"/>
      <c r="T1588" s="251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T1588" s="252" t="s">
        <v>230</v>
      </c>
      <c r="AU1588" s="252" t="s">
        <v>88</v>
      </c>
      <c r="AV1588" s="13" t="s">
        <v>88</v>
      </c>
      <c r="AW1588" s="13" t="s">
        <v>34</v>
      </c>
      <c r="AX1588" s="13" t="s">
        <v>79</v>
      </c>
      <c r="AY1588" s="252" t="s">
        <v>216</v>
      </c>
    </row>
    <row r="1589" s="13" customFormat="1">
      <c r="A1589" s="13"/>
      <c r="B1589" s="241"/>
      <c r="C1589" s="242"/>
      <c r="D1589" s="243" t="s">
        <v>230</v>
      </c>
      <c r="E1589" s="244" t="s">
        <v>1</v>
      </c>
      <c r="F1589" s="245" t="s">
        <v>2548</v>
      </c>
      <c r="G1589" s="242"/>
      <c r="H1589" s="246">
        <v>3.5</v>
      </c>
      <c r="I1589" s="247"/>
      <c r="J1589" s="242"/>
      <c r="K1589" s="242"/>
      <c r="L1589" s="248"/>
      <c r="M1589" s="249"/>
      <c r="N1589" s="250"/>
      <c r="O1589" s="250"/>
      <c r="P1589" s="250"/>
      <c r="Q1589" s="250"/>
      <c r="R1589" s="250"/>
      <c r="S1589" s="250"/>
      <c r="T1589" s="251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52" t="s">
        <v>230</v>
      </c>
      <c r="AU1589" s="252" t="s">
        <v>88</v>
      </c>
      <c r="AV1589" s="13" t="s">
        <v>88</v>
      </c>
      <c r="AW1589" s="13" t="s">
        <v>34</v>
      </c>
      <c r="AX1589" s="13" t="s">
        <v>79</v>
      </c>
      <c r="AY1589" s="252" t="s">
        <v>216</v>
      </c>
    </row>
    <row r="1590" s="14" customFormat="1">
      <c r="A1590" s="14"/>
      <c r="B1590" s="253"/>
      <c r="C1590" s="254"/>
      <c r="D1590" s="243" t="s">
        <v>230</v>
      </c>
      <c r="E1590" s="255" t="s">
        <v>1</v>
      </c>
      <c r="F1590" s="256" t="s">
        <v>285</v>
      </c>
      <c r="G1590" s="254"/>
      <c r="H1590" s="257">
        <v>53.875</v>
      </c>
      <c r="I1590" s="258"/>
      <c r="J1590" s="254"/>
      <c r="K1590" s="254"/>
      <c r="L1590" s="259"/>
      <c r="M1590" s="260"/>
      <c r="N1590" s="261"/>
      <c r="O1590" s="261"/>
      <c r="P1590" s="261"/>
      <c r="Q1590" s="261"/>
      <c r="R1590" s="261"/>
      <c r="S1590" s="261"/>
      <c r="T1590" s="262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63" t="s">
        <v>230</v>
      </c>
      <c r="AU1590" s="263" t="s">
        <v>88</v>
      </c>
      <c r="AV1590" s="14" t="s">
        <v>121</v>
      </c>
      <c r="AW1590" s="14" t="s">
        <v>34</v>
      </c>
      <c r="AX1590" s="14" t="s">
        <v>86</v>
      </c>
      <c r="AY1590" s="263" t="s">
        <v>216</v>
      </c>
    </row>
    <row r="1591" s="2" customFormat="1" ht="16.5" customHeight="1">
      <c r="A1591" s="39"/>
      <c r="B1591" s="40"/>
      <c r="C1591" s="228" t="s">
        <v>2549</v>
      </c>
      <c r="D1591" s="228" t="s">
        <v>218</v>
      </c>
      <c r="E1591" s="229" t="s">
        <v>2550</v>
      </c>
      <c r="F1591" s="230" t="s">
        <v>2551</v>
      </c>
      <c r="G1591" s="231" t="s">
        <v>293</v>
      </c>
      <c r="H1591" s="232">
        <v>19.75</v>
      </c>
      <c r="I1591" s="233"/>
      <c r="J1591" s="234">
        <f>ROUND(I1591*H1591,2)</f>
        <v>0</v>
      </c>
      <c r="K1591" s="230" t="s">
        <v>222</v>
      </c>
      <c r="L1591" s="45"/>
      <c r="M1591" s="235" t="s">
        <v>1</v>
      </c>
      <c r="N1591" s="236" t="s">
        <v>44</v>
      </c>
      <c r="O1591" s="92"/>
      <c r="P1591" s="237">
        <f>O1591*H1591</f>
        <v>0</v>
      </c>
      <c r="Q1591" s="237">
        <v>0.0053499999999999997</v>
      </c>
      <c r="R1591" s="237">
        <f>Q1591*H1591</f>
        <v>0.10566249999999999</v>
      </c>
      <c r="S1591" s="237">
        <v>0</v>
      </c>
      <c r="T1591" s="238">
        <f>S1591*H1591</f>
        <v>0</v>
      </c>
      <c r="U1591" s="39"/>
      <c r="V1591" s="39"/>
      <c r="W1591" s="39"/>
      <c r="X1591" s="39"/>
      <c r="Y1591" s="39"/>
      <c r="Z1591" s="39"/>
      <c r="AA1591" s="39"/>
      <c r="AB1591" s="39"/>
      <c r="AC1591" s="39"/>
      <c r="AD1591" s="39"/>
      <c r="AE1591" s="39"/>
      <c r="AR1591" s="239" t="s">
        <v>290</v>
      </c>
      <c r="AT1591" s="239" t="s">
        <v>218</v>
      </c>
      <c r="AU1591" s="239" t="s">
        <v>88</v>
      </c>
      <c r="AY1591" s="18" t="s">
        <v>216</v>
      </c>
      <c r="BE1591" s="240">
        <f>IF(N1591="základní",J1591,0)</f>
        <v>0</v>
      </c>
      <c r="BF1591" s="240">
        <f>IF(N1591="snížená",J1591,0)</f>
        <v>0</v>
      </c>
      <c r="BG1591" s="240">
        <f>IF(N1591="zákl. přenesená",J1591,0)</f>
        <v>0</v>
      </c>
      <c r="BH1591" s="240">
        <f>IF(N1591="sníž. přenesená",J1591,0)</f>
        <v>0</v>
      </c>
      <c r="BI1591" s="240">
        <f>IF(N1591="nulová",J1591,0)</f>
        <v>0</v>
      </c>
      <c r="BJ1591" s="18" t="s">
        <v>86</v>
      </c>
      <c r="BK1591" s="240">
        <f>ROUND(I1591*H1591,2)</f>
        <v>0</v>
      </c>
      <c r="BL1591" s="18" t="s">
        <v>290</v>
      </c>
      <c r="BM1591" s="239" t="s">
        <v>2552</v>
      </c>
    </row>
    <row r="1592" s="13" customFormat="1">
      <c r="A1592" s="13"/>
      <c r="B1592" s="241"/>
      <c r="C1592" s="242"/>
      <c r="D1592" s="243" t="s">
        <v>230</v>
      </c>
      <c r="E1592" s="244" t="s">
        <v>1</v>
      </c>
      <c r="F1592" s="245" t="s">
        <v>2553</v>
      </c>
      <c r="G1592" s="242"/>
      <c r="H1592" s="246">
        <v>4.5</v>
      </c>
      <c r="I1592" s="247"/>
      <c r="J1592" s="242"/>
      <c r="K1592" s="242"/>
      <c r="L1592" s="248"/>
      <c r="M1592" s="249"/>
      <c r="N1592" s="250"/>
      <c r="O1592" s="250"/>
      <c r="P1592" s="250"/>
      <c r="Q1592" s="250"/>
      <c r="R1592" s="250"/>
      <c r="S1592" s="250"/>
      <c r="T1592" s="251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52" t="s">
        <v>230</v>
      </c>
      <c r="AU1592" s="252" t="s">
        <v>88</v>
      </c>
      <c r="AV1592" s="13" t="s">
        <v>88</v>
      </c>
      <c r="AW1592" s="13" t="s">
        <v>34</v>
      </c>
      <c r="AX1592" s="13" t="s">
        <v>79</v>
      </c>
      <c r="AY1592" s="252" t="s">
        <v>216</v>
      </c>
    </row>
    <row r="1593" s="13" customFormat="1">
      <c r="A1593" s="13"/>
      <c r="B1593" s="241"/>
      <c r="C1593" s="242"/>
      <c r="D1593" s="243" t="s">
        <v>230</v>
      </c>
      <c r="E1593" s="244" t="s">
        <v>1</v>
      </c>
      <c r="F1593" s="245" t="s">
        <v>2554</v>
      </c>
      <c r="G1593" s="242"/>
      <c r="H1593" s="246">
        <v>5</v>
      </c>
      <c r="I1593" s="247"/>
      <c r="J1593" s="242"/>
      <c r="K1593" s="242"/>
      <c r="L1593" s="248"/>
      <c r="M1593" s="249"/>
      <c r="N1593" s="250"/>
      <c r="O1593" s="250"/>
      <c r="P1593" s="250"/>
      <c r="Q1593" s="250"/>
      <c r="R1593" s="250"/>
      <c r="S1593" s="250"/>
      <c r="T1593" s="251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T1593" s="252" t="s">
        <v>230</v>
      </c>
      <c r="AU1593" s="252" t="s">
        <v>88</v>
      </c>
      <c r="AV1593" s="13" t="s">
        <v>88</v>
      </c>
      <c r="AW1593" s="13" t="s">
        <v>34</v>
      </c>
      <c r="AX1593" s="13" t="s">
        <v>79</v>
      </c>
      <c r="AY1593" s="252" t="s">
        <v>216</v>
      </c>
    </row>
    <row r="1594" s="13" customFormat="1">
      <c r="A1594" s="13"/>
      <c r="B1594" s="241"/>
      <c r="C1594" s="242"/>
      <c r="D1594" s="243" t="s">
        <v>230</v>
      </c>
      <c r="E1594" s="244" t="s">
        <v>1</v>
      </c>
      <c r="F1594" s="245" t="s">
        <v>2555</v>
      </c>
      <c r="G1594" s="242"/>
      <c r="H1594" s="246">
        <v>3.5</v>
      </c>
      <c r="I1594" s="247"/>
      <c r="J1594" s="242"/>
      <c r="K1594" s="242"/>
      <c r="L1594" s="248"/>
      <c r="M1594" s="249"/>
      <c r="N1594" s="250"/>
      <c r="O1594" s="250"/>
      <c r="P1594" s="250"/>
      <c r="Q1594" s="250"/>
      <c r="R1594" s="250"/>
      <c r="S1594" s="250"/>
      <c r="T1594" s="251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52" t="s">
        <v>230</v>
      </c>
      <c r="AU1594" s="252" t="s">
        <v>88</v>
      </c>
      <c r="AV1594" s="13" t="s">
        <v>88</v>
      </c>
      <c r="AW1594" s="13" t="s">
        <v>34</v>
      </c>
      <c r="AX1594" s="13" t="s">
        <v>79</v>
      </c>
      <c r="AY1594" s="252" t="s">
        <v>216</v>
      </c>
    </row>
    <row r="1595" s="13" customFormat="1">
      <c r="A1595" s="13"/>
      <c r="B1595" s="241"/>
      <c r="C1595" s="242"/>
      <c r="D1595" s="243" t="s">
        <v>230</v>
      </c>
      <c r="E1595" s="244" t="s">
        <v>1</v>
      </c>
      <c r="F1595" s="245" t="s">
        <v>2556</v>
      </c>
      <c r="G1595" s="242"/>
      <c r="H1595" s="246">
        <v>6.75</v>
      </c>
      <c r="I1595" s="247"/>
      <c r="J1595" s="242"/>
      <c r="K1595" s="242"/>
      <c r="L1595" s="248"/>
      <c r="M1595" s="249"/>
      <c r="N1595" s="250"/>
      <c r="O1595" s="250"/>
      <c r="P1595" s="250"/>
      <c r="Q1595" s="250"/>
      <c r="R1595" s="250"/>
      <c r="S1595" s="250"/>
      <c r="T1595" s="251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T1595" s="252" t="s">
        <v>230</v>
      </c>
      <c r="AU1595" s="252" t="s">
        <v>88</v>
      </c>
      <c r="AV1595" s="13" t="s">
        <v>88</v>
      </c>
      <c r="AW1595" s="13" t="s">
        <v>34</v>
      </c>
      <c r="AX1595" s="13" t="s">
        <v>79</v>
      </c>
      <c r="AY1595" s="252" t="s">
        <v>216</v>
      </c>
    </row>
    <row r="1596" s="14" customFormat="1">
      <c r="A1596" s="14"/>
      <c r="B1596" s="253"/>
      <c r="C1596" s="254"/>
      <c r="D1596" s="243" t="s">
        <v>230</v>
      </c>
      <c r="E1596" s="255" t="s">
        <v>1</v>
      </c>
      <c r="F1596" s="256" t="s">
        <v>285</v>
      </c>
      <c r="G1596" s="254"/>
      <c r="H1596" s="257">
        <v>19.75</v>
      </c>
      <c r="I1596" s="258"/>
      <c r="J1596" s="254"/>
      <c r="K1596" s="254"/>
      <c r="L1596" s="259"/>
      <c r="M1596" s="260"/>
      <c r="N1596" s="261"/>
      <c r="O1596" s="261"/>
      <c r="P1596" s="261"/>
      <c r="Q1596" s="261"/>
      <c r="R1596" s="261"/>
      <c r="S1596" s="261"/>
      <c r="T1596" s="262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63" t="s">
        <v>230</v>
      </c>
      <c r="AU1596" s="263" t="s">
        <v>88</v>
      </c>
      <c r="AV1596" s="14" t="s">
        <v>121</v>
      </c>
      <c r="AW1596" s="14" t="s">
        <v>34</v>
      </c>
      <c r="AX1596" s="14" t="s">
        <v>86</v>
      </c>
      <c r="AY1596" s="263" t="s">
        <v>216</v>
      </c>
    </row>
    <row r="1597" s="2" customFormat="1" ht="16.5" customHeight="1">
      <c r="A1597" s="39"/>
      <c r="B1597" s="40"/>
      <c r="C1597" s="228" t="s">
        <v>2557</v>
      </c>
      <c r="D1597" s="228" t="s">
        <v>218</v>
      </c>
      <c r="E1597" s="229" t="s">
        <v>2558</v>
      </c>
      <c r="F1597" s="230" t="s">
        <v>2559</v>
      </c>
      <c r="G1597" s="231" t="s">
        <v>293</v>
      </c>
      <c r="H1597" s="232">
        <v>3.6000000000000001</v>
      </c>
      <c r="I1597" s="233"/>
      <c r="J1597" s="234">
        <f>ROUND(I1597*H1597,2)</f>
        <v>0</v>
      </c>
      <c r="K1597" s="230" t="s">
        <v>222</v>
      </c>
      <c r="L1597" s="45"/>
      <c r="M1597" s="235" t="s">
        <v>1</v>
      </c>
      <c r="N1597" s="236" t="s">
        <v>44</v>
      </c>
      <c r="O1597" s="92"/>
      <c r="P1597" s="237">
        <f>O1597*H1597</f>
        <v>0</v>
      </c>
      <c r="Q1597" s="237">
        <v>0.0029099999999999998</v>
      </c>
      <c r="R1597" s="237">
        <f>Q1597*H1597</f>
        <v>0.010475999999999999</v>
      </c>
      <c r="S1597" s="237">
        <v>0</v>
      </c>
      <c r="T1597" s="238">
        <f>S1597*H1597</f>
        <v>0</v>
      </c>
      <c r="U1597" s="39"/>
      <c r="V1597" s="39"/>
      <c r="W1597" s="39"/>
      <c r="X1597" s="39"/>
      <c r="Y1597" s="39"/>
      <c r="Z1597" s="39"/>
      <c r="AA1597" s="39"/>
      <c r="AB1597" s="39"/>
      <c r="AC1597" s="39"/>
      <c r="AD1597" s="39"/>
      <c r="AE1597" s="39"/>
      <c r="AR1597" s="239" t="s">
        <v>290</v>
      </c>
      <c r="AT1597" s="239" t="s">
        <v>218</v>
      </c>
      <c r="AU1597" s="239" t="s">
        <v>88</v>
      </c>
      <c r="AY1597" s="18" t="s">
        <v>216</v>
      </c>
      <c r="BE1597" s="240">
        <f>IF(N1597="základní",J1597,0)</f>
        <v>0</v>
      </c>
      <c r="BF1597" s="240">
        <f>IF(N1597="snížená",J1597,0)</f>
        <v>0</v>
      </c>
      <c r="BG1597" s="240">
        <f>IF(N1597="zákl. přenesená",J1597,0)</f>
        <v>0</v>
      </c>
      <c r="BH1597" s="240">
        <f>IF(N1597="sníž. přenesená",J1597,0)</f>
        <v>0</v>
      </c>
      <c r="BI1597" s="240">
        <f>IF(N1597="nulová",J1597,0)</f>
        <v>0</v>
      </c>
      <c r="BJ1597" s="18" t="s">
        <v>86</v>
      </c>
      <c r="BK1597" s="240">
        <f>ROUND(I1597*H1597,2)</f>
        <v>0</v>
      </c>
      <c r="BL1597" s="18" t="s">
        <v>290</v>
      </c>
      <c r="BM1597" s="239" t="s">
        <v>2560</v>
      </c>
    </row>
    <row r="1598" s="13" customFormat="1">
      <c r="A1598" s="13"/>
      <c r="B1598" s="241"/>
      <c r="C1598" s="242"/>
      <c r="D1598" s="243" t="s">
        <v>230</v>
      </c>
      <c r="E1598" s="244" t="s">
        <v>1</v>
      </c>
      <c r="F1598" s="245" t="s">
        <v>2561</v>
      </c>
      <c r="G1598" s="242"/>
      <c r="H1598" s="246">
        <v>3.6000000000000001</v>
      </c>
      <c r="I1598" s="247"/>
      <c r="J1598" s="242"/>
      <c r="K1598" s="242"/>
      <c r="L1598" s="248"/>
      <c r="M1598" s="249"/>
      <c r="N1598" s="250"/>
      <c r="O1598" s="250"/>
      <c r="P1598" s="250"/>
      <c r="Q1598" s="250"/>
      <c r="R1598" s="250"/>
      <c r="S1598" s="250"/>
      <c r="T1598" s="251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52" t="s">
        <v>230</v>
      </c>
      <c r="AU1598" s="252" t="s">
        <v>88</v>
      </c>
      <c r="AV1598" s="13" t="s">
        <v>88</v>
      </c>
      <c r="AW1598" s="13" t="s">
        <v>34</v>
      </c>
      <c r="AX1598" s="13" t="s">
        <v>86</v>
      </c>
      <c r="AY1598" s="252" t="s">
        <v>216</v>
      </c>
    </row>
    <row r="1599" s="2" customFormat="1" ht="16.5" customHeight="1">
      <c r="A1599" s="39"/>
      <c r="B1599" s="40"/>
      <c r="C1599" s="228" t="s">
        <v>2562</v>
      </c>
      <c r="D1599" s="228" t="s">
        <v>218</v>
      </c>
      <c r="E1599" s="229" t="s">
        <v>2563</v>
      </c>
      <c r="F1599" s="230" t="s">
        <v>2564</v>
      </c>
      <c r="G1599" s="231" t="s">
        <v>221</v>
      </c>
      <c r="H1599" s="232">
        <v>1</v>
      </c>
      <c r="I1599" s="233"/>
      <c r="J1599" s="234">
        <f>ROUND(I1599*H1599,2)</f>
        <v>0</v>
      </c>
      <c r="K1599" s="230" t="s">
        <v>222</v>
      </c>
      <c r="L1599" s="45"/>
      <c r="M1599" s="235" t="s">
        <v>1</v>
      </c>
      <c r="N1599" s="236" t="s">
        <v>44</v>
      </c>
      <c r="O1599" s="92"/>
      <c r="P1599" s="237">
        <f>O1599*H1599</f>
        <v>0</v>
      </c>
      <c r="Q1599" s="237">
        <v>0.0053499999999999997</v>
      </c>
      <c r="R1599" s="237">
        <f>Q1599*H1599</f>
        <v>0.0053499999999999997</v>
      </c>
      <c r="S1599" s="237">
        <v>0</v>
      </c>
      <c r="T1599" s="238">
        <f>S1599*H1599</f>
        <v>0</v>
      </c>
      <c r="U1599" s="39"/>
      <c r="V1599" s="39"/>
      <c r="W1599" s="39"/>
      <c r="X1599" s="39"/>
      <c r="Y1599" s="39"/>
      <c r="Z1599" s="39"/>
      <c r="AA1599" s="39"/>
      <c r="AB1599" s="39"/>
      <c r="AC1599" s="39"/>
      <c r="AD1599" s="39"/>
      <c r="AE1599" s="39"/>
      <c r="AR1599" s="239" t="s">
        <v>290</v>
      </c>
      <c r="AT1599" s="239" t="s">
        <v>218</v>
      </c>
      <c r="AU1599" s="239" t="s">
        <v>88</v>
      </c>
      <c r="AY1599" s="18" t="s">
        <v>216</v>
      </c>
      <c r="BE1599" s="240">
        <f>IF(N1599="základní",J1599,0)</f>
        <v>0</v>
      </c>
      <c r="BF1599" s="240">
        <f>IF(N1599="snížená",J1599,0)</f>
        <v>0</v>
      </c>
      <c r="BG1599" s="240">
        <f>IF(N1599="zákl. přenesená",J1599,0)</f>
        <v>0</v>
      </c>
      <c r="BH1599" s="240">
        <f>IF(N1599="sníž. přenesená",J1599,0)</f>
        <v>0</v>
      </c>
      <c r="BI1599" s="240">
        <f>IF(N1599="nulová",J1599,0)</f>
        <v>0</v>
      </c>
      <c r="BJ1599" s="18" t="s">
        <v>86</v>
      </c>
      <c r="BK1599" s="240">
        <f>ROUND(I1599*H1599,2)</f>
        <v>0</v>
      </c>
      <c r="BL1599" s="18" t="s">
        <v>290</v>
      </c>
      <c r="BM1599" s="239" t="s">
        <v>2565</v>
      </c>
    </row>
    <row r="1600" s="2" customFormat="1" ht="16.5" customHeight="1">
      <c r="A1600" s="39"/>
      <c r="B1600" s="40"/>
      <c r="C1600" s="228" t="s">
        <v>2566</v>
      </c>
      <c r="D1600" s="228" t="s">
        <v>218</v>
      </c>
      <c r="E1600" s="229" t="s">
        <v>2567</v>
      </c>
      <c r="F1600" s="230" t="s">
        <v>2568</v>
      </c>
      <c r="G1600" s="231" t="s">
        <v>221</v>
      </c>
      <c r="H1600" s="232">
        <v>1</v>
      </c>
      <c r="I1600" s="233"/>
      <c r="J1600" s="234">
        <f>ROUND(I1600*H1600,2)</f>
        <v>0</v>
      </c>
      <c r="K1600" s="230" t="s">
        <v>1</v>
      </c>
      <c r="L1600" s="45"/>
      <c r="M1600" s="235" t="s">
        <v>1</v>
      </c>
      <c r="N1600" s="236" t="s">
        <v>44</v>
      </c>
      <c r="O1600" s="92"/>
      <c r="P1600" s="237">
        <f>O1600*H1600</f>
        <v>0</v>
      </c>
      <c r="Q1600" s="237">
        <v>0.0053499999999999997</v>
      </c>
      <c r="R1600" s="237">
        <f>Q1600*H1600</f>
        <v>0.0053499999999999997</v>
      </c>
      <c r="S1600" s="237">
        <v>0</v>
      </c>
      <c r="T1600" s="238">
        <f>S1600*H1600</f>
        <v>0</v>
      </c>
      <c r="U1600" s="39"/>
      <c r="V1600" s="39"/>
      <c r="W1600" s="39"/>
      <c r="X1600" s="39"/>
      <c r="Y1600" s="39"/>
      <c r="Z1600" s="39"/>
      <c r="AA1600" s="39"/>
      <c r="AB1600" s="39"/>
      <c r="AC1600" s="39"/>
      <c r="AD1600" s="39"/>
      <c r="AE1600" s="39"/>
      <c r="AR1600" s="239" t="s">
        <v>290</v>
      </c>
      <c r="AT1600" s="239" t="s">
        <v>218</v>
      </c>
      <c r="AU1600" s="239" t="s">
        <v>88</v>
      </c>
      <c r="AY1600" s="18" t="s">
        <v>216</v>
      </c>
      <c r="BE1600" s="240">
        <f>IF(N1600="základní",J1600,0)</f>
        <v>0</v>
      </c>
      <c r="BF1600" s="240">
        <f>IF(N1600="snížená",J1600,0)</f>
        <v>0</v>
      </c>
      <c r="BG1600" s="240">
        <f>IF(N1600="zákl. přenesená",J1600,0)</f>
        <v>0</v>
      </c>
      <c r="BH1600" s="240">
        <f>IF(N1600="sníž. přenesená",J1600,0)</f>
        <v>0</v>
      </c>
      <c r="BI1600" s="240">
        <f>IF(N1600="nulová",J1600,0)</f>
        <v>0</v>
      </c>
      <c r="BJ1600" s="18" t="s">
        <v>86</v>
      </c>
      <c r="BK1600" s="240">
        <f>ROUND(I1600*H1600,2)</f>
        <v>0</v>
      </c>
      <c r="BL1600" s="18" t="s">
        <v>290</v>
      </c>
      <c r="BM1600" s="239" t="s">
        <v>2569</v>
      </c>
    </row>
    <row r="1601" s="2" customFormat="1" ht="16.5" customHeight="1">
      <c r="A1601" s="39"/>
      <c r="B1601" s="40"/>
      <c r="C1601" s="228" t="s">
        <v>2570</v>
      </c>
      <c r="D1601" s="228" t="s">
        <v>218</v>
      </c>
      <c r="E1601" s="229" t="s">
        <v>2571</v>
      </c>
      <c r="F1601" s="230" t="s">
        <v>2572</v>
      </c>
      <c r="G1601" s="231" t="s">
        <v>221</v>
      </c>
      <c r="H1601" s="232">
        <v>83</v>
      </c>
      <c r="I1601" s="233"/>
      <c r="J1601" s="234">
        <f>ROUND(I1601*H1601,2)</f>
        <v>0</v>
      </c>
      <c r="K1601" s="230" t="s">
        <v>222</v>
      </c>
      <c r="L1601" s="45"/>
      <c r="M1601" s="235" t="s">
        <v>1</v>
      </c>
      <c r="N1601" s="236" t="s">
        <v>44</v>
      </c>
      <c r="O1601" s="92"/>
      <c r="P1601" s="237">
        <f>O1601*H1601</f>
        <v>0</v>
      </c>
      <c r="Q1601" s="237">
        <v>0</v>
      </c>
      <c r="R1601" s="237">
        <f>Q1601*H1601</f>
        <v>0</v>
      </c>
      <c r="S1601" s="237">
        <v>0</v>
      </c>
      <c r="T1601" s="238">
        <f>S1601*H1601</f>
        <v>0</v>
      </c>
      <c r="U1601" s="39"/>
      <c r="V1601" s="39"/>
      <c r="W1601" s="39"/>
      <c r="X1601" s="39"/>
      <c r="Y1601" s="39"/>
      <c r="Z1601" s="39"/>
      <c r="AA1601" s="39"/>
      <c r="AB1601" s="39"/>
      <c r="AC1601" s="39"/>
      <c r="AD1601" s="39"/>
      <c r="AE1601" s="39"/>
      <c r="AR1601" s="239" t="s">
        <v>290</v>
      </c>
      <c r="AT1601" s="239" t="s">
        <v>218</v>
      </c>
      <c r="AU1601" s="239" t="s">
        <v>88</v>
      </c>
      <c r="AY1601" s="18" t="s">
        <v>216</v>
      </c>
      <c r="BE1601" s="240">
        <f>IF(N1601="základní",J1601,0)</f>
        <v>0</v>
      </c>
      <c r="BF1601" s="240">
        <f>IF(N1601="snížená",J1601,0)</f>
        <v>0</v>
      </c>
      <c r="BG1601" s="240">
        <f>IF(N1601="zákl. přenesená",J1601,0)</f>
        <v>0</v>
      </c>
      <c r="BH1601" s="240">
        <f>IF(N1601="sníž. přenesená",J1601,0)</f>
        <v>0</v>
      </c>
      <c r="BI1601" s="240">
        <f>IF(N1601="nulová",J1601,0)</f>
        <v>0</v>
      </c>
      <c r="BJ1601" s="18" t="s">
        <v>86</v>
      </c>
      <c r="BK1601" s="240">
        <f>ROUND(I1601*H1601,2)</f>
        <v>0</v>
      </c>
      <c r="BL1601" s="18" t="s">
        <v>290</v>
      </c>
      <c r="BM1601" s="239" t="s">
        <v>2573</v>
      </c>
    </row>
    <row r="1602" s="13" customFormat="1">
      <c r="A1602" s="13"/>
      <c r="B1602" s="241"/>
      <c r="C1602" s="242"/>
      <c r="D1602" s="243" t="s">
        <v>230</v>
      </c>
      <c r="E1602" s="244" t="s">
        <v>1</v>
      </c>
      <c r="F1602" s="245" t="s">
        <v>2574</v>
      </c>
      <c r="G1602" s="242"/>
      <c r="H1602" s="246">
        <v>35.640000000000001</v>
      </c>
      <c r="I1602" s="247"/>
      <c r="J1602" s="242"/>
      <c r="K1602" s="242"/>
      <c r="L1602" s="248"/>
      <c r="M1602" s="249"/>
      <c r="N1602" s="250"/>
      <c r="O1602" s="250"/>
      <c r="P1602" s="250"/>
      <c r="Q1602" s="250"/>
      <c r="R1602" s="250"/>
      <c r="S1602" s="250"/>
      <c r="T1602" s="251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52" t="s">
        <v>230</v>
      </c>
      <c r="AU1602" s="252" t="s">
        <v>88</v>
      </c>
      <c r="AV1602" s="13" t="s">
        <v>88</v>
      </c>
      <c r="AW1602" s="13" t="s">
        <v>34</v>
      </c>
      <c r="AX1602" s="13" t="s">
        <v>79</v>
      </c>
      <c r="AY1602" s="252" t="s">
        <v>216</v>
      </c>
    </row>
    <row r="1603" s="13" customFormat="1">
      <c r="A1603" s="13"/>
      <c r="B1603" s="241"/>
      <c r="C1603" s="242"/>
      <c r="D1603" s="243" t="s">
        <v>230</v>
      </c>
      <c r="E1603" s="244" t="s">
        <v>1</v>
      </c>
      <c r="F1603" s="245" t="s">
        <v>2575</v>
      </c>
      <c r="G1603" s="242"/>
      <c r="H1603" s="246">
        <v>47.399999999999999</v>
      </c>
      <c r="I1603" s="247"/>
      <c r="J1603" s="242"/>
      <c r="K1603" s="242"/>
      <c r="L1603" s="248"/>
      <c r="M1603" s="249"/>
      <c r="N1603" s="250"/>
      <c r="O1603" s="250"/>
      <c r="P1603" s="250"/>
      <c r="Q1603" s="250"/>
      <c r="R1603" s="250"/>
      <c r="S1603" s="250"/>
      <c r="T1603" s="251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T1603" s="252" t="s">
        <v>230</v>
      </c>
      <c r="AU1603" s="252" t="s">
        <v>88</v>
      </c>
      <c r="AV1603" s="13" t="s">
        <v>88</v>
      </c>
      <c r="AW1603" s="13" t="s">
        <v>34</v>
      </c>
      <c r="AX1603" s="13" t="s">
        <v>79</v>
      </c>
      <c r="AY1603" s="252" t="s">
        <v>216</v>
      </c>
    </row>
    <row r="1604" s="14" customFormat="1">
      <c r="A1604" s="14"/>
      <c r="B1604" s="253"/>
      <c r="C1604" s="254"/>
      <c r="D1604" s="243" t="s">
        <v>230</v>
      </c>
      <c r="E1604" s="255" t="s">
        <v>1</v>
      </c>
      <c r="F1604" s="256" t="s">
        <v>285</v>
      </c>
      <c r="G1604" s="254"/>
      <c r="H1604" s="257">
        <v>83.039999999999992</v>
      </c>
      <c r="I1604" s="258"/>
      <c r="J1604" s="254"/>
      <c r="K1604" s="254"/>
      <c r="L1604" s="259"/>
      <c r="M1604" s="260"/>
      <c r="N1604" s="261"/>
      <c r="O1604" s="261"/>
      <c r="P1604" s="261"/>
      <c r="Q1604" s="261"/>
      <c r="R1604" s="261"/>
      <c r="S1604" s="261"/>
      <c r="T1604" s="262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63" t="s">
        <v>230</v>
      </c>
      <c r="AU1604" s="263" t="s">
        <v>88</v>
      </c>
      <c r="AV1604" s="14" t="s">
        <v>121</v>
      </c>
      <c r="AW1604" s="14" t="s">
        <v>34</v>
      </c>
      <c r="AX1604" s="14" t="s">
        <v>79</v>
      </c>
      <c r="AY1604" s="263" t="s">
        <v>216</v>
      </c>
    </row>
    <row r="1605" s="13" customFormat="1">
      <c r="A1605" s="13"/>
      <c r="B1605" s="241"/>
      <c r="C1605" s="242"/>
      <c r="D1605" s="243" t="s">
        <v>230</v>
      </c>
      <c r="E1605" s="244" t="s">
        <v>1</v>
      </c>
      <c r="F1605" s="245" t="s">
        <v>2576</v>
      </c>
      <c r="G1605" s="242"/>
      <c r="H1605" s="246">
        <v>83</v>
      </c>
      <c r="I1605" s="247"/>
      <c r="J1605" s="242"/>
      <c r="K1605" s="242"/>
      <c r="L1605" s="248"/>
      <c r="M1605" s="249"/>
      <c r="N1605" s="250"/>
      <c r="O1605" s="250"/>
      <c r="P1605" s="250"/>
      <c r="Q1605" s="250"/>
      <c r="R1605" s="250"/>
      <c r="S1605" s="250"/>
      <c r="T1605" s="251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T1605" s="252" t="s">
        <v>230</v>
      </c>
      <c r="AU1605" s="252" t="s">
        <v>88</v>
      </c>
      <c r="AV1605" s="13" t="s">
        <v>88</v>
      </c>
      <c r="AW1605" s="13" t="s">
        <v>34</v>
      </c>
      <c r="AX1605" s="13" t="s">
        <v>86</v>
      </c>
      <c r="AY1605" s="252" t="s">
        <v>216</v>
      </c>
    </row>
    <row r="1606" s="2" customFormat="1" ht="16.5" customHeight="1">
      <c r="A1606" s="39"/>
      <c r="B1606" s="40"/>
      <c r="C1606" s="264" t="s">
        <v>2577</v>
      </c>
      <c r="D1606" s="264" t="s">
        <v>372</v>
      </c>
      <c r="E1606" s="265" t="s">
        <v>2578</v>
      </c>
      <c r="F1606" s="266" t="s">
        <v>2579</v>
      </c>
      <c r="G1606" s="267" t="s">
        <v>221</v>
      </c>
      <c r="H1606" s="268">
        <v>83</v>
      </c>
      <c r="I1606" s="269"/>
      <c r="J1606" s="270">
        <f>ROUND(I1606*H1606,2)</f>
        <v>0</v>
      </c>
      <c r="K1606" s="266" t="s">
        <v>222</v>
      </c>
      <c r="L1606" s="271"/>
      <c r="M1606" s="272" t="s">
        <v>1</v>
      </c>
      <c r="N1606" s="273" t="s">
        <v>44</v>
      </c>
      <c r="O1606" s="92"/>
      <c r="P1606" s="237">
        <f>O1606*H1606</f>
        <v>0</v>
      </c>
      <c r="Q1606" s="237">
        <v>0.00089999999999999998</v>
      </c>
      <c r="R1606" s="237">
        <f>Q1606*H1606</f>
        <v>0.074700000000000003</v>
      </c>
      <c r="S1606" s="237">
        <v>0</v>
      </c>
      <c r="T1606" s="238">
        <f>S1606*H1606</f>
        <v>0</v>
      </c>
      <c r="U1606" s="39"/>
      <c r="V1606" s="39"/>
      <c r="W1606" s="39"/>
      <c r="X1606" s="39"/>
      <c r="Y1606" s="39"/>
      <c r="Z1606" s="39"/>
      <c r="AA1606" s="39"/>
      <c r="AB1606" s="39"/>
      <c r="AC1606" s="39"/>
      <c r="AD1606" s="39"/>
      <c r="AE1606" s="39"/>
      <c r="AR1606" s="239" t="s">
        <v>371</v>
      </c>
      <c r="AT1606" s="239" t="s">
        <v>372</v>
      </c>
      <c r="AU1606" s="239" t="s">
        <v>88</v>
      </c>
      <c r="AY1606" s="18" t="s">
        <v>216</v>
      </c>
      <c r="BE1606" s="240">
        <f>IF(N1606="základní",J1606,0)</f>
        <v>0</v>
      </c>
      <c r="BF1606" s="240">
        <f>IF(N1606="snížená",J1606,0)</f>
        <v>0</v>
      </c>
      <c r="BG1606" s="240">
        <f>IF(N1606="zákl. přenesená",J1606,0)</f>
        <v>0</v>
      </c>
      <c r="BH1606" s="240">
        <f>IF(N1606="sníž. přenesená",J1606,0)</f>
        <v>0</v>
      </c>
      <c r="BI1606" s="240">
        <f>IF(N1606="nulová",J1606,0)</f>
        <v>0</v>
      </c>
      <c r="BJ1606" s="18" t="s">
        <v>86</v>
      </c>
      <c r="BK1606" s="240">
        <f>ROUND(I1606*H1606,2)</f>
        <v>0</v>
      </c>
      <c r="BL1606" s="18" t="s">
        <v>290</v>
      </c>
      <c r="BM1606" s="239" t="s">
        <v>2580</v>
      </c>
    </row>
    <row r="1607" s="2" customFormat="1" ht="16.5" customHeight="1">
      <c r="A1607" s="39"/>
      <c r="B1607" s="40"/>
      <c r="C1607" s="228" t="s">
        <v>2581</v>
      </c>
      <c r="D1607" s="228" t="s">
        <v>218</v>
      </c>
      <c r="E1607" s="229" t="s">
        <v>2582</v>
      </c>
      <c r="F1607" s="230" t="s">
        <v>2583</v>
      </c>
      <c r="G1607" s="231" t="s">
        <v>359</v>
      </c>
      <c r="H1607" s="232">
        <v>0.39400000000000002</v>
      </c>
      <c r="I1607" s="233"/>
      <c r="J1607" s="234">
        <f>ROUND(I1607*H1607,2)</f>
        <v>0</v>
      </c>
      <c r="K1607" s="230" t="s">
        <v>222</v>
      </c>
      <c r="L1607" s="45"/>
      <c r="M1607" s="235" t="s">
        <v>1</v>
      </c>
      <c r="N1607" s="236" t="s">
        <v>44</v>
      </c>
      <c r="O1607" s="92"/>
      <c r="P1607" s="237">
        <f>O1607*H1607</f>
        <v>0</v>
      </c>
      <c r="Q1607" s="237">
        <v>0</v>
      </c>
      <c r="R1607" s="237">
        <f>Q1607*H1607</f>
        <v>0</v>
      </c>
      <c r="S1607" s="237">
        <v>0</v>
      </c>
      <c r="T1607" s="238">
        <f>S1607*H1607</f>
        <v>0</v>
      </c>
      <c r="U1607" s="39"/>
      <c r="V1607" s="39"/>
      <c r="W1607" s="39"/>
      <c r="X1607" s="39"/>
      <c r="Y1607" s="39"/>
      <c r="Z1607" s="39"/>
      <c r="AA1607" s="39"/>
      <c r="AB1607" s="39"/>
      <c r="AC1607" s="39"/>
      <c r="AD1607" s="39"/>
      <c r="AE1607" s="39"/>
      <c r="AR1607" s="239" t="s">
        <v>290</v>
      </c>
      <c r="AT1607" s="239" t="s">
        <v>218</v>
      </c>
      <c r="AU1607" s="239" t="s">
        <v>88</v>
      </c>
      <c r="AY1607" s="18" t="s">
        <v>216</v>
      </c>
      <c r="BE1607" s="240">
        <f>IF(N1607="základní",J1607,0)</f>
        <v>0</v>
      </c>
      <c r="BF1607" s="240">
        <f>IF(N1607="snížená",J1607,0)</f>
        <v>0</v>
      </c>
      <c r="BG1607" s="240">
        <f>IF(N1607="zákl. přenesená",J1607,0)</f>
        <v>0</v>
      </c>
      <c r="BH1607" s="240">
        <f>IF(N1607="sníž. přenesená",J1607,0)</f>
        <v>0</v>
      </c>
      <c r="BI1607" s="240">
        <f>IF(N1607="nulová",J1607,0)</f>
        <v>0</v>
      </c>
      <c r="BJ1607" s="18" t="s">
        <v>86</v>
      </c>
      <c r="BK1607" s="240">
        <f>ROUND(I1607*H1607,2)</f>
        <v>0</v>
      </c>
      <c r="BL1607" s="18" t="s">
        <v>290</v>
      </c>
      <c r="BM1607" s="239" t="s">
        <v>2584</v>
      </c>
    </row>
    <row r="1608" s="2" customFormat="1" ht="16.5" customHeight="1">
      <c r="A1608" s="39"/>
      <c r="B1608" s="40"/>
      <c r="C1608" s="228" t="s">
        <v>2585</v>
      </c>
      <c r="D1608" s="228" t="s">
        <v>218</v>
      </c>
      <c r="E1608" s="229" t="s">
        <v>2586</v>
      </c>
      <c r="F1608" s="230" t="s">
        <v>2587</v>
      </c>
      <c r="G1608" s="231" t="s">
        <v>359</v>
      </c>
      <c r="H1608" s="232">
        <v>0.39400000000000002</v>
      </c>
      <c r="I1608" s="233"/>
      <c r="J1608" s="234">
        <f>ROUND(I1608*H1608,2)</f>
        <v>0</v>
      </c>
      <c r="K1608" s="230" t="s">
        <v>222</v>
      </c>
      <c r="L1608" s="45"/>
      <c r="M1608" s="235" t="s">
        <v>1</v>
      </c>
      <c r="N1608" s="236" t="s">
        <v>44</v>
      </c>
      <c r="O1608" s="92"/>
      <c r="P1608" s="237">
        <f>O1608*H1608</f>
        <v>0</v>
      </c>
      <c r="Q1608" s="237">
        <v>0</v>
      </c>
      <c r="R1608" s="237">
        <f>Q1608*H1608</f>
        <v>0</v>
      </c>
      <c r="S1608" s="237">
        <v>0</v>
      </c>
      <c r="T1608" s="238">
        <f>S1608*H1608</f>
        <v>0</v>
      </c>
      <c r="U1608" s="39"/>
      <c r="V1608" s="39"/>
      <c r="W1608" s="39"/>
      <c r="X1608" s="39"/>
      <c r="Y1608" s="39"/>
      <c r="Z1608" s="39"/>
      <c r="AA1608" s="39"/>
      <c r="AB1608" s="39"/>
      <c r="AC1608" s="39"/>
      <c r="AD1608" s="39"/>
      <c r="AE1608" s="39"/>
      <c r="AR1608" s="239" t="s">
        <v>290</v>
      </c>
      <c r="AT1608" s="239" t="s">
        <v>218</v>
      </c>
      <c r="AU1608" s="239" t="s">
        <v>88</v>
      </c>
      <c r="AY1608" s="18" t="s">
        <v>216</v>
      </c>
      <c r="BE1608" s="240">
        <f>IF(N1608="základní",J1608,0)</f>
        <v>0</v>
      </c>
      <c r="BF1608" s="240">
        <f>IF(N1608="snížená",J1608,0)</f>
        <v>0</v>
      </c>
      <c r="BG1608" s="240">
        <f>IF(N1608="zákl. přenesená",J1608,0)</f>
        <v>0</v>
      </c>
      <c r="BH1608" s="240">
        <f>IF(N1608="sníž. přenesená",J1608,0)</f>
        <v>0</v>
      </c>
      <c r="BI1608" s="240">
        <f>IF(N1608="nulová",J1608,0)</f>
        <v>0</v>
      </c>
      <c r="BJ1608" s="18" t="s">
        <v>86</v>
      </c>
      <c r="BK1608" s="240">
        <f>ROUND(I1608*H1608,2)</f>
        <v>0</v>
      </c>
      <c r="BL1608" s="18" t="s">
        <v>290</v>
      </c>
      <c r="BM1608" s="239" t="s">
        <v>2588</v>
      </c>
    </row>
    <row r="1609" s="12" customFormat="1" ht="22.8" customHeight="1">
      <c r="A1609" s="12"/>
      <c r="B1609" s="212"/>
      <c r="C1609" s="213"/>
      <c r="D1609" s="214" t="s">
        <v>78</v>
      </c>
      <c r="E1609" s="226" t="s">
        <v>2589</v>
      </c>
      <c r="F1609" s="226" t="s">
        <v>2590</v>
      </c>
      <c r="G1609" s="213"/>
      <c r="H1609" s="213"/>
      <c r="I1609" s="216"/>
      <c r="J1609" s="227">
        <f>BK1609</f>
        <v>0</v>
      </c>
      <c r="K1609" s="213"/>
      <c r="L1609" s="218"/>
      <c r="M1609" s="219"/>
      <c r="N1609" s="220"/>
      <c r="O1609" s="220"/>
      <c r="P1609" s="221">
        <f>SUM(P1610:P1624)</f>
        <v>0</v>
      </c>
      <c r="Q1609" s="220"/>
      <c r="R1609" s="221">
        <f>SUM(R1610:R1624)</f>
        <v>1.21183</v>
      </c>
      <c r="S1609" s="220"/>
      <c r="T1609" s="222">
        <f>SUM(T1610:T1624)</f>
        <v>0</v>
      </c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R1609" s="223" t="s">
        <v>88</v>
      </c>
      <c r="AT1609" s="224" t="s">
        <v>78</v>
      </c>
      <c r="AU1609" s="224" t="s">
        <v>86</v>
      </c>
      <c r="AY1609" s="223" t="s">
        <v>216</v>
      </c>
      <c r="BK1609" s="225">
        <f>SUM(BK1610:BK1624)</f>
        <v>0</v>
      </c>
    </row>
    <row r="1610" s="2" customFormat="1" ht="16.5" customHeight="1">
      <c r="A1610" s="39"/>
      <c r="B1610" s="40"/>
      <c r="C1610" s="228" t="s">
        <v>2591</v>
      </c>
      <c r="D1610" s="228" t="s">
        <v>218</v>
      </c>
      <c r="E1610" s="229" t="s">
        <v>2592</v>
      </c>
      <c r="F1610" s="230" t="s">
        <v>2593</v>
      </c>
      <c r="G1610" s="231" t="s">
        <v>221</v>
      </c>
      <c r="H1610" s="232">
        <v>121</v>
      </c>
      <c r="I1610" s="233"/>
      <c r="J1610" s="234">
        <f>ROUND(I1610*H1610,2)</f>
        <v>0</v>
      </c>
      <c r="K1610" s="230" t="s">
        <v>222</v>
      </c>
      <c r="L1610" s="45"/>
      <c r="M1610" s="235" t="s">
        <v>1</v>
      </c>
      <c r="N1610" s="236" t="s">
        <v>44</v>
      </c>
      <c r="O1610" s="92"/>
      <c r="P1610" s="237">
        <f>O1610*H1610</f>
        <v>0</v>
      </c>
      <c r="Q1610" s="237">
        <v>0</v>
      </c>
      <c r="R1610" s="237">
        <f>Q1610*H1610</f>
        <v>0</v>
      </c>
      <c r="S1610" s="237">
        <v>0</v>
      </c>
      <c r="T1610" s="238">
        <f>S1610*H1610</f>
        <v>0</v>
      </c>
      <c r="U1610" s="39"/>
      <c r="V1610" s="39"/>
      <c r="W1610" s="39"/>
      <c r="X1610" s="39"/>
      <c r="Y1610" s="39"/>
      <c r="Z1610" s="39"/>
      <c r="AA1610" s="39"/>
      <c r="AB1610" s="39"/>
      <c r="AC1610" s="39"/>
      <c r="AD1610" s="39"/>
      <c r="AE1610" s="39"/>
      <c r="AR1610" s="239" t="s">
        <v>290</v>
      </c>
      <c r="AT1610" s="239" t="s">
        <v>218</v>
      </c>
      <c r="AU1610" s="239" t="s">
        <v>88</v>
      </c>
      <c r="AY1610" s="18" t="s">
        <v>216</v>
      </c>
      <c r="BE1610" s="240">
        <f>IF(N1610="základní",J1610,0)</f>
        <v>0</v>
      </c>
      <c r="BF1610" s="240">
        <f>IF(N1610="snížená",J1610,0)</f>
        <v>0</v>
      </c>
      <c r="BG1610" s="240">
        <f>IF(N1610="zákl. přenesená",J1610,0)</f>
        <v>0</v>
      </c>
      <c r="BH1610" s="240">
        <f>IF(N1610="sníž. přenesená",J1610,0)</f>
        <v>0</v>
      </c>
      <c r="BI1610" s="240">
        <f>IF(N1610="nulová",J1610,0)</f>
        <v>0</v>
      </c>
      <c r="BJ1610" s="18" t="s">
        <v>86</v>
      </c>
      <c r="BK1610" s="240">
        <f>ROUND(I1610*H1610,2)</f>
        <v>0</v>
      </c>
      <c r="BL1610" s="18" t="s">
        <v>290</v>
      </c>
      <c r="BM1610" s="239" t="s">
        <v>2594</v>
      </c>
    </row>
    <row r="1611" s="13" customFormat="1">
      <c r="A1611" s="13"/>
      <c r="B1611" s="241"/>
      <c r="C1611" s="242"/>
      <c r="D1611" s="243" t="s">
        <v>230</v>
      </c>
      <c r="E1611" s="244" t="s">
        <v>1</v>
      </c>
      <c r="F1611" s="245" t="s">
        <v>2595</v>
      </c>
      <c r="G1611" s="242"/>
      <c r="H1611" s="246">
        <v>121.63800000000001</v>
      </c>
      <c r="I1611" s="247"/>
      <c r="J1611" s="242"/>
      <c r="K1611" s="242"/>
      <c r="L1611" s="248"/>
      <c r="M1611" s="249"/>
      <c r="N1611" s="250"/>
      <c r="O1611" s="250"/>
      <c r="P1611" s="250"/>
      <c r="Q1611" s="250"/>
      <c r="R1611" s="250"/>
      <c r="S1611" s="250"/>
      <c r="T1611" s="251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52" t="s">
        <v>230</v>
      </c>
      <c r="AU1611" s="252" t="s">
        <v>88</v>
      </c>
      <c r="AV1611" s="13" t="s">
        <v>88</v>
      </c>
      <c r="AW1611" s="13" t="s">
        <v>34</v>
      </c>
      <c r="AX1611" s="13" t="s">
        <v>79</v>
      </c>
      <c r="AY1611" s="252" t="s">
        <v>216</v>
      </c>
    </row>
    <row r="1612" s="13" customFormat="1">
      <c r="A1612" s="13"/>
      <c r="B1612" s="241"/>
      <c r="C1612" s="242"/>
      <c r="D1612" s="243" t="s">
        <v>230</v>
      </c>
      <c r="E1612" s="244" t="s">
        <v>1</v>
      </c>
      <c r="F1612" s="245" t="s">
        <v>2596</v>
      </c>
      <c r="G1612" s="242"/>
      <c r="H1612" s="246">
        <v>121</v>
      </c>
      <c r="I1612" s="247"/>
      <c r="J1612" s="242"/>
      <c r="K1612" s="242"/>
      <c r="L1612" s="248"/>
      <c r="M1612" s="249"/>
      <c r="N1612" s="250"/>
      <c r="O1612" s="250"/>
      <c r="P1612" s="250"/>
      <c r="Q1612" s="250"/>
      <c r="R1612" s="250"/>
      <c r="S1612" s="250"/>
      <c r="T1612" s="251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T1612" s="252" t="s">
        <v>230</v>
      </c>
      <c r="AU1612" s="252" t="s">
        <v>88</v>
      </c>
      <c r="AV1612" s="13" t="s">
        <v>88</v>
      </c>
      <c r="AW1612" s="13" t="s">
        <v>34</v>
      </c>
      <c r="AX1612" s="13" t="s">
        <v>86</v>
      </c>
      <c r="AY1612" s="252" t="s">
        <v>216</v>
      </c>
    </row>
    <row r="1613" s="2" customFormat="1" ht="16.5" customHeight="1">
      <c r="A1613" s="39"/>
      <c r="B1613" s="40"/>
      <c r="C1613" s="264" t="s">
        <v>2597</v>
      </c>
      <c r="D1613" s="264" t="s">
        <v>372</v>
      </c>
      <c r="E1613" s="265" t="s">
        <v>2598</v>
      </c>
      <c r="F1613" s="266" t="s">
        <v>2599</v>
      </c>
      <c r="G1613" s="267" t="s">
        <v>221</v>
      </c>
      <c r="H1613" s="268">
        <v>121</v>
      </c>
      <c r="I1613" s="269"/>
      <c r="J1613" s="270">
        <f>ROUND(I1613*H1613,2)</f>
        <v>0</v>
      </c>
      <c r="K1613" s="266" t="s">
        <v>222</v>
      </c>
      <c r="L1613" s="271"/>
      <c r="M1613" s="272" t="s">
        <v>1</v>
      </c>
      <c r="N1613" s="273" t="s">
        <v>44</v>
      </c>
      <c r="O1613" s="92"/>
      <c r="P1613" s="237">
        <f>O1613*H1613</f>
        <v>0</v>
      </c>
      <c r="Q1613" s="237">
        <v>0.00050000000000000001</v>
      </c>
      <c r="R1613" s="237">
        <f>Q1613*H1613</f>
        <v>0.060499999999999998</v>
      </c>
      <c r="S1613" s="237">
        <v>0</v>
      </c>
      <c r="T1613" s="238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39" t="s">
        <v>371</v>
      </c>
      <c r="AT1613" s="239" t="s">
        <v>372</v>
      </c>
      <c r="AU1613" s="239" t="s">
        <v>88</v>
      </c>
      <c r="AY1613" s="18" t="s">
        <v>216</v>
      </c>
      <c r="BE1613" s="240">
        <f>IF(N1613="základní",J1613,0)</f>
        <v>0</v>
      </c>
      <c r="BF1613" s="240">
        <f>IF(N1613="snížená",J1613,0)</f>
        <v>0</v>
      </c>
      <c r="BG1613" s="240">
        <f>IF(N1613="zákl. přenesená",J1613,0)</f>
        <v>0</v>
      </c>
      <c r="BH1613" s="240">
        <f>IF(N1613="sníž. přenesená",J1613,0)</f>
        <v>0</v>
      </c>
      <c r="BI1613" s="240">
        <f>IF(N1613="nulová",J1613,0)</f>
        <v>0</v>
      </c>
      <c r="BJ1613" s="18" t="s">
        <v>86</v>
      </c>
      <c r="BK1613" s="240">
        <f>ROUND(I1613*H1613,2)</f>
        <v>0</v>
      </c>
      <c r="BL1613" s="18" t="s">
        <v>290</v>
      </c>
      <c r="BM1613" s="239" t="s">
        <v>2600</v>
      </c>
    </row>
    <row r="1614" s="2" customFormat="1">
      <c r="A1614" s="39"/>
      <c r="B1614" s="40"/>
      <c r="C1614" s="41"/>
      <c r="D1614" s="243" t="s">
        <v>1639</v>
      </c>
      <c r="E1614" s="41"/>
      <c r="F1614" s="291" t="s">
        <v>2601</v>
      </c>
      <c r="G1614" s="41"/>
      <c r="H1614" s="41"/>
      <c r="I1614" s="292"/>
      <c r="J1614" s="41"/>
      <c r="K1614" s="41"/>
      <c r="L1614" s="45"/>
      <c r="M1614" s="293"/>
      <c r="N1614" s="294"/>
      <c r="O1614" s="92"/>
      <c r="P1614" s="92"/>
      <c r="Q1614" s="92"/>
      <c r="R1614" s="92"/>
      <c r="S1614" s="92"/>
      <c r="T1614" s="93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1639</v>
      </c>
      <c r="AU1614" s="18" t="s">
        <v>88</v>
      </c>
    </row>
    <row r="1615" s="2" customFormat="1" ht="16.5" customHeight="1">
      <c r="A1615" s="39"/>
      <c r="B1615" s="40"/>
      <c r="C1615" s="228" t="s">
        <v>2602</v>
      </c>
      <c r="D1615" s="228" t="s">
        <v>218</v>
      </c>
      <c r="E1615" s="229" t="s">
        <v>2603</v>
      </c>
      <c r="F1615" s="230" t="s">
        <v>2604</v>
      </c>
      <c r="G1615" s="231" t="s">
        <v>293</v>
      </c>
      <c r="H1615" s="232">
        <v>110.58</v>
      </c>
      <c r="I1615" s="233"/>
      <c r="J1615" s="234">
        <f>ROUND(I1615*H1615,2)</f>
        <v>0</v>
      </c>
      <c r="K1615" s="230" t="s">
        <v>222</v>
      </c>
      <c r="L1615" s="45"/>
      <c r="M1615" s="235" t="s">
        <v>1</v>
      </c>
      <c r="N1615" s="236" t="s">
        <v>44</v>
      </c>
      <c r="O1615" s="92"/>
      <c r="P1615" s="237">
        <f>O1615*H1615</f>
        <v>0</v>
      </c>
      <c r="Q1615" s="237">
        <v>0</v>
      </c>
      <c r="R1615" s="237">
        <f>Q1615*H1615</f>
        <v>0</v>
      </c>
      <c r="S1615" s="237">
        <v>0</v>
      </c>
      <c r="T1615" s="238">
        <f>S1615*H1615</f>
        <v>0</v>
      </c>
      <c r="U1615" s="39"/>
      <c r="V1615" s="39"/>
      <c r="W1615" s="39"/>
      <c r="X1615" s="39"/>
      <c r="Y1615" s="39"/>
      <c r="Z1615" s="39"/>
      <c r="AA1615" s="39"/>
      <c r="AB1615" s="39"/>
      <c r="AC1615" s="39"/>
      <c r="AD1615" s="39"/>
      <c r="AE1615" s="39"/>
      <c r="AR1615" s="239" t="s">
        <v>290</v>
      </c>
      <c r="AT1615" s="239" t="s">
        <v>218</v>
      </c>
      <c r="AU1615" s="239" t="s">
        <v>88</v>
      </c>
      <c r="AY1615" s="18" t="s">
        <v>216</v>
      </c>
      <c r="BE1615" s="240">
        <f>IF(N1615="základní",J1615,0)</f>
        <v>0</v>
      </c>
      <c r="BF1615" s="240">
        <f>IF(N1615="snížená",J1615,0)</f>
        <v>0</v>
      </c>
      <c r="BG1615" s="240">
        <f>IF(N1615="zákl. přenesená",J1615,0)</f>
        <v>0</v>
      </c>
      <c r="BH1615" s="240">
        <f>IF(N1615="sníž. přenesená",J1615,0)</f>
        <v>0</v>
      </c>
      <c r="BI1615" s="240">
        <f>IF(N1615="nulová",J1615,0)</f>
        <v>0</v>
      </c>
      <c r="BJ1615" s="18" t="s">
        <v>86</v>
      </c>
      <c r="BK1615" s="240">
        <f>ROUND(I1615*H1615,2)</f>
        <v>0</v>
      </c>
      <c r="BL1615" s="18" t="s">
        <v>290</v>
      </c>
      <c r="BM1615" s="239" t="s">
        <v>2605</v>
      </c>
    </row>
    <row r="1616" s="13" customFormat="1">
      <c r="A1616" s="13"/>
      <c r="B1616" s="241"/>
      <c r="C1616" s="242"/>
      <c r="D1616" s="243" t="s">
        <v>230</v>
      </c>
      <c r="E1616" s="244" t="s">
        <v>1</v>
      </c>
      <c r="F1616" s="245" t="s">
        <v>2606</v>
      </c>
      <c r="G1616" s="242"/>
      <c r="H1616" s="246">
        <v>110.58</v>
      </c>
      <c r="I1616" s="247"/>
      <c r="J1616" s="242"/>
      <c r="K1616" s="242"/>
      <c r="L1616" s="248"/>
      <c r="M1616" s="249"/>
      <c r="N1616" s="250"/>
      <c r="O1616" s="250"/>
      <c r="P1616" s="250"/>
      <c r="Q1616" s="250"/>
      <c r="R1616" s="250"/>
      <c r="S1616" s="250"/>
      <c r="T1616" s="251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52" t="s">
        <v>230</v>
      </c>
      <c r="AU1616" s="252" t="s">
        <v>88</v>
      </c>
      <c r="AV1616" s="13" t="s">
        <v>88</v>
      </c>
      <c r="AW1616" s="13" t="s">
        <v>34</v>
      </c>
      <c r="AX1616" s="13" t="s">
        <v>86</v>
      </c>
      <c r="AY1616" s="252" t="s">
        <v>216</v>
      </c>
    </row>
    <row r="1617" s="2" customFormat="1" ht="16.5" customHeight="1">
      <c r="A1617" s="39"/>
      <c r="B1617" s="40"/>
      <c r="C1617" s="264" t="s">
        <v>2607</v>
      </c>
      <c r="D1617" s="264" t="s">
        <v>372</v>
      </c>
      <c r="E1617" s="265" t="s">
        <v>2608</v>
      </c>
      <c r="F1617" s="266" t="s">
        <v>2609</v>
      </c>
      <c r="G1617" s="267" t="s">
        <v>221</v>
      </c>
      <c r="H1617" s="268">
        <v>113.89700000000001</v>
      </c>
      <c r="I1617" s="269"/>
      <c r="J1617" s="270">
        <f>ROUND(I1617*H1617,2)</f>
        <v>0</v>
      </c>
      <c r="K1617" s="266" t="s">
        <v>222</v>
      </c>
      <c r="L1617" s="271"/>
      <c r="M1617" s="272" t="s">
        <v>1</v>
      </c>
      <c r="N1617" s="273" t="s">
        <v>44</v>
      </c>
      <c r="O1617" s="92"/>
      <c r="P1617" s="237">
        <f>O1617*H1617</f>
        <v>0</v>
      </c>
      <c r="Q1617" s="237">
        <v>0.01</v>
      </c>
      <c r="R1617" s="237">
        <f>Q1617*H1617</f>
        <v>1.13897</v>
      </c>
      <c r="S1617" s="237">
        <v>0</v>
      </c>
      <c r="T1617" s="238">
        <f>S1617*H1617</f>
        <v>0</v>
      </c>
      <c r="U1617" s="39"/>
      <c r="V1617" s="39"/>
      <c r="W1617" s="39"/>
      <c r="X1617" s="39"/>
      <c r="Y1617" s="39"/>
      <c r="Z1617" s="39"/>
      <c r="AA1617" s="39"/>
      <c r="AB1617" s="39"/>
      <c r="AC1617" s="39"/>
      <c r="AD1617" s="39"/>
      <c r="AE1617" s="39"/>
      <c r="AR1617" s="239" t="s">
        <v>371</v>
      </c>
      <c r="AT1617" s="239" t="s">
        <v>372</v>
      </c>
      <c r="AU1617" s="239" t="s">
        <v>88</v>
      </c>
      <c r="AY1617" s="18" t="s">
        <v>216</v>
      </c>
      <c r="BE1617" s="240">
        <f>IF(N1617="základní",J1617,0)</f>
        <v>0</v>
      </c>
      <c r="BF1617" s="240">
        <f>IF(N1617="snížená",J1617,0)</f>
        <v>0</v>
      </c>
      <c r="BG1617" s="240">
        <f>IF(N1617="zákl. přenesená",J1617,0)</f>
        <v>0</v>
      </c>
      <c r="BH1617" s="240">
        <f>IF(N1617="sníž. přenesená",J1617,0)</f>
        <v>0</v>
      </c>
      <c r="BI1617" s="240">
        <f>IF(N1617="nulová",J1617,0)</f>
        <v>0</v>
      </c>
      <c r="BJ1617" s="18" t="s">
        <v>86</v>
      </c>
      <c r="BK1617" s="240">
        <f>ROUND(I1617*H1617,2)</f>
        <v>0</v>
      </c>
      <c r="BL1617" s="18" t="s">
        <v>290</v>
      </c>
      <c r="BM1617" s="239" t="s">
        <v>2610</v>
      </c>
    </row>
    <row r="1618" s="2" customFormat="1">
      <c r="A1618" s="39"/>
      <c r="B1618" s="40"/>
      <c r="C1618" s="41"/>
      <c r="D1618" s="243" t="s">
        <v>1639</v>
      </c>
      <c r="E1618" s="41"/>
      <c r="F1618" s="291" t="s">
        <v>2611</v>
      </c>
      <c r="G1618" s="41"/>
      <c r="H1618" s="41"/>
      <c r="I1618" s="292"/>
      <c r="J1618" s="41"/>
      <c r="K1618" s="41"/>
      <c r="L1618" s="45"/>
      <c r="M1618" s="293"/>
      <c r="N1618" s="294"/>
      <c r="O1618" s="92"/>
      <c r="P1618" s="92"/>
      <c r="Q1618" s="92"/>
      <c r="R1618" s="92"/>
      <c r="S1618" s="92"/>
      <c r="T1618" s="93"/>
      <c r="U1618" s="39"/>
      <c r="V1618" s="39"/>
      <c r="W1618" s="39"/>
      <c r="X1618" s="39"/>
      <c r="Y1618" s="39"/>
      <c r="Z1618" s="39"/>
      <c r="AA1618" s="39"/>
      <c r="AB1618" s="39"/>
      <c r="AC1618" s="39"/>
      <c r="AD1618" s="39"/>
      <c r="AE1618" s="39"/>
      <c r="AT1618" s="18" t="s">
        <v>1639</v>
      </c>
      <c r="AU1618" s="18" t="s">
        <v>88</v>
      </c>
    </row>
    <row r="1619" s="13" customFormat="1">
      <c r="A1619" s="13"/>
      <c r="B1619" s="241"/>
      <c r="C1619" s="242"/>
      <c r="D1619" s="243" t="s">
        <v>230</v>
      </c>
      <c r="E1619" s="242"/>
      <c r="F1619" s="245" t="s">
        <v>2612</v>
      </c>
      <c r="G1619" s="242"/>
      <c r="H1619" s="246">
        <v>113.89700000000001</v>
      </c>
      <c r="I1619" s="247"/>
      <c r="J1619" s="242"/>
      <c r="K1619" s="242"/>
      <c r="L1619" s="248"/>
      <c r="M1619" s="249"/>
      <c r="N1619" s="250"/>
      <c r="O1619" s="250"/>
      <c r="P1619" s="250"/>
      <c r="Q1619" s="250"/>
      <c r="R1619" s="250"/>
      <c r="S1619" s="250"/>
      <c r="T1619" s="251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52" t="s">
        <v>230</v>
      </c>
      <c r="AU1619" s="252" t="s">
        <v>88</v>
      </c>
      <c r="AV1619" s="13" t="s">
        <v>88</v>
      </c>
      <c r="AW1619" s="13" t="s">
        <v>4</v>
      </c>
      <c r="AX1619" s="13" t="s">
        <v>86</v>
      </c>
      <c r="AY1619" s="252" t="s">
        <v>216</v>
      </c>
    </row>
    <row r="1620" s="2" customFormat="1" ht="16.5" customHeight="1">
      <c r="A1620" s="39"/>
      <c r="B1620" s="40"/>
      <c r="C1620" s="264" t="s">
        <v>2613</v>
      </c>
      <c r="D1620" s="264" t="s">
        <v>372</v>
      </c>
      <c r="E1620" s="265" t="s">
        <v>2614</v>
      </c>
      <c r="F1620" s="266" t="s">
        <v>2615</v>
      </c>
      <c r="G1620" s="267" t="s">
        <v>221</v>
      </c>
      <c r="H1620" s="268">
        <v>61.799999999999997</v>
      </c>
      <c r="I1620" s="269"/>
      <c r="J1620" s="270">
        <f>ROUND(I1620*H1620,2)</f>
        <v>0</v>
      </c>
      <c r="K1620" s="266" t="s">
        <v>222</v>
      </c>
      <c r="L1620" s="271"/>
      <c r="M1620" s="272" t="s">
        <v>1</v>
      </c>
      <c r="N1620" s="273" t="s">
        <v>44</v>
      </c>
      <c r="O1620" s="92"/>
      <c r="P1620" s="237">
        <f>O1620*H1620</f>
        <v>0</v>
      </c>
      <c r="Q1620" s="237">
        <v>0.00020000000000000001</v>
      </c>
      <c r="R1620" s="237">
        <f>Q1620*H1620</f>
        <v>0.01236</v>
      </c>
      <c r="S1620" s="237">
        <v>0</v>
      </c>
      <c r="T1620" s="238">
        <f>S1620*H1620</f>
        <v>0</v>
      </c>
      <c r="U1620" s="39"/>
      <c r="V1620" s="39"/>
      <c r="W1620" s="39"/>
      <c r="X1620" s="39"/>
      <c r="Y1620" s="39"/>
      <c r="Z1620" s="39"/>
      <c r="AA1620" s="39"/>
      <c r="AB1620" s="39"/>
      <c r="AC1620" s="39"/>
      <c r="AD1620" s="39"/>
      <c r="AE1620" s="39"/>
      <c r="AR1620" s="239" t="s">
        <v>371</v>
      </c>
      <c r="AT1620" s="239" t="s">
        <v>372</v>
      </c>
      <c r="AU1620" s="239" t="s">
        <v>88</v>
      </c>
      <c r="AY1620" s="18" t="s">
        <v>216</v>
      </c>
      <c r="BE1620" s="240">
        <f>IF(N1620="základní",J1620,0)</f>
        <v>0</v>
      </c>
      <c r="BF1620" s="240">
        <f>IF(N1620="snížená",J1620,0)</f>
        <v>0</v>
      </c>
      <c r="BG1620" s="240">
        <f>IF(N1620="zákl. přenesená",J1620,0)</f>
        <v>0</v>
      </c>
      <c r="BH1620" s="240">
        <f>IF(N1620="sníž. přenesená",J1620,0)</f>
        <v>0</v>
      </c>
      <c r="BI1620" s="240">
        <f>IF(N1620="nulová",J1620,0)</f>
        <v>0</v>
      </c>
      <c r="BJ1620" s="18" t="s">
        <v>86</v>
      </c>
      <c r="BK1620" s="240">
        <f>ROUND(I1620*H1620,2)</f>
        <v>0</v>
      </c>
      <c r="BL1620" s="18" t="s">
        <v>290</v>
      </c>
      <c r="BM1620" s="239" t="s">
        <v>2616</v>
      </c>
    </row>
    <row r="1621" s="2" customFormat="1">
      <c r="A1621" s="39"/>
      <c r="B1621" s="40"/>
      <c r="C1621" s="41"/>
      <c r="D1621" s="243" t="s">
        <v>1639</v>
      </c>
      <c r="E1621" s="41"/>
      <c r="F1621" s="291" t="s">
        <v>2617</v>
      </c>
      <c r="G1621" s="41"/>
      <c r="H1621" s="41"/>
      <c r="I1621" s="292"/>
      <c r="J1621" s="41"/>
      <c r="K1621" s="41"/>
      <c r="L1621" s="45"/>
      <c r="M1621" s="293"/>
      <c r="N1621" s="294"/>
      <c r="O1621" s="92"/>
      <c r="P1621" s="92"/>
      <c r="Q1621" s="92"/>
      <c r="R1621" s="92"/>
      <c r="S1621" s="92"/>
      <c r="T1621" s="93"/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T1621" s="18" t="s">
        <v>1639</v>
      </c>
      <c r="AU1621" s="18" t="s">
        <v>88</v>
      </c>
    </row>
    <row r="1622" s="13" customFormat="1">
      <c r="A1622" s="13"/>
      <c r="B1622" s="241"/>
      <c r="C1622" s="242"/>
      <c r="D1622" s="243" t="s">
        <v>230</v>
      </c>
      <c r="E1622" s="242"/>
      <c r="F1622" s="245" t="s">
        <v>2618</v>
      </c>
      <c r="G1622" s="242"/>
      <c r="H1622" s="246">
        <v>61.799999999999997</v>
      </c>
      <c r="I1622" s="247"/>
      <c r="J1622" s="242"/>
      <c r="K1622" s="242"/>
      <c r="L1622" s="248"/>
      <c r="M1622" s="249"/>
      <c r="N1622" s="250"/>
      <c r="O1622" s="250"/>
      <c r="P1622" s="250"/>
      <c r="Q1622" s="250"/>
      <c r="R1622" s="250"/>
      <c r="S1622" s="250"/>
      <c r="T1622" s="251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T1622" s="252" t="s">
        <v>230</v>
      </c>
      <c r="AU1622" s="252" t="s">
        <v>88</v>
      </c>
      <c r="AV1622" s="13" t="s">
        <v>88</v>
      </c>
      <c r="AW1622" s="13" t="s">
        <v>4</v>
      </c>
      <c r="AX1622" s="13" t="s">
        <v>86</v>
      </c>
      <c r="AY1622" s="252" t="s">
        <v>216</v>
      </c>
    </row>
    <row r="1623" s="2" customFormat="1" ht="16.5" customHeight="1">
      <c r="A1623" s="39"/>
      <c r="B1623" s="40"/>
      <c r="C1623" s="228" t="s">
        <v>2619</v>
      </c>
      <c r="D1623" s="228" t="s">
        <v>218</v>
      </c>
      <c r="E1623" s="229" t="s">
        <v>2620</v>
      </c>
      <c r="F1623" s="230" t="s">
        <v>2621</v>
      </c>
      <c r="G1623" s="231" t="s">
        <v>359</v>
      </c>
      <c r="H1623" s="232">
        <v>1.212</v>
      </c>
      <c r="I1623" s="233"/>
      <c r="J1623" s="234">
        <f>ROUND(I1623*H1623,2)</f>
        <v>0</v>
      </c>
      <c r="K1623" s="230" t="s">
        <v>222</v>
      </c>
      <c r="L1623" s="45"/>
      <c r="M1623" s="235" t="s">
        <v>1</v>
      </c>
      <c r="N1623" s="236" t="s">
        <v>44</v>
      </c>
      <c r="O1623" s="92"/>
      <c r="P1623" s="237">
        <f>O1623*H1623</f>
        <v>0</v>
      </c>
      <c r="Q1623" s="237">
        <v>0</v>
      </c>
      <c r="R1623" s="237">
        <f>Q1623*H1623</f>
        <v>0</v>
      </c>
      <c r="S1623" s="237">
        <v>0</v>
      </c>
      <c r="T1623" s="238">
        <f>S1623*H1623</f>
        <v>0</v>
      </c>
      <c r="U1623" s="39"/>
      <c r="V1623" s="39"/>
      <c r="W1623" s="39"/>
      <c r="X1623" s="39"/>
      <c r="Y1623" s="39"/>
      <c r="Z1623" s="39"/>
      <c r="AA1623" s="39"/>
      <c r="AB1623" s="39"/>
      <c r="AC1623" s="39"/>
      <c r="AD1623" s="39"/>
      <c r="AE1623" s="39"/>
      <c r="AR1623" s="239" t="s">
        <v>290</v>
      </c>
      <c r="AT1623" s="239" t="s">
        <v>218</v>
      </c>
      <c r="AU1623" s="239" t="s">
        <v>88</v>
      </c>
      <c r="AY1623" s="18" t="s">
        <v>216</v>
      </c>
      <c r="BE1623" s="240">
        <f>IF(N1623="základní",J1623,0)</f>
        <v>0</v>
      </c>
      <c r="BF1623" s="240">
        <f>IF(N1623="snížená",J1623,0)</f>
        <v>0</v>
      </c>
      <c r="BG1623" s="240">
        <f>IF(N1623="zákl. přenesená",J1623,0)</f>
        <v>0</v>
      </c>
      <c r="BH1623" s="240">
        <f>IF(N1623="sníž. přenesená",J1623,0)</f>
        <v>0</v>
      </c>
      <c r="BI1623" s="240">
        <f>IF(N1623="nulová",J1623,0)</f>
        <v>0</v>
      </c>
      <c r="BJ1623" s="18" t="s">
        <v>86</v>
      </c>
      <c r="BK1623" s="240">
        <f>ROUND(I1623*H1623,2)</f>
        <v>0</v>
      </c>
      <c r="BL1623" s="18" t="s">
        <v>290</v>
      </c>
      <c r="BM1623" s="239" t="s">
        <v>2622</v>
      </c>
    </row>
    <row r="1624" s="2" customFormat="1" ht="16.5" customHeight="1">
      <c r="A1624" s="39"/>
      <c r="B1624" s="40"/>
      <c r="C1624" s="228" t="s">
        <v>2623</v>
      </c>
      <c r="D1624" s="228" t="s">
        <v>218</v>
      </c>
      <c r="E1624" s="229" t="s">
        <v>2624</v>
      </c>
      <c r="F1624" s="230" t="s">
        <v>2625</v>
      </c>
      <c r="G1624" s="231" t="s">
        <v>359</v>
      </c>
      <c r="H1624" s="232">
        <v>1.212</v>
      </c>
      <c r="I1624" s="233"/>
      <c r="J1624" s="234">
        <f>ROUND(I1624*H1624,2)</f>
        <v>0</v>
      </c>
      <c r="K1624" s="230" t="s">
        <v>222</v>
      </c>
      <c r="L1624" s="45"/>
      <c r="M1624" s="235" t="s">
        <v>1</v>
      </c>
      <c r="N1624" s="236" t="s">
        <v>44</v>
      </c>
      <c r="O1624" s="92"/>
      <c r="P1624" s="237">
        <f>O1624*H1624</f>
        <v>0</v>
      </c>
      <c r="Q1624" s="237">
        <v>0</v>
      </c>
      <c r="R1624" s="237">
        <f>Q1624*H1624</f>
        <v>0</v>
      </c>
      <c r="S1624" s="237">
        <v>0</v>
      </c>
      <c r="T1624" s="238">
        <f>S1624*H1624</f>
        <v>0</v>
      </c>
      <c r="U1624" s="39"/>
      <c r="V1624" s="39"/>
      <c r="W1624" s="39"/>
      <c r="X1624" s="39"/>
      <c r="Y1624" s="39"/>
      <c r="Z1624" s="39"/>
      <c r="AA1624" s="39"/>
      <c r="AB1624" s="39"/>
      <c r="AC1624" s="39"/>
      <c r="AD1624" s="39"/>
      <c r="AE1624" s="39"/>
      <c r="AR1624" s="239" t="s">
        <v>290</v>
      </c>
      <c r="AT1624" s="239" t="s">
        <v>218</v>
      </c>
      <c r="AU1624" s="239" t="s">
        <v>88</v>
      </c>
      <c r="AY1624" s="18" t="s">
        <v>216</v>
      </c>
      <c r="BE1624" s="240">
        <f>IF(N1624="základní",J1624,0)</f>
        <v>0</v>
      </c>
      <c r="BF1624" s="240">
        <f>IF(N1624="snížená",J1624,0)</f>
        <v>0</v>
      </c>
      <c r="BG1624" s="240">
        <f>IF(N1624="zákl. přenesená",J1624,0)</f>
        <v>0</v>
      </c>
      <c r="BH1624" s="240">
        <f>IF(N1624="sníž. přenesená",J1624,0)</f>
        <v>0</v>
      </c>
      <c r="BI1624" s="240">
        <f>IF(N1624="nulová",J1624,0)</f>
        <v>0</v>
      </c>
      <c r="BJ1624" s="18" t="s">
        <v>86</v>
      </c>
      <c r="BK1624" s="240">
        <f>ROUND(I1624*H1624,2)</f>
        <v>0</v>
      </c>
      <c r="BL1624" s="18" t="s">
        <v>290</v>
      </c>
      <c r="BM1624" s="239" t="s">
        <v>2626</v>
      </c>
    </row>
    <row r="1625" s="12" customFormat="1" ht="22.8" customHeight="1">
      <c r="A1625" s="12"/>
      <c r="B1625" s="212"/>
      <c r="C1625" s="213"/>
      <c r="D1625" s="214" t="s">
        <v>78</v>
      </c>
      <c r="E1625" s="226" t="s">
        <v>2627</v>
      </c>
      <c r="F1625" s="226" t="s">
        <v>2628</v>
      </c>
      <c r="G1625" s="213"/>
      <c r="H1625" s="213"/>
      <c r="I1625" s="216"/>
      <c r="J1625" s="227">
        <f>BK1625</f>
        <v>0</v>
      </c>
      <c r="K1625" s="213"/>
      <c r="L1625" s="218"/>
      <c r="M1625" s="219"/>
      <c r="N1625" s="220"/>
      <c r="O1625" s="220"/>
      <c r="P1625" s="221">
        <f>SUM(P1626:P1714)</f>
        <v>0</v>
      </c>
      <c r="Q1625" s="220"/>
      <c r="R1625" s="221">
        <f>SUM(R1626:R1714)</f>
        <v>1.9976871000000003</v>
      </c>
      <c r="S1625" s="220"/>
      <c r="T1625" s="222">
        <f>SUM(T1626:T1714)</f>
        <v>0.02</v>
      </c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R1625" s="223" t="s">
        <v>88</v>
      </c>
      <c r="AT1625" s="224" t="s">
        <v>78</v>
      </c>
      <c r="AU1625" s="224" t="s">
        <v>86</v>
      </c>
      <c r="AY1625" s="223" t="s">
        <v>216</v>
      </c>
      <c r="BK1625" s="225">
        <f>SUM(BK1626:BK1714)</f>
        <v>0</v>
      </c>
    </row>
    <row r="1626" s="2" customFormat="1" ht="16.5" customHeight="1">
      <c r="A1626" s="39"/>
      <c r="B1626" s="40"/>
      <c r="C1626" s="228" t="s">
        <v>2629</v>
      </c>
      <c r="D1626" s="228" t="s">
        <v>218</v>
      </c>
      <c r="E1626" s="229" t="s">
        <v>2630</v>
      </c>
      <c r="F1626" s="230" t="s">
        <v>2631</v>
      </c>
      <c r="G1626" s="231" t="s">
        <v>221</v>
      </c>
      <c r="H1626" s="232">
        <v>4</v>
      </c>
      <c r="I1626" s="233"/>
      <c r="J1626" s="234">
        <f>ROUND(I1626*H1626,2)</f>
        <v>0</v>
      </c>
      <c r="K1626" s="230" t="s">
        <v>222</v>
      </c>
      <c r="L1626" s="45"/>
      <c r="M1626" s="235" t="s">
        <v>1</v>
      </c>
      <c r="N1626" s="236" t="s">
        <v>44</v>
      </c>
      <c r="O1626" s="92"/>
      <c r="P1626" s="237">
        <f>O1626*H1626</f>
        <v>0</v>
      </c>
      <c r="Q1626" s="237">
        <v>0</v>
      </c>
      <c r="R1626" s="237">
        <f>Q1626*H1626</f>
        <v>0</v>
      </c>
      <c r="S1626" s="237">
        <v>0.0050000000000000001</v>
      </c>
      <c r="T1626" s="238">
        <f>S1626*H1626</f>
        <v>0.02</v>
      </c>
      <c r="U1626" s="39"/>
      <c r="V1626" s="39"/>
      <c r="W1626" s="39"/>
      <c r="X1626" s="39"/>
      <c r="Y1626" s="39"/>
      <c r="Z1626" s="39"/>
      <c r="AA1626" s="39"/>
      <c r="AB1626" s="39"/>
      <c r="AC1626" s="39"/>
      <c r="AD1626" s="39"/>
      <c r="AE1626" s="39"/>
      <c r="AR1626" s="239" t="s">
        <v>290</v>
      </c>
      <c r="AT1626" s="239" t="s">
        <v>218</v>
      </c>
      <c r="AU1626" s="239" t="s">
        <v>88</v>
      </c>
      <c r="AY1626" s="18" t="s">
        <v>216</v>
      </c>
      <c r="BE1626" s="240">
        <f>IF(N1626="základní",J1626,0)</f>
        <v>0</v>
      </c>
      <c r="BF1626" s="240">
        <f>IF(N1626="snížená",J1626,0)</f>
        <v>0</v>
      </c>
      <c r="BG1626" s="240">
        <f>IF(N1626="zákl. přenesená",J1626,0)</f>
        <v>0</v>
      </c>
      <c r="BH1626" s="240">
        <f>IF(N1626="sníž. přenesená",J1626,0)</f>
        <v>0</v>
      </c>
      <c r="BI1626" s="240">
        <f>IF(N1626="nulová",J1626,0)</f>
        <v>0</v>
      </c>
      <c r="BJ1626" s="18" t="s">
        <v>86</v>
      </c>
      <c r="BK1626" s="240">
        <f>ROUND(I1626*H1626,2)</f>
        <v>0</v>
      </c>
      <c r="BL1626" s="18" t="s">
        <v>290</v>
      </c>
      <c r="BM1626" s="239" t="s">
        <v>2632</v>
      </c>
    </row>
    <row r="1627" s="13" customFormat="1">
      <c r="A1627" s="13"/>
      <c r="B1627" s="241"/>
      <c r="C1627" s="242"/>
      <c r="D1627" s="243" t="s">
        <v>230</v>
      </c>
      <c r="E1627" s="244" t="s">
        <v>1</v>
      </c>
      <c r="F1627" s="245" t="s">
        <v>2633</v>
      </c>
      <c r="G1627" s="242"/>
      <c r="H1627" s="246">
        <v>4</v>
      </c>
      <c r="I1627" s="247"/>
      <c r="J1627" s="242"/>
      <c r="K1627" s="242"/>
      <c r="L1627" s="248"/>
      <c r="M1627" s="249"/>
      <c r="N1627" s="250"/>
      <c r="O1627" s="250"/>
      <c r="P1627" s="250"/>
      <c r="Q1627" s="250"/>
      <c r="R1627" s="250"/>
      <c r="S1627" s="250"/>
      <c r="T1627" s="251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52" t="s">
        <v>230</v>
      </c>
      <c r="AU1627" s="252" t="s">
        <v>88</v>
      </c>
      <c r="AV1627" s="13" t="s">
        <v>88</v>
      </c>
      <c r="AW1627" s="13" t="s">
        <v>34</v>
      </c>
      <c r="AX1627" s="13" t="s">
        <v>86</v>
      </c>
      <c r="AY1627" s="252" t="s">
        <v>216</v>
      </c>
    </row>
    <row r="1628" s="2" customFormat="1" ht="16.5" customHeight="1">
      <c r="A1628" s="39"/>
      <c r="B1628" s="40"/>
      <c r="C1628" s="228" t="s">
        <v>2634</v>
      </c>
      <c r="D1628" s="228" t="s">
        <v>218</v>
      </c>
      <c r="E1628" s="229" t="s">
        <v>2635</v>
      </c>
      <c r="F1628" s="230" t="s">
        <v>2636</v>
      </c>
      <c r="G1628" s="231" t="s">
        <v>277</v>
      </c>
      <c r="H1628" s="232">
        <v>34.063000000000002</v>
      </c>
      <c r="I1628" s="233"/>
      <c r="J1628" s="234">
        <f>ROUND(I1628*H1628,2)</f>
        <v>0</v>
      </c>
      <c r="K1628" s="230" t="s">
        <v>222</v>
      </c>
      <c r="L1628" s="45"/>
      <c r="M1628" s="235" t="s">
        <v>1</v>
      </c>
      <c r="N1628" s="236" t="s">
        <v>44</v>
      </c>
      <c r="O1628" s="92"/>
      <c r="P1628" s="237">
        <f>O1628*H1628</f>
        <v>0</v>
      </c>
      <c r="Q1628" s="237">
        <v>0.00025999999999999998</v>
      </c>
      <c r="R1628" s="237">
        <f>Q1628*H1628</f>
        <v>0.0088563800000000005</v>
      </c>
      <c r="S1628" s="237">
        <v>0</v>
      </c>
      <c r="T1628" s="238">
        <f>S1628*H1628</f>
        <v>0</v>
      </c>
      <c r="U1628" s="39"/>
      <c r="V1628" s="39"/>
      <c r="W1628" s="39"/>
      <c r="X1628" s="39"/>
      <c r="Y1628" s="39"/>
      <c r="Z1628" s="39"/>
      <c r="AA1628" s="39"/>
      <c r="AB1628" s="39"/>
      <c r="AC1628" s="39"/>
      <c r="AD1628" s="39"/>
      <c r="AE1628" s="39"/>
      <c r="AR1628" s="239" t="s">
        <v>290</v>
      </c>
      <c r="AT1628" s="239" t="s">
        <v>218</v>
      </c>
      <c r="AU1628" s="239" t="s">
        <v>88</v>
      </c>
      <c r="AY1628" s="18" t="s">
        <v>216</v>
      </c>
      <c r="BE1628" s="240">
        <f>IF(N1628="základní",J1628,0)</f>
        <v>0</v>
      </c>
      <c r="BF1628" s="240">
        <f>IF(N1628="snížená",J1628,0)</f>
        <v>0</v>
      </c>
      <c r="BG1628" s="240">
        <f>IF(N1628="zákl. přenesená",J1628,0)</f>
        <v>0</v>
      </c>
      <c r="BH1628" s="240">
        <f>IF(N1628="sníž. přenesená",J1628,0)</f>
        <v>0</v>
      </c>
      <c r="BI1628" s="240">
        <f>IF(N1628="nulová",J1628,0)</f>
        <v>0</v>
      </c>
      <c r="BJ1628" s="18" t="s">
        <v>86</v>
      </c>
      <c r="BK1628" s="240">
        <f>ROUND(I1628*H1628,2)</f>
        <v>0</v>
      </c>
      <c r="BL1628" s="18" t="s">
        <v>290</v>
      </c>
      <c r="BM1628" s="239" t="s">
        <v>2637</v>
      </c>
    </row>
    <row r="1629" s="13" customFormat="1">
      <c r="A1629" s="13"/>
      <c r="B1629" s="241"/>
      <c r="C1629" s="242"/>
      <c r="D1629" s="243" t="s">
        <v>230</v>
      </c>
      <c r="E1629" s="244" t="s">
        <v>1</v>
      </c>
      <c r="F1629" s="245" t="s">
        <v>1214</v>
      </c>
      <c r="G1629" s="242"/>
      <c r="H1629" s="246">
        <v>21.875</v>
      </c>
      <c r="I1629" s="247"/>
      <c r="J1629" s="242"/>
      <c r="K1629" s="242"/>
      <c r="L1629" s="248"/>
      <c r="M1629" s="249"/>
      <c r="N1629" s="250"/>
      <c r="O1629" s="250"/>
      <c r="P1629" s="250"/>
      <c r="Q1629" s="250"/>
      <c r="R1629" s="250"/>
      <c r="S1629" s="250"/>
      <c r="T1629" s="251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52" t="s">
        <v>230</v>
      </c>
      <c r="AU1629" s="252" t="s">
        <v>88</v>
      </c>
      <c r="AV1629" s="13" t="s">
        <v>88</v>
      </c>
      <c r="AW1629" s="13" t="s">
        <v>34</v>
      </c>
      <c r="AX1629" s="13" t="s">
        <v>79</v>
      </c>
      <c r="AY1629" s="252" t="s">
        <v>216</v>
      </c>
    </row>
    <row r="1630" s="13" customFormat="1">
      <c r="A1630" s="13"/>
      <c r="B1630" s="241"/>
      <c r="C1630" s="242"/>
      <c r="D1630" s="243" t="s">
        <v>230</v>
      </c>
      <c r="E1630" s="244" t="s">
        <v>1</v>
      </c>
      <c r="F1630" s="245" t="s">
        <v>1215</v>
      </c>
      <c r="G1630" s="242"/>
      <c r="H1630" s="246">
        <v>7.8129999999999997</v>
      </c>
      <c r="I1630" s="247"/>
      <c r="J1630" s="242"/>
      <c r="K1630" s="242"/>
      <c r="L1630" s="248"/>
      <c r="M1630" s="249"/>
      <c r="N1630" s="250"/>
      <c r="O1630" s="250"/>
      <c r="P1630" s="250"/>
      <c r="Q1630" s="250"/>
      <c r="R1630" s="250"/>
      <c r="S1630" s="250"/>
      <c r="T1630" s="251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52" t="s">
        <v>230</v>
      </c>
      <c r="AU1630" s="252" t="s">
        <v>88</v>
      </c>
      <c r="AV1630" s="13" t="s">
        <v>88</v>
      </c>
      <c r="AW1630" s="13" t="s">
        <v>34</v>
      </c>
      <c r="AX1630" s="13" t="s">
        <v>79</v>
      </c>
      <c r="AY1630" s="252" t="s">
        <v>216</v>
      </c>
    </row>
    <row r="1631" s="13" customFormat="1">
      <c r="A1631" s="13"/>
      <c r="B1631" s="241"/>
      <c r="C1631" s="242"/>
      <c r="D1631" s="243" t="s">
        <v>230</v>
      </c>
      <c r="E1631" s="244" t="s">
        <v>1</v>
      </c>
      <c r="F1631" s="245" t="s">
        <v>1216</v>
      </c>
      <c r="G1631" s="242"/>
      <c r="H1631" s="246">
        <v>4.375</v>
      </c>
      <c r="I1631" s="247"/>
      <c r="J1631" s="242"/>
      <c r="K1631" s="242"/>
      <c r="L1631" s="248"/>
      <c r="M1631" s="249"/>
      <c r="N1631" s="250"/>
      <c r="O1631" s="250"/>
      <c r="P1631" s="250"/>
      <c r="Q1631" s="250"/>
      <c r="R1631" s="250"/>
      <c r="S1631" s="250"/>
      <c r="T1631" s="251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52" t="s">
        <v>230</v>
      </c>
      <c r="AU1631" s="252" t="s">
        <v>88</v>
      </c>
      <c r="AV1631" s="13" t="s">
        <v>88</v>
      </c>
      <c r="AW1631" s="13" t="s">
        <v>34</v>
      </c>
      <c r="AX1631" s="13" t="s">
        <v>79</v>
      </c>
      <c r="AY1631" s="252" t="s">
        <v>216</v>
      </c>
    </row>
    <row r="1632" s="14" customFormat="1">
      <c r="A1632" s="14"/>
      <c r="B1632" s="253"/>
      <c r="C1632" s="254"/>
      <c r="D1632" s="243" t="s">
        <v>230</v>
      </c>
      <c r="E1632" s="255" t="s">
        <v>1</v>
      </c>
      <c r="F1632" s="256" t="s">
        <v>285</v>
      </c>
      <c r="G1632" s="254"/>
      <c r="H1632" s="257">
        <v>34.063000000000002</v>
      </c>
      <c r="I1632" s="258"/>
      <c r="J1632" s="254"/>
      <c r="K1632" s="254"/>
      <c r="L1632" s="259"/>
      <c r="M1632" s="260"/>
      <c r="N1632" s="261"/>
      <c r="O1632" s="261"/>
      <c r="P1632" s="261"/>
      <c r="Q1632" s="261"/>
      <c r="R1632" s="261"/>
      <c r="S1632" s="261"/>
      <c r="T1632" s="262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63" t="s">
        <v>230</v>
      </c>
      <c r="AU1632" s="263" t="s">
        <v>88</v>
      </c>
      <c r="AV1632" s="14" t="s">
        <v>121</v>
      </c>
      <c r="AW1632" s="14" t="s">
        <v>34</v>
      </c>
      <c r="AX1632" s="14" t="s">
        <v>86</v>
      </c>
      <c r="AY1632" s="263" t="s">
        <v>216</v>
      </c>
    </row>
    <row r="1633" s="2" customFormat="1" ht="21.75" customHeight="1">
      <c r="A1633" s="39"/>
      <c r="B1633" s="40"/>
      <c r="C1633" s="264" t="s">
        <v>2638</v>
      </c>
      <c r="D1633" s="264" t="s">
        <v>372</v>
      </c>
      <c r="E1633" s="265" t="s">
        <v>2639</v>
      </c>
      <c r="F1633" s="266" t="s">
        <v>2640</v>
      </c>
      <c r="G1633" s="267" t="s">
        <v>2043</v>
      </c>
      <c r="H1633" s="268">
        <v>14</v>
      </c>
      <c r="I1633" s="269"/>
      <c r="J1633" s="270">
        <f>ROUND(I1633*H1633,2)</f>
        <v>0</v>
      </c>
      <c r="K1633" s="266" t="s">
        <v>1</v>
      </c>
      <c r="L1633" s="271"/>
      <c r="M1633" s="272" t="s">
        <v>1</v>
      </c>
      <c r="N1633" s="273" t="s">
        <v>44</v>
      </c>
      <c r="O1633" s="92"/>
      <c r="P1633" s="237">
        <f>O1633*H1633</f>
        <v>0</v>
      </c>
      <c r="Q1633" s="237">
        <v>0.036810000000000002</v>
      </c>
      <c r="R1633" s="237">
        <f>Q1633*H1633</f>
        <v>0.51534000000000002</v>
      </c>
      <c r="S1633" s="237">
        <v>0</v>
      </c>
      <c r="T1633" s="238">
        <f>S1633*H1633</f>
        <v>0</v>
      </c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R1633" s="239" t="s">
        <v>371</v>
      </c>
      <c r="AT1633" s="239" t="s">
        <v>372</v>
      </c>
      <c r="AU1633" s="239" t="s">
        <v>88</v>
      </c>
      <c r="AY1633" s="18" t="s">
        <v>216</v>
      </c>
      <c r="BE1633" s="240">
        <f>IF(N1633="základní",J1633,0)</f>
        <v>0</v>
      </c>
      <c r="BF1633" s="240">
        <f>IF(N1633="snížená",J1633,0)</f>
        <v>0</v>
      </c>
      <c r="BG1633" s="240">
        <f>IF(N1633="zákl. přenesená",J1633,0)</f>
        <v>0</v>
      </c>
      <c r="BH1633" s="240">
        <f>IF(N1633="sníž. přenesená",J1633,0)</f>
        <v>0</v>
      </c>
      <c r="BI1633" s="240">
        <f>IF(N1633="nulová",J1633,0)</f>
        <v>0</v>
      </c>
      <c r="BJ1633" s="18" t="s">
        <v>86</v>
      </c>
      <c r="BK1633" s="240">
        <f>ROUND(I1633*H1633,2)</f>
        <v>0</v>
      </c>
      <c r="BL1633" s="18" t="s">
        <v>290</v>
      </c>
      <c r="BM1633" s="239" t="s">
        <v>2641</v>
      </c>
    </row>
    <row r="1634" s="13" customFormat="1">
      <c r="A1634" s="13"/>
      <c r="B1634" s="241"/>
      <c r="C1634" s="242"/>
      <c r="D1634" s="243" t="s">
        <v>230</v>
      </c>
      <c r="E1634" s="244" t="s">
        <v>1</v>
      </c>
      <c r="F1634" s="245" t="s">
        <v>2642</v>
      </c>
      <c r="G1634" s="242"/>
      <c r="H1634" s="246">
        <v>14</v>
      </c>
      <c r="I1634" s="247"/>
      <c r="J1634" s="242"/>
      <c r="K1634" s="242"/>
      <c r="L1634" s="248"/>
      <c r="M1634" s="249"/>
      <c r="N1634" s="250"/>
      <c r="O1634" s="250"/>
      <c r="P1634" s="250"/>
      <c r="Q1634" s="250"/>
      <c r="R1634" s="250"/>
      <c r="S1634" s="250"/>
      <c r="T1634" s="251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52" t="s">
        <v>230</v>
      </c>
      <c r="AU1634" s="252" t="s">
        <v>88</v>
      </c>
      <c r="AV1634" s="13" t="s">
        <v>88</v>
      </c>
      <c r="AW1634" s="13" t="s">
        <v>34</v>
      </c>
      <c r="AX1634" s="13" t="s">
        <v>86</v>
      </c>
      <c r="AY1634" s="252" t="s">
        <v>216</v>
      </c>
    </row>
    <row r="1635" s="2" customFormat="1" ht="24.15" customHeight="1">
      <c r="A1635" s="39"/>
      <c r="B1635" s="40"/>
      <c r="C1635" s="264" t="s">
        <v>2643</v>
      </c>
      <c r="D1635" s="264" t="s">
        <v>372</v>
      </c>
      <c r="E1635" s="265" t="s">
        <v>2644</v>
      </c>
      <c r="F1635" s="266" t="s">
        <v>2645</v>
      </c>
      <c r="G1635" s="267" t="s">
        <v>2043</v>
      </c>
      <c r="H1635" s="268">
        <v>1</v>
      </c>
      <c r="I1635" s="269"/>
      <c r="J1635" s="270">
        <f>ROUND(I1635*H1635,2)</f>
        <v>0</v>
      </c>
      <c r="K1635" s="266" t="s">
        <v>1</v>
      </c>
      <c r="L1635" s="271"/>
      <c r="M1635" s="272" t="s">
        <v>1</v>
      </c>
      <c r="N1635" s="273" t="s">
        <v>44</v>
      </c>
      <c r="O1635" s="92"/>
      <c r="P1635" s="237">
        <f>O1635*H1635</f>
        <v>0</v>
      </c>
      <c r="Q1635" s="237">
        <v>0.036810000000000002</v>
      </c>
      <c r="R1635" s="237">
        <f>Q1635*H1635</f>
        <v>0.036810000000000002</v>
      </c>
      <c r="S1635" s="237">
        <v>0</v>
      </c>
      <c r="T1635" s="238">
        <f>S1635*H1635</f>
        <v>0</v>
      </c>
      <c r="U1635" s="39"/>
      <c r="V1635" s="39"/>
      <c r="W1635" s="39"/>
      <c r="X1635" s="39"/>
      <c r="Y1635" s="39"/>
      <c r="Z1635" s="39"/>
      <c r="AA1635" s="39"/>
      <c r="AB1635" s="39"/>
      <c r="AC1635" s="39"/>
      <c r="AD1635" s="39"/>
      <c r="AE1635" s="39"/>
      <c r="AR1635" s="239" t="s">
        <v>371</v>
      </c>
      <c r="AT1635" s="239" t="s">
        <v>372</v>
      </c>
      <c r="AU1635" s="239" t="s">
        <v>88</v>
      </c>
      <c r="AY1635" s="18" t="s">
        <v>216</v>
      </c>
      <c r="BE1635" s="240">
        <f>IF(N1635="základní",J1635,0)</f>
        <v>0</v>
      </c>
      <c r="BF1635" s="240">
        <f>IF(N1635="snížená",J1635,0)</f>
        <v>0</v>
      </c>
      <c r="BG1635" s="240">
        <f>IF(N1635="zákl. přenesená",J1635,0)</f>
        <v>0</v>
      </c>
      <c r="BH1635" s="240">
        <f>IF(N1635="sníž. přenesená",J1635,0)</f>
        <v>0</v>
      </c>
      <c r="BI1635" s="240">
        <f>IF(N1635="nulová",J1635,0)</f>
        <v>0</v>
      </c>
      <c r="BJ1635" s="18" t="s">
        <v>86</v>
      </c>
      <c r="BK1635" s="240">
        <f>ROUND(I1635*H1635,2)</f>
        <v>0</v>
      </c>
      <c r="BL1635" s="18" t="s">
        <v>290</v>
      </c>
      <c r="BM1635" s="239" t="s">
        <v>2646</v>
      </c>
    </row>
    <row r="1636" s="13" customFormat="1">
      <c r="A1636" s="13"/>
      <c r="B1636" s="241"/>
      <c r="C1636" s="242"/>
      <c r="D1636" s="243" t="s">
        <v>230</v>
      </c>
      <c r="E1636" s="244" t="s">
        <v>1</v>
      </c>
      <c r="F1636" s="245" t="s">
        <v>86</v>
      </c>
      <c r="G1636" s="242"/>
      <c r="H1636" s="246">
        <v>1</v>
      </c>
      <c r="I1636" s="247"/>
      <c r="J1636" s="242"/>
      <c r="K1636" s="242"/>
      <c r="L1636" s="248"/>
      <c r="M1636" s="249"/>
      <c r="N1636" s="250"/>
      <c r="O1636" s="250"/>
      <c r="P1636" s="250"/>
      <c r="Q1636" s="250"/>
      <c r="R1636" s="250"/>
      <c r="S1636" s="250"/>
      <c r="T1636" s="251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52" t="s">
        <v>230</v>
      </c>
      <c r="AU1636" s="252" t="s">
        <v>88</v>
      </c>
      <c r="AV1636" s="13" t="s">
        <v>88</v>
      </c>
      <c r="AW1636" s="13" t="s">
        <v>34</v>
      </c>
      <c r="AX1636" s="13" t="s">
        <v>86</v>
      </c>
      <c r="AY1636" s="252" t="s">
        <v>216</v>
      </c>
    </row>
    <row r="1637" s="2" customFormat="1" ht="24.15" customHeight="1">
      <c r="A1637" s="39"/>
      <c r="B1637" s="40"/>
      <c r="C1637" s="264" t="s">
        <v>2647</v>
      </c>
      <c r="D1637" s="264" t="s">
        <v>372</v>
      </c>
      <c r="E1637" s="265" t="s">
        <v>2648</v>
      </c>
      <c r="F1637" s="266" t="s">
        <v>2649</v>
      </c>
      <c r="G1637" s="267" t="s">
        <v>2043</v>
      </c>
      <c r="H1637" s="268">
        <v>1</v>
      </c>
      <c r="I1637" s="269"/>
      <c r="J1637" s="270">
        <f>ROUND(I1637*H1637,2)</f>
        <v>0</v>
      </c>
      <c r="K1637" s="266" t="s">
        <v>1</v>
      </c>
      <c r="L1637" s="271"/>
      <c r="M1637" s="272" t="s">
        <v>1</v>
      </c>
      <c r="N1637" s="273" t="s">
        <v>44</v>
      </c>
      <c r="O1637" s="92"/>
      <c r="P1637" s="237">
        <f>O1637*H1637</f>
        <v>0</v>
      </c>
      <c r="Q1637" s="237">
        <v>0.036810000000000002</v>
      </c>
      <c r="R1637" s="237">
        <f>Q1637*H1637</f>
        <v>0.036810000000000002</v>
      </c>
      <c r="S1637" s="237">
        <v>0</v>
      </c>
      <c r="T1637" s="238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39" t="s">
        <v>371</v>
      </c>
      <c r="AT1637" s="239" t="s">
        <v>372</v>
      </c>
      <c r="AU1637" s="239" t="s">
        <v>88</v>
      </c>
      <c r="AY1637" s="18" t="s">
        <v>216</v>
      </c>
      <c r="BE1637" s="240">
        <f>IF(N1637="základní",J1637,0)</f>
        <v>0</v>
      </c>
      <c r="BF1637" s="240">
        <f>IF(N1637="snížená",J1637,0)</f>
        <v>0</v>
      </c>
      <c r="BG1637" s="240">
        <f>IF(N1637="zákl. přenesená",J1637,0)</f>
        <v>0</v>
      </c>
      <c r="BH1637" s="240">
        <f>IF(N1637="sníž. přenesená",J1637,0)</f>
        <v>0</v>
      </c>
      <c r="BI1637" s="240">
        <f>IF(N1637="nulová",J1637,0)</f>
        <v>0</v>
      </c>
      <c r="BJ1637" s="18" t="s">
        <v>86</v>
      </c>
      <c r="BK1637" s="240">
        <f>ROUND(I1637*H1637,2)</f>
        <v>0</v>
      </c>
      <c r="BL1637" s="18" t="s">
        <v>290</v>
      </c>
      <c r="BM1637" s="239" t="s">
        <v>2650</v>
      </c>
    </row>
    <row r="1638" s="13" customFormat="1">
      <c r="A1638" s="13"/>
      <c r="B1638" s="241"/>
      <c r="C1638" s="242"/>
      <c r="D1638" s="243" t="s">
        <v>230</v>
      </c>
      <c r="E1638" s="244" t="s">
        <v>1</v>
      </c>
      <c r="F1638" s="245" t="s">
        <v>86</v>
      </c>
      <c r="G1638" s="242"/>
      <c r="H1638" s="246">
        <v>1</v>
      </c>
      <c r="I1638" s="247"/>
      <c r="J1638" s="242"/>
      <c r="K1638" s="242"/>
      <c r="L1638" s="248"/>
      <c r="M1638" s="249"/>
      <c r="N1638" s="250"/>
      <c r="O1638" s="250"/>
      <c r="P1638" s="250"/>
      <c r="Q1638" s="250"/>
      <c r="R1638" s="250"/>
      <c r="S1638" s="250"/>
      <c r="T1638" s="251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52" t="s">
        <v>230</v>
      </c>
      <c r="AU1638" s="252" t="s">
        <v>88</v>
      </c>
      <c r="AV1638" s="13" t="s">
        <v>88</v>
      </c>
      <c r="AW1638" s="13" t="s">
        <v>34</v>
      </c>
      <c r="AX1638" s="13" t="s">
        <v>86</v>
      </c>
      <c r="AY1638" s="252" t="s">
        <v>216</v>
      </c>
    </row>
    <row r="1639" s="2" customFormat="1" ht="16.5" customHeight="1">
      <c r="A1639" s="39"/>
      <c r="B1639" s="40"/>
      <c r="C1639" s="228" t="s">
        <v>2651</v>
      </c>
      <c r="D1639" s="228" t="s">
        <v>218</v>
      </c>
      <c r="E1639" s="229" t="s">
        <v>2652</v>
      </c>
      <c r="F1639" s="230" t="s">
        <v>2653</v>
      </c>
      <c r="G1639" s="231" t="s">
        <v>277</v>
      </c>
      <c r="H1639" s="232">
        <v>92.171999999999997</v>
      </c>
      <c r="I1639" s="233"/>
      <c r="J1639" s="234">
        <f>ROUND(I1639*H1639,2)</f>
        <v>0</v>
      </c>
      <c r="K1639" s="230" t="s">
        <v>222</v>
      </c>
      <c r="L1639" s="45"/>
      <c r="M1639" s="235" t="s">
        <v>1</v>
      </c>
      <c r="N1639" s="236" t="s">
        <v>44</v>
      </c>
      <c r="O1639" s="92"/>
      <c r="P1639" s="237">
        <f>O1639*H1639</f>
        <v>0</v>
      </c>
      <c r="Q1639" s="237">
        <v>0.00025999999999999998</v>
      </c>
      <c r="R1639" s="237">
        <f>Q1639*H1639</f>
        <v>0.023964719999999998</v>
      </c>
      <c r="S1639" s="237">
        <v>0</v>
      </c>
      <c r="T1639" s="238">
        <f>S1639*H1639</f>
        <v>0</v>
      </c>
      <c r="U1639" s="39"/>
      <c r="V1639" s="39"/>
      <c r="W1639" s="39"/>
      <c r="X1639" s="39"/>
      <c r="Y1639" s="39"/>
      <c r="Z1639" s="39"/>
      <c r="AA1639" s="39"/>
      <c r="AB1639" s="39"/>
      <c r="AC1639" s="39"/>
      <c r="AD1639" s="39"/>
      <c r="AE1639" s="39"/>
      <c r="AR1639" s="239" t="s">
        <v>290</v>
      </c>
      <c r="AT1639" s="239" t="s">
        <v>218</v>
      </c>
      <c r="AU1639" s="239" t="s">
        <v>88</v>
      </c>
      <c r="AY1639" s="18" t="s">
        <v>216</v>
      </c>
      <c r="BE1639" s="240">
        <f>IF(N1639="základní",J1639,0)</f>
        <v>0</v>
      </c>
      <c r="BF1639" s="240">
        <f>IF(N1639="snížená",J1639,0)</f>
        <v>0</v>
      </c>
      <c r="BG1639" s="240">
        <f>IF(N1639="zákl. přenesená",J1639,0)</f>
        <v>0</v>
      </c>
      <c r="BH1639" s="240">
        <f>IF(N1639="sníž. přenesená",J1639,0)</f>
        <v>0</v>
      </c>
      <c r="BI1639" s="240">
        <f>IF(N1639="nulová",J1639,0)</f>
        <v>0</v>
      </c>
      <c r="BJ1639" s="18" t="s">
        <v>86</v>
      </c>
      <c r="BK1639" s="240">
        <f>ROUND(I1639*H1639,2)</f>
        <v>0</v>
      </c>
      <c r="BL1639" s="18" t="s">
        <v>290</v>
      </c>
      <c r="BM1639" s="239" t="s">
        <v>2654</v>
      </c>
    </row>
    <row r="1640" s="13" customFormat="1">
      <c r="A1640" s="13"/>
      <c r="B1640" s="241"/>
      <c r="C1640" s="242"/>
      <c r="D1640" s="243" t="s">
        <v>230</v>
      </c>
      <c r="E1640" s="244" t="s">
        <v>1</v>
      </c>
      <c r="F1640" s="245" t="s">
        <v>1217</v>
      </c>
      <c r="G1640" s="242"/>
      <c r="H1640" s="246">
        <v>65.813000000000002</v>
      </c>
      <c r="I1640" s="247"/>
      <c r="J1640" s="242"/>
      <c r="K1640" s="242"/>
      <c r="L1640" s="248"/>
      <c r="M1640" s="249"/>
      <c r="N1640" s="250"/>
      <c r="O1640" s="250"/>
      <c r="P1640" s="250"/>
      <c r="Q1640" s="250"/>
      <c r="R1640" s="250"/>
      <c r="S1640" s="250"/>
      <c r="T1640" s="251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52" t="s">
        <v>230</v>
      </c>
      <c r="AU1640" s="252" t="s">
        <v>88</v>
      </c>
      <c r="AV1640" s="13" t="s">
        <v>88</v>
      </c>
      <c r="AW1640" s="13" t="s">
        <v>34</v>
      </c>
      <c r="AX1640" s="13" t="s">
        <v>79</v>
      </c>
      <c r="AY1640" s="252" t="s">
        <v>216</v>
      </c>
    </row>
    <row r="1641" s="13" customFormat="1">
      <c r="A1641" s="13"/>
      <c r="B1641" s="241"/>
      <c r="C1641" s="242"/>
      <c r="D1641" s="243" t="s">
        <v>230</v>
      </c>
      <c r="E1641" s="244" t="s">
        <v>1</v>
      </c>
      <c r="F1641" s="245" t="s">
        <v>1218</v>
      </c>
      <c r="G1641" s="242"/>
      <c r="H1641" s="246">
        <v>18.484000000000002</v>
      </c>
      <c r="I1641" s="247"/>
      <c r="J1641" s="242"/>
      <c r="K1641" s="242"/>
      <c r="L1641" s="248"/>
      <c r="M1641" s="249"/>
      <c r="N1641" s="250"/>
      <c r="O1641" s="250"/>
      <c r="P1641" s="250"/>
      <c r="Q1641" s="250"/>
      <c r="R1641" s="250"/>
      <c r="S1641" s="250"/>
      <c r="T1641" s="251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52" t="s">
        <v>230</v>
      </c>
      <c r="AU1641" s="252" t="s">
        <v>88</v>
      </c>
      <c r="AV1641" s="13" t="s">
        <v>88</v>
      </c>
      <c r="AW1641" s="13" t="s">
        <v>34</v>
      </c>
      <c r="AX1641" s="13" t="s">
        <v>79</v>
      </c>
      <c r="AY1641" s="252" t="s">
        <v>216</v>
      </c>
    </row>
    <row r="1642" s="13" customFormat="1">
      <c r="A1642" s="13"/>
      <c r="B1642" s="241"/>
      <c r="C1642" s="242"/>
      <c r="D1642" s="243" t="s">
        <v>230</v>
      </c>
      <c r="E1642" s="244" t="s">
        <v>1</v>
      </c>
      <c r="F1642" s="245" t="s">
        <v>1219</v>
      </c>
      <c r="G1642" s="242"/>
      <c r="H1642" s="246">
        <v>7.875</v>
      </c>
      <c r="I1642" s="247"/>
      <c r="J1642" s="242"/>
      <c r="K1642" s="242"/>
      <c r="L1642" s="248"/>
      <c r="M1642" s="249"/>
      <c r="N1642" s="250"/>
      <c r="O1642" s="250"/>
      <c r="P1642" s="250"/>
      <c r="Q1642" s="250"/>
      <c r="R1642" s="250"/>
      <c r="S1642" s="250"/>
      <c r="T1642" s="251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52" t="s">
        <v>230</v>
      </c>
      <c r="AU1642" s="252" t="s">
        <v>88</v>
      </c>
      <c r="AV1642" s="13" t="s">
        <v>88</v>
      </c>
      <c r="AW1642" s="13" t="s">
        <v>34</v>
      </c>
      <c r="AX1642" s="13" t="s">
        <v>79</v>
      </c>
      <c r="AY1642" s="252" t="s">
        <v>216</v>
      </c>
    </row>
    <row r="1643" s="14" customFormat="1">
      <c r="A1643" s="14"/>
      <c r="B1643" s="253"/>
      <c r="C1643" s="254"/>
      <c r="D1643" s="243" t="s">
        <v>230</v>
      </c>
      <c r="E1643" s="255" t="s">
        <v>1</v>
      </c>
      <c r="F1643" s="256" t="s">
        <v>285</v>
      </c>
      <c r="G1643" s="254"/>
      <c r="H1643" s="257">
        <v>92.171999999999997</v>
      </c>
      <c r="I1643" s="258"/>
      <c r="J1643" s="254"/>
      <c r="K1643" s="254"/>
      <c r="L1643" s="259"/>
      <c r="M1643" s="260"/>
      <c r="N1643" s="261"/>
      <c r="O1643" s="261"/>
      <c r="P1643" s="261"/>
      <c r="Q1643" s="261"/>
      <c r="R1643" s="261"/>
      <c r="S1643" s="261"/>
      <c r="T1643" s="262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T1643" s="263" t="s">
        <v>230</v>
      </c>
      <c r="AU1643" s="263" t="s">
        <v>88</v>
      </c>
      <c r="AV1643" s="14" t="s">
        <v>121</v>
      </c>
      <c r="AW1643" s="14" t="s">
        <v>34</v>
      </c>
      <c r="AX1643" s="14" t="s">
        <v>86</v>
      </c>
      <c r="AY1643" s="263" t="s">
        <v>216</v>
      </c>
    </row>
    <row r="1644" s="2" customFormat="1" ht="24.15" customHeight="1">
      <c r="A1644" s="39"/>
      <c r="B1644" s="40"/>
      <c r="C1644" s="264" t="s">
        <v>2655</v>
      </c>
      <c r="D1644" s="264" t="s">
        <v>372</v>
      </c>
      <c r="E1644" s="265" t="s">
        <v>2656</v>
      </c>
      <c r="F1644" s="266" t="s">
        <v>2657</v>
      </c>
      <c r="G1644" s="267" t="s">
        <v>2043</v>
      </c>
      <c r="H1644" s="268">
        <v>10</v>
      </c>
      <c r="I1644" s="269"/>
      <c r="J1644" s="270">
        <f>ROUND(I1644*H1644,2)</f>
        <v>0</v>
      </c>
      <c r="K1644" s="266" t="s">
        <v>1</v>
      </c>
      <c r="L1644" s="271"/>
      <c r="M1644" s="272" t="s">
        <v>1</v>
      </c>
      <c r="N1644" s="273" t="s">
        <v>44</v>
      </c>
      <c r="O1644" s="92"/>
      <c r="P1644" s="237">
        <f>O1644*H1644</f>
        <v>0</v>
      </c>
      <c r="Q1644" s="237">
        <v>0.037960000000000001</v>
      </c>
      <c r="R1644" s="237">
        <f>Q1644*H1644</f>
        <v>0.37959999999999999</v>
      </c>
      <c r="S1644" s="237">
        <v>0</v>
      </c>
      <c r="T1644" s="238">
        <f>S1644*H1644</f>
        <v>0</v>
      </c>
      <c r="U1644" s="39"/>
      <c r="V1644" s="39"/>
      <c r="W1644" s="39"/>
      <c r="X1644" s="39"/>
      <c r="Y1644" s="39"/>
      <c r="Z1644" s="39"/>
      <c r="AA1644" s="39"/>
      <c r="AB1644" s="39"/>
      <c r="AC1644" s="39"/>
      <c r="AD1644" s="39"/>
      <c r="AE1644" s="39"/>
      <c r="AR1644" s="239" t="s">
        <v>371</v>
      </c>
      <c r="AT1644" s="239" t="s">
        <v>372</v>
      </c>
      <c r="AU1644" s="239" t="s">
        <v>88</v>
      </c>
      <c r="AY1644" s="18" t="s">
        <v>216</v>
      </c>
      <c r="BE1644" s="240">
        <f>IF(N1644="základní",J1644,0)</f>
        <v>0</v>
      </c>
      <c r="BF1644" s="240">
        <f>IF(N1644="snížená",J1644,0)</f>
        <v>0</v>
      </c>
      <c r="BG1644" s="240">
        <f>IF(N1644="zákl. přenesená",J1644,0)</f>
        <v>0</v>
      </c>
      <c r="BH1644" s="240">
        <f>IF(N1644="sníž. přenesená",J1644,0)</f>
        <v>0</v>
      </c>
      <c r="BI1644" s="240">
        <f>IF(N1644="nulová",J1644,0)</f>
        <v>0</v>
      </c>
      <c r="BJ1644" s="18" t="s">
        <v>86</v>
      </c>
      <c r="BK1644" s="240">
        <f>ROUND(I1644*H1644,2)</f>
        <v>0</v>
      </c>
      <c r="BL1644" s="18" t="s">
        <v>290</v>
      </c>
      <c r="BM1644" s="239" t="s">
        <v>2658</v>
      </c>
    </row>
    <row r="1645" s="13" customFormat="1">
      <c r="A1645" s="13"/>
      <c r="B1645" s="241"/>
      <c r="C1645" s="242"/>
      <c r="D1645" s="243" t="s">
        <v>230</v>
      </c>
      <c r="E1645" s="244" t="s">
        <v>1</v>
      </c>
      <c r="F1645" s="245" t="s">
        <v>260</v>
      </c>
      <c r="G1645" s="242"/>
      <c r="H1645" s="246">
        <v>10</v>
      </c>
      <c r="I1645" s="247"/>
      <c r="J1645" s="242"/>
      <c r="K1645" s="242"/>
      <c r="L1645" s="248"/>
      <c r="M1645" s="249"/>
      <c r="N1645" s="250"/>
      <c r="O1645" s="250"/>
      <c r="P1645" s="250"/>
      <c r="Q1645" s="250"/>
      <c r="R1645" s="250"/>
      <c r="S1645" s="250"/>
      <c r="T1645" s="251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52" t="s">
        <v>230</v>
      </c>
      <c r="AU1645" s="252" t="s">
        <v>88</v>
      </c>
      <c r="AV1645" s="13" t="s">
        <v>88</v>
      </c>
      <c r="AW1645" s="13" t="s">
        <v>34</v>
      </c>
      <c r="AX1645" s="13" t="s">
        <v>86</v>
      </c>
      <c r="AY1645" s="252" t="s">
        <v>216</v>
      </c>
    </row>
    <row r="1646" s="2" customFormat="1" ht="24.15" customHeight="1">
      <c r="A1646" s="39"/>
      <c r="B1646" s="40"/>
      <c r="C1646" s="264" t="s">
        <v>2659</v>
      </c>
      <c r="D1646" s="264" t="s">
        <v>372</v>
      </c>
      <c r="E1646" s="265" t="s">
        <v>2660</v>
      </c>
      <c r="F1646" s="266" t="s">
        <v>2661</v>
      </c>
      <c r="G1646" s="267" t="s">
        <v>2043</v>
      </c>
      <c r="H1646" s="268">
        <v>3</v>
      </c>
      <c r="I1646" s="269"/>
      <c r="J1646" s="270">
        <f>ROUND(I1646*H1646,2)</f>
        <v>0</v>
      </c>
      <c r="K1646" s="266" t="s">
        <v>1</v>
      </c>
      <c r="L1646" s="271"/>
      <c r="M1646" s="272" t="s">
        <v>1</v>
      </c>
      <c r="N1646" s="273" t="s">
        <v>44</v>
      </c>
      <c r="O1646" s="92"/>
      <c r="P1646" s="237">
        <f>O1646*H1646</f>
        <v>0</v>
      </c>
      <c r="Q1646" s="237">
        <v>0.037960000000000001</v>
      </c>
      <c r="R1646" s="237">
        <f>Q1646*H1646</f>
        <v>0.11388000000000001</v>
      </c>
      <c r="S1646" s="237">
        <v>0</v>
      </c>
      <c r="T1646" s="238">
        <f>S1646*H1646</f>
        <v>0</v>
      </c>
      <c r="U1646" s="39"/>
      <c r="V1646" s="39"/>
      <c r="W1646" s="39"/>
      <c r="X1646" s="39"/>
      <c r="Y1646" s="39"/>
      <c r="Z1646" s="39"/>
      <c r="AA1646" s="39"/>
      <c r="AB1646" s="39"/>
      <c r="AC1646" s="39"/>
      <c r="AD1646" s="39"/>
      <c r="AE1646" s="39"/>
      <c r="AR1646" s="239" t="s">
        <v>371</v>
      </c>
      <c r="AT1646" s="239" t="s">
        <v>372</v>
      </c>
      <c r="AU1646" s="239" t="s">
        <v>88</v>
      </c>
      <c r="AY1646" s="18" t="s">
        <v>216</v>
      </c>
      <c r="BE1646" s="240">
        <f>IF(N1646="základní",J1646,0)</f>
        <v>0</v>
      </c>
      <c r="BF1646" s="240">
        <f>IF(N1646="snížená",J1646,0)</f>
        <v>0</v>
      </c>
      <c r="BG1646" s="240">
        <f>IF(N1646="zákl. přenesená",J1646,0)</f>
        <v>0</v>
      </c>
      <c r="BH1646" s="240">
        <f>IF(N1646="sníž. přenesená",J1646,0)</f>
        <v>0</v>
      </c>
      <c r="BI1646" s="240">
        <f>IF(N1646="nulová",J1646,0)</f>
        <v>0</v>
      </c>
      <c r="BJ1646" s="18" t="s">
        <v>86</v>
      </c>
      <c r="BK1646" s="240">
        <f>ROUND(I1646*H1646,2)</f>
        <v>0</v>
      </c>
      <c r="BL1646" s="18" t="s">
        <v>290</v>
      </c>
      <c r="BM1646" s="239" t="s">
        <v>2662</v>
      </c>
    </row>
    <row r="1647" s="13" customFormat="1">
      <c r="A1647" s="13"/>
      <c r="B1647" s="241"/>
      <c r="C1647" s="242"/>
      <c r="D1647" s="243" t="s">
        <v>230</v>
      </c>
      <c r="E1647" s="244" t="s">
        <v>1</v>
      </c>
      <c r="F1647" s="245" t="s">
        <v>99</v>
      </c>
      <c r="G1647" s="242"/>
      <c r="H1647" s="246">
        <v>3</v>
      </c>
      <c r="I1647" s="247"/>
      <c r="J1647" s="242"/>
      <c r="K1647" s="242"/>
      <c r="L1647" s="248"/>
      <c r="M1647" s="249"/>
      <c r="N1647" s="250"/>
      <c r="O1647" s="250"/>
      <c r="P1647" s="250"/>
      <c r="Q1647" s="250"/>
      <c r="R1647" s="250"/>
      <c r="S1647" s="250"/>
      <c r="T1647" s="251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52" t="s">
        <v>230</v>
      </c>
      <c r="AU1647" s="252" t="s">
        <v>88</v>
      </c>
      <c r="AV1647" s="13" t="s">
        <v>88</v>
      </c>
      <c r="AW1647" s="13" t="s">
        <v>34</v>
      </c>
      <c r="AX1647" s="13" t="s">
        <v>86</v>
      </c>
      <c r="AY1647" s="252" t="s">
        <v>216</v>
      </c>
    </row>
    <row r="1648" s="2" customFormat="1" ht="24.15" customHeight="1">
      <c r="A1648" s="39"/>
      <c r="B1648" s="40"/>
      <c r="C1648" s="264" t="s">
        <v>2663</v>
      </c>
      <c r="D1648" s="264" t="s">
        <v>372</v>
      </c>
      <c r="E1648" s="265" t="s">
        <v>2664</v>
      </c>
      <c r="F1648" s="266" t="s">
        <v>2665</v>
      </c>
      <c r="G1648" s="267" t="s">
        <v>2043</v>
      </c>
      <c r="H1648" s="268">
        <v>7</v>
      </c>
      <c r="I1648" s="269"/>
      <c r="J1648" s="270">
        <f>ROUND(I1648*H1648,2)</f>
        <v>0</v>
      </c>
      <c r="K1648" s="266" t="s">
        <v>1</v>
      </c>
      <c r="L1648" s="271"/>
      <c r="M1648" s="272" t="s">
        <v>1</v>
      </c>
      <c r="N1648" s="273" t="s">
        <v>44</v>
      </c>
      <c r="O1648" s="92"/>
      <c r="P1648" s="237">
        <f>O1648*H1648</f>
        <v>0</v>
      </c>
      <c r="Q1648" s="237">
        <v>0.037960000000000001</v>
      </c>
      <c r="R1648" s="237">
        <f>Q1648*H1648</f>
        <v>0.26572000000000001</v>
      </c>
      <c r="S1648" s="237">
        <v>0</v>
      </c>
      <c r="T1648" s="238">
        <f>S1648*H1648</f>
        <v>0</v>
      </c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R1648" s="239" t="s">
        <v>371</v>
      </c>
      <c r="AT1648" s="239" t="s">
        <v>372</v>
      </c>
      <c r="AU1648" s="239" t="s">
        <v>88</v>
      </c>
      <c r="AY1648" s="18" t="s">
        <v>216</v>
      </c>
      <c r="BE1648" s="240">
        <f>IF(N1648="základní",J1648,0)</f>
        <v>0</v>
      </c>
      <c r="BF1648" s="240">
        <f>IF(N1648="snížená",J1648,0)</f>
        <v>0</v>
      </c>
      <c r="BG1648" s="240">
        <f>IF(N1648="zákl. přenesená",J1648,0)</f>
        <v>0</v>
      </c>
      <c r="BH1648" s="240">
        <f>IF(N1648="sníž. přenesená",J1648,0)</f>
        <v>0</v>
      </c>
      <c r="BI1648" s="240">
        <f>IF(N1648="nulová",J1648,0)</f>
        <v>0</v>
      </c>
      <c r="BJ1648" s="18" t="s">
        <v>86</v>
      </c>
      <c r="BK1648" s="240">
        <f>ROUND(I1648*H1648,2)</f>
        <v>0</v>
      </c>
      <c r="BL1648" s="18" t="s">
        <v>290</v>
      </c>
      <c r="BM1648" s="239" t="s">
        <v>2666</v>
      </c>
    </row>
    <row r="1649" s="13" customFormat="1">
      <c r="A1649" s="13"/>
      <c r="B1649" s="241"/>
      <c r="C1649" s="242"/>
      <c r="D1649" s="243" t="s">
        <v>230</v>
      </c>
      <c r="E1649" s="244" t="s">
        <v>1</v>
      </c>
      <c r="F1649" s="245" t="s">
        <v>245</v>
      </c>
      <c r="G1649" s="242"/>
      <c r="H1649" s="246">
        <v>7</v>
      </c>
      <c r="I1649" s="247"/>
      <c r="J1649" s="242"/>
      <c r="K1649" s="242"/>
      <c r="L1649" s="248"/>
      <c r="M1649" s="249"/>
      <c r="N1649" s="250"/>
      <c r="O1649" s="250"/>
      <c r="P1649" s="250"/>
      <c r="Q1649" s="250"/>
      <c r="R1649" s="250"/>
      <c r="S1649" s="250"/>
      <c r="T1649" s="251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52" t="s">
        <v>230</v>
      </c>
      <c r="AU1649" s="252" t="s">
        <v>88</v>
      </c>
      <c r="AV1649" s="13" t="s">
        <v>88</v>
      </c>
      <c r="AW1649" s="13" t="s">
        <v>34</v>
      </c>
      <c r="AX1649" s="13" t="s">
        <v>86</v>
      </c>
      <c r="AY1649" s="252" t="s">
        <v>216</v>
      </c>
    </row>
    <row r="1650" s="2" customFormat="1" ht="24.15" customHeight="1">
      <c r="A1650" s="39"/>
      <c r="B1650" s="40"/>
      <c r="C1650" s="264" t="s">
        <v>2667</v>
      </c>
      <c r="D1650" s="264" t="s">
        <v>372</v>
      </c>
      <c r="E1650" s="265" t="s">
        <v>2668</v>
      </c>
      <c r="F1650" s="266" t="s">
        <v>2669</v>
      </c>
      <c r="G1650" s="267" t="s">
        <v>2043</v>
      </c>
      <c r="H1650" s="268">
        <v>1</v>
      </c>
      <c r="I1650" s="269"/>
      <c r="J1650" s="270">
        <f>ROUND(I1650*H1650,2)</f>
        <v>0</v>
      </c>
      <c r="K1650" s="266" t="s">
        <v>1</v>
      </c>
      <c r="L1650" s="271"/>
      <c r="M1650" s="272" t="s">
        <v>1</v>
      </c>
      <c r="N1650" s="273" t="s">
        <v>44</v>
      </c>
      <c r="O1650" s="92"/>
      <c r="P1650" s="237">
        <f>O1650*H1650</f>
        <v>0</v>
      </c>
      <c r="Q1650" s="237">
        <v>0.037960000000000001</v>
      </c>
      <c r="R1650" s="237">
        <f>Q1650*H1650</f>
        <v>0.037960000000000001</v>
      </c>
      <c r="S1650" s="237">
        <v>0</v>
      </c>
      <c r="T1650" s="238">
        <f>S1650*H1650</f>
        <v>0</v>
      </c>
      <c r="U1650" s="39"/>
      <c r="V1650" s="39"/>
      <c r="W1650" s="39"/>
      <c r="X1650" s="39"/>
      <c r="Y1650" s="39"/>
      <c r="Z1650" s="39"/>
      <c r="AA1650" s="39"/>
      <c r="AB1650" s="39"/>
      <c r="AC1650" s="39"/>
      <c r="AD1650" s="39"/>
      <c r="AE1650" s="39"/>
      <c r="AR1650" s="239" t="s">
        <v>371</v>
      </c>
      <c r="AT1650" s="239" t="s">
        <v>372</v>
      </c>
      <c r="AU1650" s="239" t="s">
        <v>88</v>
      </c>
      <c r="AY1650" s="18" t="s">
        <v>216</v>
      </c>
      <c r="BE1650" s="240">
        <f>IF(N1650="základní",J1650,0)</f>
        <v>0</v>
      </c>
      <c r="BF1650" s="240">
        <f>IF(N1650="snížená",J1650,0)</f>
        <v>0</v>
      </c>
      <c r="BG1650" s="240">
        <f>IF(N1650="zákl. přenesená",J1650,0)</f>
        <v>0</v>
      </c>
      <c r="BH1650" s="240">
        <f>IF(N1650="sníž. přenesená",J1650,0)</f>
        <v>0</v>
      </c>
      <c r="BI1650" s="240">
        <f>IF(N1650="nulová",J1650,0)</f>
        <v>0</v>
      </c>
      <c r="BJ1650" s="18" t="s">
        <v>86</v>
      </c>
      <c r="BK1650" s="240">
        <f>ROUND(I1650*H1650,2)</f>
        <v>0</v>
      </c>
      <c r="BL1650" s="18" t="s">
        <v>290</v>
      </c>
      <c r="BM1650" s="239" t="s">
        <v>2670</v>
      </c>
    </row>
    <row r="1651" s="13" customFormat="1">
      <c r="A1651" s="13"/>
      <c r="B1651" s="241"/>
      <c r="C1651" s="242"/>
      <c r="D1651" s="243" t="s">
        <v>230</v>
      </c>
      <c r="E1651" s="244" t="s">
        <v>1</v>
      </c>
      <c r="F1651" s="245" t="s">
        <v>86</v>
      </c>
      <c r="G1651" s="242"/>
      <c r="H1651" s="246">
        <v>1</v>
      </c>
      <c r="I1651" s="247"/>
      <c r="J1651" s="242"/>
      <c r="K1651" s="242"/>
      <c r="L1651" s="248"/>
      <c r="M1651" s="249"/>
      <c r="N1651" s="250"/>
      <c r="O1651" s="250"/>
      <c r="P1651" s="250"/>
      <c r="Q1651" s="250"/>
      <c r="R1651" s="250"/>
      <c r="S1651" s="250"/>
      <c r="T1651" s="251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52" t="s">
        <v>230</v>
      </c>
      <c r="AU1651" s="252" t="s">
        <v>88</v>
      </c>
      <c r="AV1651" s="13" t="s">
        <v>88</v>
      </c>
      <c r="AW1651" s="13" t="s">
        <v>34</v>
      </c>
      <c r="AX1651" s="13" t="s">
        <v>86</v>
      </c>
      <c r="AY1651" s="252" t="s">
        <v>216</v>
      </c>
    </row>
    <row r="1652" s="2" customFormat="1" ht="24.15" customHeight="1">
      <c r="A1652" s="39"/>
      <c r="B1652" s="40"/>
      <c r="C1652" s="228" t="s">
        <v>2671</v>
      </c>
      <c r="D1652" s="228" t="s">
        <v>218</v>
      </c>
      <c r="E1652" s="229" t="s">
        <v>2672</v>
      </c>
      <c r="F1652" s="230" t="s">
        <v>2673</v>
      </c>
      <c r="G1652" s="231" t="s">
        <v>293</v>
      </c>
      <c r="H1652" s="232">
        <v>187.25</v>
      </c>
      <c r="I1652" s="233"/>
      <c r="J1652" s="234">
        <f>ROUND(I1652*H1652,2)</f>
        <v>0</v>
      </c>
      <c r="K1652" s="230" t="s">
        <v>222</v>
      </c>
      <c r="L1652" s="45"/>
      <c r="M1652" s="235" t="s">
        <v>1</v>
      </c>
      <c r="N1652" s="236" t="s">
        <v>44</v>
      </c>
      <c r="O1652" s="92"/>
      <c r="P1652" s="237">
        <f>O1652*H1652</f>
        <v>0</v>
      </c>
      <c r="Q1652" s="237">
        <v>0.00027999999999999998</v>
      </c>
      <c r="R1652" s="237">
        <f>Q1652*H1652</f>
        <v>0.052429999999999997</v>
      </c>
      <c r="S1652" s="237">
        <v>0</v>
      </c>
      <c r="T1652" s="238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39" t="s">
        <v>290</v>
      </c>
      <c r="AT1652" s="239" t="s">
        <v>218</v>
      </c>
      <c r="AU1652" s="239" t="s">
        <v>88</v>
      </c>
      <c r="AY1652" s="18" t="s">
        <v>216</v>
      </c>
      <c r="BE1652" s="240">
        <f>IF(N1652="základní",J1652,0)</f>
        <v>0</v>
      </c>
      <c r="BF1652" s="240">
        <f>IF(N1652="snížená",J1652,0)</f>
        <v>0</v>
      </c>
      <c r="BG1652" s="240">
        <f>IF(N1652="zákl. přenesená",J1652,0)</f>
        <v>0</v>
      </c>
      <c r="BH1652" s="240">
        <f>IF(N1652="sníž. přenesená",J1652,0)</f>
        <v>0</v>
      </c>
      <c r="BI1652" s="240">
        <f>IF(N1652="nulová",J1652,0)</f>
        <v>0</v>
      </c>
      <c r="BJ1652" s="18" t="s">
        <v>86</v>
      </c>
      <c r="BK1652" s="240">
        <f>ROUND(I1652*H1652,2)</f>
        <v>0</v>
      </c>
      <c r="BL1652" s="18" t="s">
        <v>290</v>
      </c>
      <c r="BM1652" s="239" t="s">
        <v>2674</v>
      </c>
    </row>
    <row r="1653" s="13" customFormat="1">
      <c r="A1653" s="13"/>
      <c r="B1653" s="241"/>
      <c r="C1653" s="242"/>
      <c r="D1653" s="243" t="s">
        <v>230</v>
      </c>
      <c r="E1653" s="244" t="s">
        <v>1</v>
      </c>
      <c r="F1653" s="245" t="s">
        <v>2675</v>
      </c>
      <c r="G1653" s="242"/>
      <c r="H1653" s="246">
        <v>70</v>
      </c>
      <c r="I1653" s="247"/>
      <c r="J1653" s="242"/>
      <c r="K1653" s="242"/>
      <c r="L1653" s="248"/>
      <c r="M1653" s="249"/>
      <c r="N1653" s="250"/>
      <c r="O1653" s="250"/>
      <c r="P1653" s="250"/>
      <c r="Q1653" s="250"/>
      <c r="R1653" s="250"/>
      <c r="S1653" s="250"/>
      <c r="T1653" s="251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T1653" s="252" t="s">
        <v>230</v>
      </c>
      <c r="AU1653" s="252" t="s">
        <v>88</v>
      </c>
      <c r="AV1653" s="13" t="s">
        <v>88</v>
      </c>
      <c r="AW1653" s="13" t="s">
        <v>34</v>
      </c>
      <c r="AX1653" s="13" t="s">
        <v>79</v>
      </c>
      <c r="AY1653" s="252" t="s">
        <v>216</v>
      </c>
    </row>
    <row r="1654" s="13" customFormat="1">
      <c r="A1654" s="13"/>
      <c r="B1654" s="241"/>
      <c r="C1654" s="242"/>
      <c r="D1654" s="243" t="s">
        <v>230</v>
      </c>
      <c r="E1654" s="244" t="s">
        <v>1</v>
      </c>
      <c r="F1654" s="245" t="s">
        <v>2676</v>
      </c>
      <c r="G1654" s="242"/>
      <c r="H1654" s="246">
        <v>15</v>
      </c>
      <c r="I1654" s="247"/>
      <c r="J1654" s="242"/>
      <c r="K1654" s="242"/>
      <c r="L1654" s="248"/>
      <c r="M1654" s="249"/>
      <c r="N1654" s="250"/>
      <c r="O1654" s="250"/>
      <c r="P1654" s="250"/>
      <c r="Q1654" s="250"/>
      <c r="R1654" s="250"/>
      <c r="S1654" s="250"/>
      <c r="T1654" s="251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T1654" s="252" t="s">
        <v>230</v>
      </c>
      <c r="AU1654" s="252" t="s">
        <v>88</v>
      </c>
      <c r="AV1654" s="13" t="s">
        <v>88</v>
      </c>
      <c r="AW1654" s="13" t="s">
        <v>34</v>
      </c>
      <c r="AX1654" s="13" t="s">
        <v>79</v>
      </c>
      <c r="AY1654" s="252" t="s">
        <v>216</v>
      </c>
    </row>
    <row r="1655" s="13" customFormat="1">
      <c r="A1655" s="13"/>
      <c r="B1655" s="241"/>
      <c r="C1655" s="242"/>
      <c r="D1655" s="243" t="s">
        <v>230</v>
      </c>
      <c r="E1655" s="244" t="s">
        <v>1</v>
      </c>
      <c r="F1655" s="245" t="s">
        <v>2677</v>
      </c>
      <c r="G1655" s="242"/>
      <c r="H1655" s="246">
        <v>9.5</v>
      </c>
      <c r="I1655" s="247"/>
      <c r="J1655" s="242"/>
      <c r="K1655" s="242"/>
      <c r="L1655" s="248"/>
      <c r="M1655" s="249"/>
      <c r="N1655" s="250"/>
      <c r="O1655" s="250"/>
      <c r="P1655" s="250"/>
      <c r="Q1655" s="250"/>
      <c r="R1655" s="250"/>
      <c r="S1655" s="250"/>
      <c r="T1655" s="251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52" t="s">
        <v>230</v>
      </c>
      <c r="AU1655" s="252" t="s">
        <v>88</v>
      </c>
      <c r="AV1655" s="13" t="s">
        <v>88</v>
      </c>
      <c r="AW1655" s="13" t="s">
        <v>34</v>
      </c>
      <c r="AX1655" s="13" t="s">
        <v>79</v>
      </c>
      <c r="AY1655" s="252" t="s">
        <v>216</v>
      </c>
    </row>
    <row r="1656" s="13" customFormat="1">
      <c r="A1656" s="13"/>
      <c r="B1656" s="241"/>
      <c r="C1656" s="242"/>
      <c r="D1656" s="243" t="s">
        <v>230</v>
      </c>
      <c r="E1656" s="244" t="s">
        <v>1</v>
      </c>
      <c r="F1656" s="245" t="s">
        <v>2678</v>
      </c>
      <c r="G1656" s="242"/>
      <c r="H1656" s="246">
        <v>58.5</v>
      </c>
      <c r="I1656" s="247"/>
      <c r="J1656" s="242"/>
      <c r="K1656" s="242"/>
      <c r="L1656" s="248"/>
      <c r="M1656" s="249"/>
      <c r="N1656" s="250"/>
      <c r="O1656" s="250"/>
      <c r="P1656" s="250"/>
      <c r="Q1656" s="250"/>
      <c r="R1656" s="250"/>
      <c r="S1656" s="250"/>
      <c r="T1656" s="251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52" t="s">
        <v>230</v>
      </c>
      <c r="AU1656" s="252" t="s">
        <v>88</v>
      </c>
      <c r="AV1656" s="13" t="s">
        <v>88</v>
      </c>
      <c r="AW1656" s="13" t="s">
        <v>34</v>
      </c>
      <c r="AX1656" s="13" t="s">
        <v>79</v>
      </c>
      <c r="AY1656" s="252" t="s">
        <v>216</v>
      </c>
    </row>
    <row r="1657" s="13" customFormat="1">
      <c r="A1657" s="13"/>
      <c r="B1657" s="241"/>
      <c r="C1657" s="242"/>
      <c r="D1657" s="243" t="s">
        <v>230</v>
      </c>
      <c r="E1657" s="244" t="s">
        <v>1</v>
      </c>
      <c r="F1657" s="245" t="s">
        <v>2679</v>
      </c>
      <c r="G1657" s="242"/>
      <c r="H1657" s="246">
        <v>22.75</v>
      </c>
      <c r="I1657" s="247"/>
      <c r="J1657" s="242"/>
      <c r="K1657" s="242"/>
      <c r="L1657" s="248"/>
      <c r="M1657" s="249"/>
      <c r="N1657" s="250"/>
      <c r="O1657" s="250"/>
      <c r="P1657" s="250"/>
      <c r="Q1657" s="250"/>
      <c r="R1657" s="250"/>
      <c r="S1657" s="250"/>
      <c r="T1657" s="251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52" t="s">
        <v>230</v>
      </c>
      <c r="AU1657" s="252" t="s">
        <v>88</v>
      </c>
      <c r="AV1657" s="13" t="s">
        <v>88</v>
      </c>
      <c r="AW1657" s="13" t="s">
        <v>34</v>
      </c>
      <c r="AX1657" s="13" t="s">
        <v>79</v>
      </c>
      <c r="AY1657" s="252" t="s">
        <v>216</v>
      </c>
    </row>
    <row r="1658" s="13" customFormat="1">
      <c r="A1658" s="13"/>
      <c r="B1658" s="241"/>
      <c r="C1658" s="242"/>
      <c r="D1658" s="243" t="s">
        <v>230</v>
      </c>
      <c r="E1658" s="244" t="s">
        <v>1</v>
      </c>
      <c r="F1658" s="245" t="s">
        <v>2680</v>
      </c>
      <c r="G1658" s="242"/>
      <c r="H1658" s="246">
        <v>11.5</v>
      </c>
      <c r="I1658" s="247"/>
      <c r="J1658" s="242"/>
      <c r="K1658" s="242"/>
      <c r="L1658" s="248"/>
      <c r="M1658" s="249"/>
      <c r="N1658" s="250"/>
      <c r="O1658" s="250"/>
      <c r="P1658" s="250"/>
      <c r="Q1658" s="250"/>
      <c r="R1658" s="250"/>
      <c r="S1658" s="250"/>
      <c r="T1658" s="251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52" t="s">
        <v>230</v>
      </c>
      <c r="AU1658" s="252" t="s">
        <v>88</v>
      </c>
      <c r="AV1658" s="13" t="s">
        <v>88</v>
      </c>
      <c r="AW1658" s="13" t="s">
        <v>34</v>
      </c>
      <c r="AX1658" s="13" t="s">
        <v>79</v>
      </c>
      <c r="AY1658" s="252" t="s">
        <v>216</v>
      </c>
    </row>
    <row r="1659" s="14" customFormat="1">
      <c r="A1659" s="14"/>
      <c r="B1659" s="253"/>
      <c r="C1659" s="254"/>
      <c r="D1659" s="243" t="s">
        <v>230</v>
      </c>
      <c r="E1659" s="255" t="s">
        <v>1</v>
      </c>
      <c r="F1659" s="256" t="s">
        <v>285</v>
      </c>
      <c r="G1659" s="254"/>
      <c r="H1659" s="257">
        <v>187.25</v>
      </c>
      <c r="I1659" s="258"/>
      <c r="J1659" s="254"/>
      <c r="K1659" s="254"/>
      <c r="L1659" s="259"/>
      <c r="M1659" s="260"/>
      <c r="N1659" s="261"/>
      <c r="O1659" s="261"/>
      <c r="P1659" s="261"/>
      <c r="Q1659" s="261"/>
      <c r="R1659" s="261"/>
      <c r="S1659" s="261"/>
      <c r="T1659" s="262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63" t="s">
        <v>230</v>
      </c>
      <c r="AU1659" s="263" t="s">
        <v>88</v>
      </c>
      <c r="AV1659" s="14" t="s">
        <v>121</v>
      </c>
      <c r="AW1659" s="14" t="s">
        <v>34</v>
      </c>
      <c r="AX1659" s="14" t="s">
        <v>86</v>
      </c>
      <c r="AY1659" s="263" t="s">
        <v>216</v>
      </c>
    </row>
    <row r="1660" s="2" customFormat="1" ht="16.5" customHeight="1">
      <c r="A1660" s="39"/>
      <c r="B1660" s="40"/>
      <c r="C1660" s="228" t="s">
        <v>2681</v>
      </c>
      <c r="D1660" s="228" t="s">
        <v>218</v>
      </c>
      <c r="E1660" s="229" t="s">
        <v>2682</v>
      </c>
      <c r="F1660" s="230" t="s">
        <v>2683</v>
      </c>
      <c r="G1660" s="231" t="s">
        <v>221</v>
      </c>
      <c r="H1660" s="232">
        <v>12</v>
      </c>
      <c r="I1660" s="233"/>
      <c r="J1660" s="234">
        <f>ROUND(I1660*H1660,2)</f>
        <v>0</v>
      </c>
      <c r="K1660" s="230" t="s">
        <v>222</v>
      </c>
      <c r="L1660" s="45"/>
      <c r="M1660" s="235" t="s">
        <v>1</v>
      </c>
      <c r="N1660" s="236" t="s">
        <v>44</v>
      </c>
      <c r="O1660" s="92"/>
      <c r="P1660" s="237">
        <f>O1660*H1660</f>
        <v>0</v>
      </c>
      <c r="Q1660" s="237">
        <v>0</v>
      </c>
      <c r="R1660" s="237">
        <f>Q1660*H1660</f>
        <v>0</v>
      </c>
      <c r="S1660" s="237">
        <v>0</v>
      </c>
      <c r="T1660" s="238">
        <f>S1660*H1660</f>
        <v>0</v>
      </c>
      <c r="U1660" s="39"/>
      <c r="V1660" s="39"/>
      <c r="W1660" s="39"/>
      <c r="X1660" s="39"/>
      <c r="Y1660" s="39"/>
      <c r="Z1660" s="39"/>
      <c r="AA1660" s="39"/>
      <c r="AB1660" s="39"/>
      <c r="AC1660" s="39"/>
      <c r="AD1660" s="39"/>
      <c r="AE1660" s="39"/>
      <c r="AR1660" s="239" t="s">
        <v>290</v>
      </c>
      <c r="AT1660" s="239" t="s">
        <v>218</v>
      </c>
      <c r="AU1660" s="239" t="s">
        <v>88</v>
      </c>
      <c r="AY1660" s="18" t="s">
        <v>216</v>
      </c>
      <c r="BE1660" s="240">
        <f>IF(N1660="základní",J1660,0)</f>
        <v>0</v>
      </c>
      <c r="BF1660" s="240">
        <f>IF(N1660="snížená",J1660,0)</f>
        <v>0</v>
      </c>
      <c r="BG1660" s="240">
        <f>IF(N1660="zákl. přenesená",J1660,0)</f>
        <v>0</v>
      </c>
      <c r="BH1660" s="240">
        <f>IF(N1660="sníž. přenesená",J1660,0)</f>
        <v>0</v>
      </c>
      <c r="BI1660" s="240">
        <f>IF(N1660="nulová",J1660,0)</f>
        <v>0</v>
      </c>
      <c r="BJ1660" s="18" t="s">
        <v>86</v>
      </c>
      <c r="BK1660" s="240">
        <f>ROUND(I1660*H1660,2)</f>
        <v>0</v>
      </c>
      <c r="BL1660" s="18" t="s">
        <v>290</v>
      </c>
      <c r="BM1660" s="239" t="s">
        <v>2684</v>
      </c>
    </row>
    <row r="1661" s="13" customFormat="1">
      <c r="A1661" s="13"/>
      <c r="B1661" s="241"/>
      <c r="C1661" s="242"/>
      <c r="D1661" s="243" t="s">
        <v>230</v>
      </c>
      <c r="E1661" s="244" t="s">
        <v>1</v>
      </c>
      <c r="F1661" s="245" t="s">
        <v>269</v>
      </c>
      <c r="G1661" s="242"/>
      <c r="H1661" s="246">
        <v>12</v>
      </c>
      <c r="I1661" s="247"/>
      <c r="J1661" s="242"/>
      <c r="K1661" s="242"/>
      <c r="L1661" s="248"/>
      <c r="M1661" s="249"/>
      <c r="N1661" s="250"/>
      <c r="O1661" s="250"/>
      <c r="P1661" s="250"/>
      <c r="Q1661" s="250"/>
      <c r="R1661" s="250"/>
      <c r="S1661" s="250"/>
      <c r="T1661" s="251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52" t="s">
        <v>230</v>
      </c>
      <c r="AU1661" s="252" t="s">
        <v>88</v>
      </c>
      <c r="AV1661" s="13" t="s">
        <v>88</v>
      </c>
      <c r="AW1661" s="13" t="s">
        <v>34</v>
      </c>
      <c r="AX1661" s="13" t="s">
        <v>86</v>
      </c>
      <c r="AY1661" s="252" t="s">
        <v>216</v>
      </c>
    </row>
    <row r="1662" s="2" customFormat="1" ht="24.15" customHeight="1">
      <c r="A1662" s="39"/>
      <c r="B1662" s="40"/>
      <c r="C1662" s="264" t="s">
        <v>2685</v>
      </c>
      <c r="D1662" s="264" t="s">
        <v>372</v>
      </c>
      <c r="E1662" s="265" t="s">
        <v>2686</v>
      </c>
      <c r="F1662" s="266" t="s">
        <v>2687</v>
      </c>
      <c r="G1662" s="267" t="s">
        <v>221</v>
      </c>
      <c r="H1662" s="268">
        <v>3</v>
      </c>
      <c r="I1662" s="269"/>
      <c r="J1662" s="270">
        <f>ROUND(I1662*H1662,2)</f>
        <v>0</v>
      </c>
      <c r="K1662" s="266" t="s">
        <v>1</v>
      </c>
      <c r="L1662" s="271"/>
      <c r="M1662" s="272" t="s">
        <v>1</v>
      </c>
      <c r="N1662" s="273" t="s">
        <v>44</v>
      </c>
      <c r="O1662" s="92"/>
      <c r="P1662" s="237">
        <f>O1662*H1662</f>
        <v>0</v>
      </c>
      <c r="Q1662" s="237">
        <v>0.0195</v>
      </c>
      <c r="R1662" s="237">
        <f>Q1662*H1662</f>
        <v>0.058499999999999996</v>
      </c>
      <c r="S1662" s="237">
        <v>0</v>
      </c>
      <c r="T1662" s="238">
        <f>S1662*H1662</f>
        <v>0</v>
      </c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R1662" s="239" t="s">
        <v>371</v>
      </c>
      <c r="AT1662" s="239" t="s">
        <v>372</v>
      </c>
      <c r="AU1662" s="239" t="s">
        <v>88</v>
      </c>
      <c r="AY1662" s="18" t="s">
        <v>216</v>
      </c>
      <c r="BE1662" s="240">
        <f>IF(N1662="základní",J1662,0)</f>
        <v>0</v>
      </c>
      <c r="BF1662" s="240">
        <f>IF(N1662="snížená",J1662,0)</f>
        <v>0</v>
      </c>
      <c r="BG1662" s="240">
        <f>IF(N1662="zákl. přenesená",J1662,0)</f>
        <v>0</v>
      </c>
      <c r="BH1662" s="240">
        <f>IF(N1662="sníž. přenesená",J1662,0)</f>
        <v>0</v>
      </c>
      <c r="BI1662" s="240">
        <f>IF(N1662="nulová",J1662,0)</f>
        <v>0</v>
      </c>
      <c r="BJ1662" s="18" t="s">
        <v>86</v>
      </c>
      <c r="BK1662" s="240">
        <f>ROUND(I1662*H1662,2)</f>
        <v>0</v>
      </c>
      <c r="BL1662" s="18" t="s">
        <v>290</v>
      </c>
      <c r="BM1662" s="239" t="s">
        <v>2688</v>
      </c>
    </row>
    <row r="1663" s="13" customFormat="1">
      <c r="A1663" s="13"/>
      <c r="B1663" s="241"/>
      <c r="C1663" s="242"/>
      <c r="D1663" s="243" t="s">
        <v>230</v>
      </c>
      <c r="E1663" s="244" t="s">
        <v>1</v>
      </c>
      <c r="F1663" s="245" t="s">
        <v>2689</v>
      </c>
      <c r="G1663" s="242"/>
      <c r="H1663" s="246">
        <v>1</v>
      </c>
      <c r="I1663" s="247"/>
      <c r="J1663" s="242"/>
      <c r="K1663" s="242"/>
      <c r="L1663" s="248"/>
      <c r="M1663" s="249"/>
      <c r="N1663" s="250"/>
      <c r="O1663" s="250"/>
      <c r="P1663" s="250"/>
      <c r="Q1663" s="250"/>
      <c r="R1663" s="250"/>
      <c r="S1663" s="250"/>
      <c r="T1663" s="251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52" t="s">
        <v>230</v>
      </c>
      <c r="AU1663" s="252" t="s">
        <v>88</v>
      </c>
      <c r="AV1663" s="13" t="s">
        <v>88</v>
      </c>
      <c r="AW1663" s="13" t="s">
        <v>34</v>
      </c>
      <c r="AX1663" s="13" t="s">
        <v>79</v>
      </c>
      <c r="AY1663" s="252" t="s">
        <v>216</v>
      </c>
    </row>
    <row r="1664" s="13" customFormat="1">
      <c r="A1664" s="13"/>
      <c r="B1664" s="241"/>
      <c r="C1664" s="242"/>
      <c r="D1664" s="243" t="s">
        <v>230</v>
      </c>
      <c r="E1664" s="244" t="s">
        <v>1</v>
      </c>
      <c r="F1664" s="245" t="s">
        <v>2690</v>
      </c>
      <c r="G1664" s="242"/>
      <c r="H1664" s="246">
        <v>1</v>
      </c>
      <c r="I1664" s="247"/>
      <c r="J1664" s="242"/>
      <c r="K1664" s="242"/>
      <c r="L1664" s="248"/>
      <c r="M1664" s="249"/>
      <c r="N1664" s="250"/>
      <c r="O1664" s="250"/>
      <c r="P1664" s="250"/>
      <c r="Q1664" s="250"/>
      <c r="R1664" s="250"/>
      <c r="S1664" s="250"/>
      <c r="T1664" s="251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52" t="s">
        <v>230</v>
      </c>
      <c r="AU1664" s="252" t="s">
        <v>88</v>
      </c>
      <c r="AV1664" s="13" t="s">
        <v>88</v>
      </c>
      <c r="AW1664" s="13" t="s">
        <v>34</v>
      </c>
      <c r="AX1664" s="13" t="s">
        <v>79</v>
      </c>
      <c r="AY1664" s="252" t="s">
        <v>216</v>
      </c>
    </row>
    <row r="1665" s="13" customFormat="1">
      <c r="A1665" s="13"/>
      <c r="B1665" s="241"/>
      <c r="C1665" s="242"/>
      <c r="D1665" s="243" t="s">
        <v>230</v>
      </c>
      <c r="E1665" s="244" t="s">
        <v>1</v>
      </c>
      <c r="F1665" s="245" t="s">
        <v>2691</v>
      </c>
      <c r="G1665" s="242"/>
      <c r="H1665" s="246">
        <v>1</v>
      </c>
      <c r="I1665" s="247"/>
      <c r="J1665" s="242"/>
      <c r="K1665" s="242"/>
      <c r="L1665" s="248"/>
      <c r="M1665" s="249"/>
      <c r="N1665" s="250"/>
      <c r="O1665" s="250"/>
      <c r="P1665" s="250"/>
      <c r="Q1665" s="250"/>
      <c r="R1665" s="250"/>
      <c r="S1665" s="250"/>
      <c r="T1665" s="251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52" t="s">
        <v>230</v>
      </c>
      <c r="AU1665" s="252" t="s">
        <v>88</v>
      </c>
      <c r="AV1665" s="13" t="s">
        <v>88</v>
      </c>
      <c r="AW1665" s="13" t="s">
        <v>34</v>
      </c>
      <c r="AX1665" s="13" t="s">
        <v>79</v>
      </c>
      <c r="AY1665" s="252" t="s">
        <v>216</v>
      </c>
    </row>
    <row r="1666" s="14" customFormat="1">
      <c r="A1666" s="14"/>
      <c r="B1666" s="253"/>
      <c r="C1666" s="254"/>
      <c r="D1666" s="243" t="s">
        <v>230</v>
      </c>
      <c r="E1666" s="255" t="s">
        <v>1</v>
      </c>
      <c r="F1666" s="256" t="s">
        <v>285</v>
      </c>
      <c r="G1666" s="254"/>
      <c r="H1666" s="257">
        <v>3</v>
      </c>
      <c r="I1666" s="258"/>
      <c r="J1666" s="254"/>
      <c r="K1666" s="254"/>
      <c r="L1666" s="259"/>
      <c r="M1666" s="260"/>
      <c r="N1666" s="261"/>
      <c r="O1666" s="261"/>
      <c r="P1666" s="261"/>
      <c r="Q1666" s="261"/>
      <c r="R1666" s="261"/>
      <c r="S1666" s="261"/>
      <c r="T1666" s="262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T1666" s="263" t="s">
        <v>230</v>
      </c>
      <c r="AU1666" s="263" t="s">
        <v>88</v>
      </c>
      <c r="AV1666" s="14" t="s">
        <v>121</v>
      </c>
      <c r="AW1666" s="14" t="s">
        <v>34</v>
      </c>
      <c r="AX1666" s="14" t="s">
        <v>86</v>
      </c>
      <c r="AY1666" s="263" t="s">
        <v>216</v>
      </c>
    </row>
    <row r="1667" s="2" customFormat="1" ht="24.15" customHeight="1">
      <c r="A1667" s="39"/>
      <c r="B1667" s="40"/>
      <c r="C1667" s="264" t="s">
        <v>2692</v>
      </c>
      <c r="D1667" s="264" t="s">
        <v>372</v>
      </c>
      <c r="E1667" s="265" t="s">
        <v>2693</v>
      </c>
      <c r="F1667" s="266" t="s">
        <v>2694</v>
      </c>
      <c r="G1667" s="267" t="s">
        <v>221</v>
      </c>
      <c r="H1667" s="268">
        <v>2</v>
      </c>
      <c r="I1667" s="269"/>
      <c r="J1667" s="270">
        <f>ROUND(I1667*H1667,2)</f>
        <v>0</v>
      </c>
      <c r="K1667" s="266" t="s">
        <v>1</v>
      </c>
      <c r="L1667" s="271"/>
      <c r="M1667" s="272" t="s">
        <v>1</v>
      </c>
      <c r="N1667" s="273" t="s">
        <v>44</v>
      </c>
      <c r="O1667" s="92"/>
      <c r="P1667" s="237">
        <f>O1667*H1667</f>
        <v>0</v>
      </c>
      <c r="Q1667" s="237">
        <v>0.0195</v>
      </c>
      <c r="R1667" s="237">
        <f>Q1667*H1667</f>
        <v>0.039</v>
      </c>
      <c r="S1667" s="237">
        <v>0</v>
      </c>
      <c r="T1667" s="238">
        <f>S1667*H1667</f>
        <v>0</v>
      </c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R1667" s="239" t="s">
        <v>371</v>
      </c>
      <c r="AT1667" s="239" t="s">
        <v>372</v>
      </c>
      <c r="AU1667" s="239" t="s">
        <v>88</v>
      </c>
      <c r="AY1667" s="18" t="s">
        <v>216</v>
      </c>
      <c r="BE1667" s="240">
        <f>IF(N1667="základní",J1667,0)</f>
        <v>0</v>
      </c>
      <c r="BF1667" s="240">
        <f>IF(N1667="snížená",J1667,0)</f>
        <v>0</v>
      </c>
      <c r="BG1667" s="240">
        <f>IF(N1667="zákl. přenesená",J1667,0)</f>
        <v>0</v>
      </c>
      <c r="BH1667" s="240">
        <f>IF(N1667="sníž. přenesená",J1667,0)</f>
        <v>0</v>
      </c>
      <c r="BI1667" s="240">
        <f>IF(N1667="nulová",J1667,0)</f>
        <v>0</v>
      </c>
      <c r="BJ1667" s="18" t="s">
        <v>86</v>
      </c>
      <c r="BK1667" s="240">
        <f>ROUND(I1667*H1667,2)</f>
        <v>0</v>
      </c>
      <c r="BL1667" s="18" t="s">
        <v>290</v>
      </c>
      <c r="BM1667" s="239" t="s">
        <v>2695</v>
      </c>
    </row>
    <row r="1668" s="13" customFormat="1">
      <c r="A1668" s="13"/>
      <c r="B1668" s="241"/>
      <c r="C1668" s="242"/>
      <c r="D1668" s="243" t="s">
        <v>230</v>
      </c>
      <c r="E1668" s="244" t="s">
        <v>1</v>
      </c>
      <c r="F1668" s="245" t="s">
        <v>2696</v>
      </c>
      <c r="G1668" s="242"/>
      <c r="H1668" s="246">
        <v>1</v>
      </c>
      <c r="I1668" s="247"/>
      <c r="J1668" s="242"/>
      <c r="K1668" s="242"/>
      <c r="L1668" s="248"/>
      <c r="M1668" s="249"/>
      <c r="N1668" s="250"/>
      <c r="O1668" s="250"/>
      <c r="P1668" s="250"/>
      <c r="Q1668" s="250"/>
      <c r="R1668" s="250"/>
      <c r="S1668" s="250"/>
      <c r="T1668" s="251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T1668" s="252" t="s">
        <v>230</v>
      </c>
      <c r="AU1668" s="252" t="s">
        <v>88</v>
      </c>
      <c r="AV1668" s="13" t="s">
        <v>88</v>
      </c>
      <c r="AW1668" s="13" t="s">
        <v>34</v>
      </c>
      <c r="AX1668" s="13" t="s">
        <v>79</v>
      </c>
      <c r="AY1668" s="252" t="s">
        <v>216</v>
      </c>
    </row>
    <row r="1669" s="13" customFormat="1">
      <c r="A1669" s="13"/>
      <c r="B1669" s="241"/>
      <c r="C1669" s="242"/>
      <c r="D1669" s="243" t="s">
        <v>230</v>
      </c>
      <c r="E1669" s="244" t="s">
        <v>1</v>
      </c>
      <c r="F1669" s="245" t="s">
        <v>2697</v>
      </c>
      <c r="G1669" s="242"/>
      <c r="H1669" s="246">
        <v>1</v>
      </c>
      <c r="I1669" s="247"/>
      <c r="J1669" s="242"/>
      <c r="K1669" s="242"/>
      <c r="L1669" s="248"/>
      <c r="M1669" s="249"/>
      <c r="N1669" s="250"/>
      <c r="O1669" s="250"/>
      <c r="P1669" s="250"/>
      <c r="Q1669" s="250"/>
      <c r="R1669" s="250"/>
      <c r="S1669" s="250"/>
      <c r="T1669" s="251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T1669" s="252" t="s">
        <v>230</v>
      </c>
      <c r="AU1669" s="252" t="s">
        <v>88</v>
      </c>
      <c r="AV1669" s="13" t="s">
        <v>88</v>
      </c>
      <c r="AW1669" s="13" t="s">
        <v>34</v>
      </c>
      <c r="AX1669" s="13" t="s">
        <v>79</v>
      </c>
      <c r="AY1669" s="252" t="s">
        <v>216</v>
      </c>
    </row>
    <row r="1670" s="14" customFormat="1">
      <c r="A1670" s="14"/>
      <c r="B1670" s="253"/>
      <c r="C1670" s="254"/>
      <c r="D1670" s="243" t="s">
        <v>230</v>
      </c>
      <c r="E1670" s="255" t="s">
        <v>1</v>
      </c>
      <c r="F1670" s="256" t="s">
        <v>285</v>
      </c>
      <c r="G1670" s="254"/>
      <c r="H1670" s="257">
        <v>2</v>
      </c>
      <c r="I1670" s="258"/>
      <c r="J1670" s="254"/>
      <c r="K1670" s="254"/>
      <c r="L1670" s="259"/>
      <c r="M1670" s="260"/>
      <c r="N1670" s="261"/>
      <c r="O1670" s="261"/>
      <c r="P1670" s="261"/>
      <c r="Q1670" s="261"/>
      <c r="R1670" s="261"/>
      <c r="S1670" s="261"/>
      <c r="T1670" s="262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T1670" s="263" t="s">
        <v>230</v>
      </c>
      <c r="AU1670" s="263" t="s">
        <v>88</v>
      </c>
      <c r="AV1670" s="14" t="s">
        <v>121</v>
      </c>
      <c r="AW1670" s="14" t="s">
        <v>34</v>
      </c>
      <c r="AX1670" s="14" t="s">
        <v>86</v>
      </c>
      <c r="AY1670" s="263" t="s">
        <v>216</v>
      </c>
    </row>
    <row r="1671" s="2" customFormat="1" ht="24.15" customHeight="1">
      <c r="A1671" s="39"/>
      <c r="B1671" s="40"/>
      <c r="C1671" s="264" t="s">
        <v>2698</v>
      </c>
      <c r="D1671" s="264" t="s">
        <v>372</v>
      </c>
      <c r="E1671" s="265" t="s">
        <v>2699</v>
      </c>
      <c r="F1671" s="266" t="s">
        <v>2700</v>
      </c>
      <c r="G1671" s="267" t="s">
        <v>221</v>
      </c>
      <c r="H1671" s="268">
        <v>2</v>
      </c>
      <c r="I1671" s="269"/>
      <c r="J1671" s="270">
        <f>ROUND(I1671*H1671,2)</f>
        <v>0</v>
      </c>
      <c r="K1671" s="266" t="s">
        <v>1</v>
      </c>
      <c r="L1671" s="271"/>
      <c r="M1671" s="272" t="s">
        <v>1</v>
      </c>
      <c r="N1671" s="273" t="s">
        <v>44</v>
      </c>
      <c r="O1671" s="92"/>
      <c r="P1671" s="237">
        <f>O1671*H1671</f>
        <v>0</v>
      </c>
      <c r="Q1671" s="237">
        <v>0.0195</v>
      </c>
      <c r="R1671" s="237">
        <f>Q1671*H1671</f>
        <v>0.039</v>
      </c>
      <c r="S1671" s="237">
        <v>0</v>
      </c>
      <c r="T1671" s="238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39" t="s">
        <v>371</v>
      </c>
      <c r="AT1671" s="239" t="s">
        <v>372</v>
      </c>
      <c r="AU1671" s="239" t="s">
        <v>88</v>
      </c>
      <c r="AY1671" s="18" t="s">
        <v>216</v>
      </c>
      <c r="BE1671" s="240">
        <f>IF(N1671="základní",J1671,0)</f>
        <v>0</v>
      </c>
      <c r="BF1671" s="240">
        <f>IF(N1671="snížená",J1671,0)</f>
        <v>0</v>
      </c>
      <c r="BG1671" s="240">
        <f>IF(N1671="zákl. přenesená",J1671,0)</f>
        <v>0</v>
      </c>
      <c r="BH1671" s="240">
        <f>IF(N1671="sníž. přenesená",J1671,0)</f>
        <v>0</v>
      </c>
      <c r="BI1671" s="240">
        <f>IF(N1671="nulová",J1671,0)</f>
        <v>0</v>
      </c>
      <c r="BJ1671" s="18" t="s">
        <v>86</v>
      </c>
      <c r="BK1671" s="240">
        <f>ROUND(I1671*H1671,2)</f>
        <v>0</v>
      </c>
      <c r="BL1671" s="18" t="s">
        <v>290</v>
      </c>
      <c r="BM1671" s="239" t="s">
        <v>2701</v>
      </c>
    </row>
    <row r="1672" s="13" customFormat="1">
      <c r="A1672" s="13"/>
      <c r="B1672" s="241"/>
      <c r="C1672" s="242"/>
      <c r="D1672" s="243" t="s">
        <v>230</v>
      </c>
      <c r="E1672" s="244" t="s">
        <v>1</v>
      </c>
      <c r="F1672" s="245" t="s">
        <v>2702</v>
      </c>
      <c r="G1672" s="242"/>
      <c r="H1672" s="246">
        <v>1</v>
      </c>
      <c r="I1672" s="247"/>
      <c r="J1672" s="242"/>
      <c r="K1672" s="242"/>
      <c r="L1672" s="248"/>
      <c r="M1672" s="249"/>
      <c r="N1672" s="250"/>
      <c r="O1672" s="250"/>
      <c r="P1672" s="250"/>
      <c r="Q1672" s="250"/>
      <c r="R1672" s="250"/>
      <c r="S1672" s="250"/>
      <c r="T1672" s="251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52" t="s">
        <v>230</v>
      </c>
      <c r="AU1672" s="252" t="s">
        <v>88</v>
      </c>
      <c r="AV1672" s="13" t="s">
        <v>88</v>
      </c>
      <c r="AW1672" s="13" t="s">
        <v>34</v>
      </c>
      <c r="AX1672" s="13" t="s">
        <v>79</v>
      </c>
      <c r="AY1672" s="252" t="s">
        <v>216</v>
      </c>
    </row>
    <row r="1673" s="13" customFormat="1">
      <c r="A1673" s="13"/>
      <c r="B1673" s="241"/>
      <c r="C1673" s="242"/>
      <c r="D1673" s="243" t="s">
        <v>230</v>
      </c>
      <c r="E1673" s="244" t="s">
        <v>1</v>
      </c>
      <c r="F1673" s="245" t="s">
        <v>2703</v>
      </c>
      <c r="G1673" s="242"/>
      <c r="H1673" s="246">
        <v>1</v>
      </c>
      <c r="I1673" s="247"/>
      <c r="J1673" s="242"/>
      <c r="K1673" s="242"/>
      <c r="L1673" s="248"/>
      <c r="M1673" s="249"/>
      <c r="N1673" s="250"/>
      <c r="O1673" s="250"/>
      <c r="P1673" s="250"/>
      <c r="Q1673" s="250"/>
      <c r="R1673" s="250"/>
      <c r="S1673" s="250"/>
      <c r="T1673" s="251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T1673" s="252" t="s">
        <v>230</v>
      </c>
      <c r="AU1673" s="252" t="s">
        <v>88</v>
      </c>
      <c r="AV1673" s="13" t="s">
        <v>88</v>
      </c>
      <c r="AW1673" s="13" t="s">
        <v>34</v>
      </c>
      <c r="AX1673" s="13" t="s">
        <v>79</v>
      </c>
      <c r="AY1673" s="252" t="s">
        <v>216</v>
      </c>
    </row>
    <row r="1674" s="14" customFormat="1">
      <c r="A1674" s="14"/>
      <c r="B1674" s="253"/>
      <c r="C1674" s="254"/>
      <c r="D1674" s="243" t="s">
        <v>230</v>
      </c>
      <c r="E1674" s="255" t="s">
        <v>1</v>
      </c>
      <c r="F1674" s="256" t="s">
        <v>285</v>
      </c>
      <c r="G1674" s="254"/>
      <c r="H1674" s="257">
        <v>2</v>
      </c>
      <c r="I1674" s="258"/>
      <c r="J1674" s="254"/>
      <c r="K1674" s="254"/>
      <c r="L1674" s="259"/>
      <c r="M1674" s="260"/>
      <c r="N1674" s="261"/>
      <c r="O1674" s="261"/>
      <c r="P1674" s="261"/>
      <c r="Q1674" s="261"/>
      <c r="R1674" s="261"/>
      <c r="S1674" s="261"/>
      <c r="T1674" s="262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63" t="s">
        <v>230</v>
      </c>
      <c r="AU1674" s="263" t="s">
        <v>88</v>
      </c>
      <c r="AV1674" s="14" t="s">
        <v>121</v>
      </c>
      <c r="AW1674" s="14" t="s">
        <v>34</v>
      </c>
      <c r="AX1674" s="14" t="s">
        <v>86</v>
      </c>
      <c r="AY1674" s="263" t="s">
        <v>216</v>
      </c>
    </row>
    <row r="1675" s="2" customFormat="1" ht="24.15" customHeight="1">
      <c r="A1675" s="39"/>
      <c r="B1675" s="40"/>
      <c r="C1675" s="264" t="s">
        <v>2704</v>
      </c>
      <c r="D1675" s="264" t="s">
        <v>372</v>
      </c>
      <c r="E1675" s="265" t="s">
        <v>2705</v>
      </c>
      <c r="F1675" s="266" t="s">
        <v>2706</v>
      </c>
      <c r="G1675" s="267" t="s">
        <v>221</v>
      </c>
      <c r="H1675" s="268">
        <v>3</v>
      </c>
      <c r="I1675" s="269"/>
      <c r="J1675" s="270">
        <f>ROUND(I1675*H1675,2)</f>
        <v>0</v>
      </c>
      <c r="K1675" s="266" t="s">
        <v>1</v>
      </c>
      <c r="L1675" s="271"/>
      <c r="M1675" s="272" t="s">
        <v>1</v>
      </c>
      <c r="N1675" s="273" t="s">
        <v>44</v>
      </c>
      <c r="O1675" s="92"/>
      <c r="P1675" s="237">
        <f>O1675*H1675</f>
        <v>0</v>
      </c>
      <c r="Q1675" s="237">
        <v>0.0195</v>
      </c>
      <c r="R1675" s="237">
        <f>Q1675*H1675</f>
        <v>0.058499999999999996</v>
      </c>
      <c r="S1675" s="237">
        <v>0</v>
      </c>
      <c r="T1675" s="238">
        <f>S1675*H1675</f>
        <v>0</v>
      </c>
      <c r="U1675" s="39"/>
      <c r="V1675" s="39"/>
      <c r="W1675" s="39"/>
      <c r="X1675" s="39"/>
      <c r="Y1675" s="39"/>
      <c r="Z1675" s="39"/>
      <c r="AA1675" s="39"/>
      <c r="AB1675" s="39"/>
      <c r="AC1675" s="39"/>
      <c r="AD1675" s="39"/>
      <c r="AE1675" s="39"/>
      <c r="AR1675" s="239" t="s">
        <v>371</v>
      </c>
      <c r="AT1675" s="239" t="s">
        <v>372</v>
      </c>
      <c r="AU1675" s="239" t="s">
        <v>88</v>
      </c>
      <c r="AY1675" s="18" t="s">
        <v>216</v>
      </c>
      <c r="BE1675" s="240">
        <f>IF(N1675="základní",J1675,0)</f>
        <v>0</v>
      </c>
      <c r="BF1675" s="240">
        <f>IF(N1675="snížená",J1675,0)</f>
        <v>0</v>
      </c>
      <c r="BG1675" s="240">
        <f>IF(N1675="zákl. přenesená",J1675,0)</f>
        <v>0</v>
      </c>
      <c r="BH1675" s="240">
        <f>IF(N1675="sníž. přenesená",J1675,0)</f>
        <v>0</v>
      </c>
      <c r="BI1675" s="240">
        <f>IF(N1675="nulová",J1675,0)</f>
        <v>0</v>
      </c>
      <c r="BJ1675" s="18" t="s">
        <v>86</v>
      </c>
      <c r="BK1675" s="240">
        <f>ROUND(I1675*H1675,2)</f>
        <v>0</v>
      </c>
      <c r="BL1675" s="18" t="s">
        <v>290</v>
      </c>
      <c r="BM1675" s="239" t="s">
        <v>2707</v>
      </c>
    </row>
    <row r="1676" s="13" customFormat="1">
      <c r="A1676" s="13"/>
      <c r="B1676" s="241"/>
      <c r="C1676" s="242"/>
      <c r="D1676" s="243" t="s">
        <v>230</v>
      </c>
      <c r="E1676" s="244" t="s">
        <v>1</v>
      </c>
      <c r="F1676" s="245" t="s">
        <v>2708</v>
      </c>
      <c r="G1676" s="242"/>
      <c r="H1676" s="246">
        <v>1</v>
      </c>
      <c r="I1676" s="247"/>
      <c r="J1676" s="242"/>
      <c r="K1676" s="242"/>
      <c r="L1676" s="248"/>
      <c r="M1676" s="249"/>
      <c r="N1676" s="250"/>
      <c r="O1676" s="250"/>
      <c r="P1676" s="250"/>
      <c r="Q1676" s="250"/>
      <c r="R1676" s="250"/>
      <c r="S1676" s="250"/>
      <c r="T1676" s="251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52" t="s">
        <v>230</v>
      </c>
      <c r="AU1676" s="252" t="s">
        <v>88</v>
      </c>
      <c r="AV1676" s="13" t="s">
        <v>88</v>
      </c>
      <c r="AW1676" s="13" t="s">
        <v>34</v>
      </c>
      <c r="AX1676" s="13" t="s">
        <v>79</v>
      </c>
      <c r="AY1676" s="252" t="s">
        <v>216</v>
      </c>
    </row>
    <row r="1677" s="13" customFormat="1">
      <c r="A1677" s="13"/>
      <c r="B1677" s="241"/>
      <c r="C1677" s="242"/>
      <c r="D1677" s="243" t="s">
        <v>230</v>
      </c>
      <c r="E1677" s="244" t="s">
        <v>1</v>
      </c>
      <c r="F1677" s="245" t="s">
        <v>2709</v>
      </c>
      <c r="G1677" s="242"/>
      <c r="H1677" s="246">
        <v>1</v>
      </c>
      <c r="I1677" s="247"/>
      <c r="J1677" s="242"/>
      <c r="K1677" s="242"/>
      <c r="L1677" s="248"/>
      <c r="M1677" s="249"/>
      <c r="N1677" s="250"/>
      <c r="O1677" s="250"/>
      <c r="P1677" s="250"/>
      <c r="Q1677" s="250"/>
      <c r="R1677" s="250"/>
      <c r="S1677" s="250"/>
      <c r="T1677" s="251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T1677" s="252" t="s">
        <v>230</v>
      </c>
      <c r="AU1677" s="252" t="s">
        <v>88</v>
      </c>
      <c r="AV1677" s="13" t="s">
        <v>88</v>
      </c>
      <c r="AW1677" s="13" t="s">
        <v>34</v>
      </c>
      <c r="AX1677" s="13" t="s">
        <v>79</v>
      </c>
      <c r="AY1677" s="252" t="s">
        <v>216</v>
      </c>
    </row>
    <row r="1678" s="13" customFormat="1">
      <c r="A1678" s="13"/>
      <c r="B1678" s="241"/>
      <c r="C1678" s="242"/>
      <c r="D1678" s="243" t="s">
        <v>230</v>
      </c>
      <c r="E1678" s="244" t="s">
        <v>1</v>
      </c>
      <c r="F1678" s="245" t="s">
        <v>2710</v>
      </c>
      <c r="G1678" s="242"/>
      <c r="H1678" s="246">
        <v>1</v>
      </c>
      <c r="I1678" s="247"/>
      <c r="J1678" s="242"/>
      <c r="K1678" s="242"/>
      <c r="L1678" s="248"/>
      <c r="M1678" s="249"/>
      <c r="N1678" s="250"/>
      <c r="O1678" s="250"/>
      <c r="P1678" s="250"/>
      <c r="Q1678" s="250"/>
      <c r="R1678" s="250"/>
      <c r="S1678" s="250"/>
      <c r="T1678" s="251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52" t="s">
        <v>230</v>
      </c>
      <c r="AU1678" s="252" t="s">
        <v>88</v>
      </c>
      <c r="AV1678" s="13" t="s">
        <v>88</v>
      </c>
      <c r="AW1678" s="13" t="s">
        <v>34</v>
      </c>
      <c r="AX1678" s="13" t="s">
        <v>79</v>
      </c>
      <c r="AY1678" s="252" t="s">
        <v>216</v>
      </c>
    </row>
    <row r="1679" s="14" customFormat="1">
      <c r="A1679" s="14"/>
      <c r="B1679" s="253"/>
      <c r="C1679" s="254"/>
      <c r="D1679" s="243" t="s">
        <v>230</v>
      </c>
      <c r="E1679" s="255" t="s">
        <v>1</v>
      </c>
      <c r="F1679" s="256" t="s">
        <v>285</v>
      </c>
      <c r="G1679" s="254"/>
      <c r="H1679" s="257">
        <v>3</v>
      </c>
      <c r="I1679" s="258"/>
      <c r="J1679" s="254"/>
      <c r="K1679" s="254"/>
      <c r="L1679" s="259"/>
      <c r="M1679" s="260"/>
      <c r="N1679" s="261"/>
      <c r="O1679" s="261"/>
      <c r="P1679" s="261"/>
      <c r="Q1679" s="261"/>
      <c r="R1679" s="261"/>
      <c r="S1679" s="261"/>
      <c r="T1679" s="262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63" t="s">
        <v>230</v>
      </c>
      <c r="AU1679" s="263" t="s">
        <v>88</v>
      </c>
      <c r="AV1679" s="14" t="s">
        <v>121</v>
      </c>
      <c r="AW1679" s="14" t="s">
        <v>34</v>
      </c>
      <c r="AX1679" s="14" t="s">
        <v>86</v>
      </c>
      <c r="AY1679" s="263" t="s">
        <v>216</v>
      </c>
    </row>
    <row r="1680" s="2" customFormat="1" ht="24.15" customHeight="1">
      <c r="A1680" s="39"/>
      <c r="B1680" s="40"/>
      <c r="C1680" s="264" t="s">
        <v>2711</v>
      </c>
      <c r="D1680" s="264" t="s">
        <v>372</v>
      </c>
      <c r="E1680" s="265" t="s">
        <v>2712</v>
      </c>
      <c r="F1680" s="266" t="s">
        <v>2713</v>
      </c>
      <c r="G1680" s="267" t="s">
        <v>221</v>
      </c>
      <c r="H1680" s="268">
        <v>1</v>
      </c>
      <c r="I1680" s="269"/>
      <c r="J1680" s="270">
        <f>ROUND(I1680*H1680,2)</f>
        <v>0</v>
      </c>
      <c r="K1680" s="266" t="s">
        <v>1</v>
      </c>
      <c r="L1680" s="271"/>
      <c r="M1680" s="272" t="s">
        <v>1</v>
      </c>
      <c r="N1680" s="273" t="s">
        <v>44</v>
      </c>
      <c r="O1680" s="92"/>
      <c r="P1680" s="237">
        <f>O1680*H1680</f>
        <v>0</v>
      </c>
      <c r="Q1680" s="237">
        <v>0.0195</v>
      </c>
      <c r="R1680" s="237">
        <f>Q1680*H1680</f>
        <v>0.0195</v>
      </c>
      <c r="S1680" s="237">
        <v>0</v>
      </c>
      <c r="T1680" s="238">
        <f>S1680*H1680</f>
        <v>0</v>
      </c>
      <c r="U1680" s="39"/>
      <c r="V1680" s="39"/>
      <c r="W1680" s="39"/>
      <c r="X1680" s="39"/>
      <c r="Y1680" s="39"/>
      <c r="Z1680" s="39"/>
      <c r="AA1680" s="39"/>
      <c r="AB1680" s="39"/>
      <c r="AC1680" s="39"/>
      <c r="AD1680" s="39"/>
      <c r="AE1680" s="39"/>
      <c r="AR1680" s="239" t="s">
        <v>371</v>
      </c>
      <c r="AT1680" s="239" t="s">
        <v>372</v>
      </c>
      <c r="AU1680" s="239" t="s">
        <v>88</v>
      </c>
      <c r="AY1680" s="18" t="s">
        <v>216</v>
      </c>
      <c r="BE1680" s="240">
        <f>IF(N1680="základní",J1680,0)</f>
        <v>0</v>
      </c>
      <c r="BF1680" s="240">
        <f>IF(N1680="snížená",J1680,0)</f>
        <v>0</v>
      </c>
      <c r="BG1680" s="240">
        <f>IF(N1680="zákl. přenesená",J1680,0)</f>
        <v>0</v>
      </c>
      <c r="BH1680" s="240">
        <f>IF(N1680="sníž. přenesená",J1680,0)</f>
        <v>0</v>
      </c>
      <c r="BI1680" s="240">
        <f>IF(N1680="nulová",J1680,0)</f>
        <v>0</v>
      </c>
      <c r="BJ1680" s="18" t="s">
        <v>86</v>
      </c>
      <c r="BK1680" s="240">
        <f>ROUND(I1680*H1680,2)</f>
        <v>0</v>
      </c>
      <c r="BL1680" s="18" t="s">
        <v>290</v>
      </c>
      <c r="BM1680" s="239" t="s">
        <v>2714</v>
      </c>
    </row>
    <row r="1681" s="13" customFormat="1">
      <c r="A1681" s="13"/>
      <c r="B1681" s="241"/>
      <c r="C1681" s="242"/>
      <c r="D1681" s="243" t="s">
        <v>230</v>
      </c>
      <c r="E1681" s="244" t="s">
        <v>1</v>
      </c>
      <c r="F1681" s="245" t="s">
        <v>2715</v>
      </c>
      <c r="G1681" s="242"/>
      <c r="H1681" s="246">
        <v>1</v>
      </c>
      <c r="I1681" s="247"/>
      <c r="J1681" s="242"/>
      <c r="K1681" s="242"/>
      <c r="L1681" s="248"/>
      <c r="M1681" s="249"/>
      <c r="N1681" s="250"/>
      <c r="O1681" s="250"/>
      <c r="P1681" s="250"/>
      <c r="Q1681" s="250"/>
      <c r="R1681" s="250"/>
      <c r="S1681" s="250"/>
      <c r="T1681" s="251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52" t="s">
        <v>230</v>
      </c>
      <c r="AU1681" s="252" t="s">
        <v>88</v>
      </c>
      <c r="AV1681" s="13" t="s">
        <v>88</v>
      </c>
      <c r="AW1681" s="13" t="s">
        <v>34</v>
      </c>
      <c r="AX1681" s="13" t="s">
        <v>79</v>
      </c>
      <c r="AY1681" s="252" t="s">
        <v>216</v>
      </c>
    </row>
    <row r="1682" s="14" customFormat="1">
      <c r="A1682" s="14"/>
      <c r="B1682" s="253"/>
      <c r="C1682" s="254"/>
      <c r="D1682" s="243" t="s">
        <v>230</v>
      </c>
      <c r="E1682" s="255" t="s">
        <v>1</v>
      </c>
      <c r="F1682" s="256" t="s">
        <v>285</v>
      </c>
      <c r="G1682" s="254"/>
      <c r="H1682" s="257">
        <v>1</v>
      </c>
      <c r="I1682" s="258"/>
      <c r="J1682" s="254"/>
      <c r="K1682" s="254"/>
      <c r="L1682" s="259"/>
      <c r="M1682" s="260"/>
      <c r="N1682" s="261"/>
      <c r="O1682" s="261"/>
      <c r="P1682" s="261"/>
      <c r="Q1682" s="261"/>
      <c r="R1682" s="261"/>
      <c r="S1682" s="261"/>
      <c r="T1682" s="262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63" t="s">
        <v>230</v>
      </c>
      <c r="AU1682" s="263" t="s">
        <v>88</v>
      </c>
      <c r="AV1682" s="14" t="s">
        <v>121</v>
      </c>
      <c r="AW1682" s="14" t="s">
        <v>34</v>
      </c>
      <c r="AX1682" s="14" t="s">
        <v>86</v>
      </c>
      <c r="AY1682" s="263" t="s">
        <v>216</v>
      </c>
    </row>
    <row r="1683" s="2" customFormat="1" ht="24.15" customHeight="1">
      <c r="A1683" s="39"/>
      <c r="B1683" s="40"/>
      <c r="C1683" s="264" t="s">
        <v>2716</v>
      </c>
      <c r="D1683" s="264" t="s">
        <v>372</v>
      </c>
      <c r="E1683" s="265" t="s">
        <v>2717</v>
      </c>
      <c r="F1683" s="266" t="s">
        <v>2718</v>
      </c>
      <c r="G1683" s="267" t="s">
        <v>221</v>
      </c>
      <c r="H1683" s="268">
        <v>1</v>
      </c>
      <c r="I1683" s="269"/>
      <c r="J1683" s="270">
        <f>ROUND(I1683*H1683,2)</f>
        <v>0</v>
      </c>
      <c r="K1683" s="266" t="s">
        <v>1</v>
      </c>
      <c r="L1683" s="271"/>
      <c r="M1683" s="272" t="s">
        <v>1</v>
      </c>
      <c r="N1683" s="273" t="s">
        <v>44</v>
      </c>
      <c r="O1683" s="92"/>
      <c r="P1683" s="237">
        <f>O1683*H1683</f>
        <v>0</v>
      </c>
      <c r="Q1683" s="237">
        <v>0.0195</v>
      </c>
      <c r="R1683" s="237">
        <f>Q1683*H1683</f>
        <v>0.0195</v>
      </c>
      <c r="S1683" s="237">
        <v>0</v>
      </c>
      <c r="T1683" s="238">
        <f>S1683*H1683</f>
        <v>0</v>
      </c>
      <c r="U1683" s="39"/>
      <c r="V1683" s="39"/>
      <c r="W1683" s="39"/>
      <c r="X1683" s="39"/>
      <c r="Y1683" s="39"/>
      <c r="Z1683" s="39"/>
      <c r="AA1683" s="39"/>
      <c r="AB1683" s="39"/>
      <c r="AC1683" s="39"/>
      <c r="AD1683" s="39"/>
      <c r="AE1683" s="39"/>
      <c r="AR1683" s="239" t="s">
        <v>371</v>
      </c>
      <c r="AT1683" s="239" t="s">
        <v>372</v>
      </c>
      <c r="AU1683" s="239" t="s">
        <v>88</v>
      </c>
      <c r="AY1683" s="18" t="s">
        <v>216</v>
      </c>
      <c r="BE1683" s="240">
        <f>IF(N1683="základní",J1683,0)</f>
        <v>0</v>
      </c>
      <c r="BF1683" s="240">
        <f>IF(N1683="snížená",J1683,0)</f>
        <v>0</v>
      </c>
      <c r="BG1683" s="240">
        <f>IF(N1683="zákl. přenesená",J1683,0)</f>
        <v>0</v>
      </c>
      <c r="BH1683" s="240">
        <f>IF(N1683="sníž. přenesená",J1683,0)</f>
        <v>0</v>
      </c>
      <c r="BI1683" s="240">
        <f>IF(N1683="nulová",J1683,0)</f>
        <v>0</v>
      </c>
      <c r="BJ1683" s="18" t="s">
        <v>86</v>
      </c>
      <c r="BK1683" s="240">
        <f>ROUND(I1683*H1683,2)</f>
        <v>0</v>
      </c>
      <c r="BL1683" s="18" t="s">
        <v>290</v>
      </c>
      <c r="BM1683" s="239" t="s">
        <v>2719</v>
      </c>
    </row>
    <row r="1684" s="13" customFormat="1">
      <c r="A1684" s="13"/>
      <c r="B1684" s="241"/>
      <c r="C1684" s="242"/>
      <c r="D1684" s="243" t="s">
        <v>230</v>
      </c>
      <c r="E1684" s="244" t="s">
        <v>1</v>
      </c>
      <c r="F1684" s="245" t="s">
        <v>2720</v>
      </c>
      <c r="G1684" s="242"/>
      <c r="H1684" s="246">
        <v>1</v>
      </c>
      <c r="I1684" s="247"/>
      <c r="J1684" s="242"/>
      <c r="K1684" s="242"/>
      <c r="L1684" s="248"/>
      <c r="M1684" s="249"/>
      <c r="N1684" s="250"/>
      <c r="O1684" s="250"/>
      <c r="P1684" s="250"/>
      <c r="Q1684" s="250"/>
      <c r="R1684" s="250"/>
      <c r="S1684" s="250"/>
      <c r="T1684" s="251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T1684" s="252" t="s">
        <v>230</v>
      </c>
      <c r="AU1684" s="252" t="s">
        <v>88</v>
      </c>
      <c r="AV1684" s="13" t="s">
        <v>88</v>
      </c>
      <c r="AW1684" s="13" t="s">
        <v>34</v>
      </c>
      <c r="AX1684" s="13" t="s">
        <v>79</v>
      </c>
      <c r="AY1684" s="252" t="s">
        <v>216</v>
      </c>
    </row>
    <row r="1685" s="14" customFormat="1">
      <c r="A1685" s="14"/>
      <c r="B1685" s="253"/>
      <c r="C1685" s="254"/>
      <c r="D1685" s="243" t="s">
        <v>230</v>
      </c>
      <c r="E1685" s="255" t="s">
        <v>1</v>
      </c>
      <c r="F1685" s="256" t="s">
        <v>285</v>
      </c>
      <c r="G1685" s="254"/>
      <c r="H1685" s="257">
        <v>1</v>
      </c>
      <c r="I1685" s="258"/>
      <c r="J1685" s="254"/>
      <c r="K1685" s="254"/>
      <c r="L1685" s="259"/>
      <c r="M1685" s="260"/>
      <c r="N1685" s="261"/>
      <c r="O1685" s="261"/>
      <c r="P1685" s="261"/>
      <c r="Q1685" s="261"/>
      <c r="R1685" s="261"/>
      <c r="S1685" s="261"/>
      <c r="T1685" s="262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63" t="s">
        <v>230</v>
      </c>
      <c r="AU1685" s="263" t="s">
        <v>88</v>
      </c>
      <c r="AV1685" s="14" t="s">
        <v>121</v>
      </c>
      <c r="AW1685" s="14" t="s">
        <v>34</v>
      </c>
      <c r="AX1685" s="14" t="s">
        <v>86</v>
      </c>
      <c r="AY1685" s="263" t="s">
        <v>216</v>
      </c>
    </row>
    <row r="1686" s="2" customFormat="1" ht="16.5" customHeight="1">
      <c r="A1686" s="39"/>
      <c r="B1686" s="40"/>
      <c r="C1686" s="228" t="s">
        <v>2721</v>
      </c>
      <c r="D1686" s="228" t="s">
        <v>218</v>
      </c>
      <c r="E1686" s="229" t="s">
        <v>2722</v>
      </c>
      <c r="F1686" s="230" t="s">
        <v>2723</v>
      </c>
      <c r="G1686" s="231" t="s">
        <v>221</v>
      </c>
      <c r="H1686" s="232">
        <v>3</v>
      </c>
      <c r="I1686" s="233"/>
      <c r="J1686" s="234">
        <f>ROUND(I1686*H1686,2)</f>
        <v>0</v>
      </c>
      <c r="K1686" s="230" t="s">
        <v>222</v>
      </c>
      <c r="L1686" s="45"/>
      <c r="M1686" s="235" t="s">
        <v>1</v>
      </c>
      <c r="N1686" s="236" t="s">
        <v>44</v>
      </c>
      <c r="O1686" s="92"/>
      <c r="P1686" s="237">
        <f>O1686*H1686</f>
        <v>0</v>
      </c>
      <c r="Q1686" s="237">
        <v>0</v>
      </c>
      <c r="R1686" s="237">
        <f>Q1686*H1686</f>
        <v>0</v>
      </c>
      <c r="S1686" s="237">
        <v>0</v>
      </c>
      <c r="T1686" s="238">
        <f>S1686*H1686</f>
        <v>0</v>
      </c>
      <c r="U1686" s="39"/>
      <c r="V1686" s="39"/>
      <c r="W1686" s="39"/>
      <c r="X1686" s="39"/>
      <c r="Y1686" s="39"/>
      <c r="Z1686" s="39"/>
      <c r="AA1686" s="39"/>
      <c r="AB1686" s="39"/>
      <c r="AC1686" s="39"/>
      <c r="AD1686" s="39"/>
      <c r="AE1686" s="39"/>
      <c r="AR1686" s="239" t="s">
        <v>290</v>
      </c>
      <c r="AT1686" s="239" t="s">
        <v>218</v>
      </c>
      <c r="AU1686" s="239" t="s">
        <v>88</v>
      </c>
      <c r="AY1686" s="18" t="s">
        <v>216</v>
      </c>
      <c r="BE1686" s="240">
        <f>IF(N1686="základní",J1686,0)</f>
        <v>0</v>
      </c>
      <c r="BF1686" s="240">
        <f>IF(N1686="snížená",J1686,0)</f>
        <v>0</v>
      </c>
      <c r="BG1686" s="240">
        <f>IF(N1686="zákl. přenesená",J1686,0)</f>
        <v>0</v>
      </c>
      <c r="BH1686" s="240">
        <f>IF(N1686="sníž. přenesená",J1686,0)</f>
        <v>0</v>
      </c>
      <c r="BI1686" s="240">
        <f>IF(N1686="nulová",J1686,0)</f>
        <v>0</v>
      </c>
      <c r="BJ1686" s="18" t="s">
        <v>86</v>
      </c>
      <c r="BK1686" s="240">
        <f>ROUND(I1686*H1686,2)</f>
        <v>0</v>
      </c>
      <c r="BL1686" s="18" t="s">
        <v>290</v>
      </c>
      <c r="BM1686" s="239" t="s">
        <v>2724</v>
      </c>
    </row>
    <row r="1687" s="13" customFormat="1">
      <c r="A1687" s="13"/>
      <c r="B1687" s="241"/>
      <c r="C1687" s="242"/>
      <c r="D1687" s="243" t="s">
        <v>230</v>
      </c>
      <c r="E1687" s="244" t="s">
        <v>1</v>
      </c>
      <c r="F1687" s="245" t="s">
        <v>99</v>
      </c>
      <c r="G1687" s="242"/>
      <c r="H1687" s="246">
        <v>3</v>
      </c>
      <c r="I1687" s="247"/>
      <c r="J1687" s="242"/>
      <c r="K1687" s="242"/>
      <c r="L1687" s="248"/>
      <c r="M1687" s="249"/>
      <c r="N1687" s="250"/>
      <c r="O1687" s="250"/>
      <c r="P1687" s="250"/>
      <c r="Q1687" s="250"/>
      <c r="R1687" s="250"/>
      <c r="S1687" s="250"/>
      <c r="T1687" s="251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52" t="s">
        <v>230</v>
      </c>
      <c r="AU1687" s="252" t="s">
        <v>88</v>
      </c>
      <c r="AV1687" s="13" t="s">
        <v>88</v>
      </c>
      <c r="AW1687" s="13" t="s">
        <v>34</v>
      </c>
      <c r="AX1687" s="13" t="s">
        <v>86</v>
      </c>
      <c r="AY1687" s="252" t="s">
        <v>216</v>
      </c>
    </row>
    <row r="1688" s="2" customFormat="1" ht="24.15" customHeight="1">
      <c r="A1688" s="39"/>
      <c r="B1688" s="40"/>
      <c r="C1688" s="264" t="s">
        <v>2725</v>
      </c>
      <c r="D1688" s="264" t="s">
        <v>372</v>
      </c>
      <c r="E1688" s="265" t="s">
        <v>2726</v>
      </c>
      <c r="F1688" s="266" t="s">
        <v>2727</v>
      </c>
      <c r="G1688" s="267" t="s">
        <v>221</v>
      </c>
      <c r="H1688" s="268">
        <v>1</v>
      </c>
      <c r="I1688" s="269"/>
      <c r="J1688" s="270">
        <f>ROUND(I1688*H1688,2)</f>
        <v>0</v>
      </c>
      <c r="K1688" s="266" t="s">
        <v>1</v>
      </c>
      <c r="L1688" s="271"/>
      <c r="M1688" s="272" t="s">
        <v>1</v>
      </c>
      <c r="N1688" s="273" t="s">
        <v>44</v>
      </c>
      <c r="O1688" s="92"/>
      <c r="P1688" s="237">
        <f>O1688*H1688</f>
        <v>0</v>
      </c>
      <c r="Q1688" s="237">
        <v>0.0195</v>
      </c>
      <c r="R1688" s="237">
        <f>Q1688*H1688</f>
        <v>0.0195</v>
      </c>
      <c r="S1688" s="237">
        <v>0</v>
      </c>
      <c r="T1688" s="238">
        <f>S1688*H1688</f>
        <v>0</v>
      </c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R1688" s="239" t="s">
        <v>371</v>
      </c>
      <c r="AT1688" s="239" t="s">
        <v>372</v>
      </c>
      <c r="AU1688" s="239" t="s">
        <v>88</v>
      </c>
      <c r="AY1688" s="18" t="s">
        <v>216</v>
      </c>
      <c r="BE1688" s="240">
        <f>IF(N1688="základní",J1688,0)</f>
        <v>0</v>
      </c>
      <c r="BF1688" s="240">
        <f>IF(N1688="snížená",J1688,0)</f>
        <v>0</v>
      </c>
      <c r="BG1688" s="240">
        <f>IF(N1688="zákl. přenesená",J1688,0)</f>
        <v>0</v>
      </c>
      <c r="BH1688" s="240">
        <f>IF(N1688="sníž. přenesená",J1688,0)</f>
        <v>0</v>
      </c>
      <c r="BI1688" s="240">
        <f>IF(N1688="nulová",J1688,0)</f>
        <v>0</v>
      </c>
      <c r="BJ1688" s="18" t="s">
        <v>86</v>
      </c>
      <c r="BK1688" s="240">
        <f>ROUND(I1688*H1688,2)</f>
        <v>0</v>
      </c>
      <c r="BL1688" s="18" t="s">
        <v>290</v>
      </c>
      <c r="BM1688" s="239" t="s">
        <v>2728</v>
      </c>
    </row>
    <row r="1689" s="2" customFormat="1" ht="24.15" customHeight="1">
      <c r="A1689" s="39"/>
      <c r="B1689" s="40"/>
      <c r="C1689" s="264" t="s">
        <v>2729</v>
      </c>
      <c r="D1689" s="264" t="s">
        <v>372</v>
      </c>
      <c r="E1689" s="265" t="s">
        <v>2730</v>
      </c>
      <c r="F1689" s="266" t="s">
        <v>2731</v>
      </c>
      <c r="G1689" s="267" t="s">
        <v>221</v>
      </c>
      <c r="H1689" s="268">
        <v>1</v>
      </c>
      <c r="I1689" s="269"/>
      <c r="J1689" s="270">
        <f>ROUND(I1689*H1689,2)</f>
        <v>0</v>
      </c>
      <c r="K1689" s="266" t="s">
        <v>1</v>
      </c>
      <c r="L1689" s="271"/>
      <c r="M1689" s="272" t="s">
        <v>1</v>
      </c>
      <c r="N1689" s="273" t="s">
        <v>44</v>
      </c>
      <c r="O1689" s="92"/>
      <c r="P1689" s="237">
        <f>O1689*H1689</f>
        <v>0</v>
      </c>
      <c r="Q1689" s="237">
        <v>0.0195</v>
      </c>
      <c r="R1689" s="237">
        <f>Q1689*H1689</f>
        <v>0.0195</v>
      </c>
      <c r="S1689" s="237">
        <v>0</v>
      </c>
      <c r="T1689" s="238">
        <f>S1689*H1689</f>
        <v>0</v>
      </c>
      <c r="U1689" s="39"/>
      <c r="V1689" s="39"/>
      <c r="W1689" s="39"/>
      <c r="X1689" s="39"/>
      <c r="Y1689" s="39"/>
      <c r="Z1689" s="39"/>
      <c r="AA1689" s="39"/>
      <c r="AB1689" s="39"/>
      <c r="AC1689" s="39"/>
      <c r="AD1689" s="39"/>
      <c r="AE1689" s="39"/>
      <c r="AR1689" s="239" t="s">
        <v>371</v>
      </c>
      <c r="AT1689" s="239" t="s">
        <v>372</v>
      </c>
      <c r="AU1689" s="239" t="s">
        <v>88</v>
      </c>
      <c r="AY1689" s="18" t="s">
        <v>216</v>
      </c>
      <c r="BE1689" s="240">
        <f>IF(N1689="základní",J1689,0)</f>
        <v>0</v>
      </c>
      <c r="BF1689" s="240">
        <f>IF(N1689="snížená",J1689,0)</f>
        <v>0</v>
      </c>
      <c r="BG1689" s="240">
        <f>IF(N1689="zákl. přenesená",J1689,0)</f>
        <v>0</v>
      </c>
      <c r="BH1689" s="240">
        <f>IF(N1689="sníž. přenesená",J1689,0)</f>
        <v>0</v>
      </c>
      <c r="BI1689" s="240">
        <f>IF(N1689="nulová",J1689,0)</f>
        <v>0</v>
      </c>
      <c r="BJ1689" s="18" t="s">
        <v>86</v>
      </c>
      <c r="BK1689" s="240">
        <f>ROUND(I1689*H1689,2)</f>
        <v>0</v>
      </c>
      <c r="BL1689" s="18" t="s">
        <v>290</v>
      </c>
      <c r="BM1689" s="239" t="s">
        <v>2732</v>
      </c>
    </row>
    <row r="1690" s="2" customFormat="1" ht="24.15" customHeight="1">
      <c r="A1690" s="39"/>
      <c r="B1690" s="40"/>
      <c r="C1690" s="264" t="s">
        <v>2733</v>
      </c>
      <c r="D1690" s="264" t="s">
        <v>372</v>
      </c>
      <c r="E1690" s="265" t="s">
        <v>2734</v>
      </c>
      <c r="F1690" s="266" t="s">
        <v>2735</v>
      </c>
      <c r="G1690" s="267" t="s">
        <v>221</v>
      </c>
      <c r="H1690" s="268">
        <v>1</v>
      </c>
      <c r="I1690" s="269"/>
      <c r="J1690" s="270">
        <f>ROUND(I1690*H1690,2)</f>
        <v>0</v>
      </c>
      <c r="K1690" s="266" t="s">
        <v>1</v>
      </c>
      <c r="L1690" s="271"/>
      <c r="M1690" s="272" t="s">
        <v>1</v>
      </c>
      <c r="N1690" s="273" t="s">
        <v>44</v>
      </c>
      <c r="O1690" s="92"/>
      <c r="P1690" s="237">
        <f>O1690*H1690</f>
        <v>0</v>
      </c>
      <c r="Q1690" s="237">
        <v>0.0195</v>
      </c>
      <c r="R1690" s="237">
        <f>Q1690*H1690</f>
        <v>0.0195</v>
      </c>
      <c r="S1690" s="237">
        <v>0</v>
      </c>
      <c r="T1690" s="238">
        <f>S1690*H1690</f>
        <v>0</v>
      </c>
      <c r="U1690" s="39"/>
      <c r="V1690" s="39"/>
      <c r="W1690" s="39"/>
      <c r="X1690" s="39"/>
      <c r="Y1690" s="39"/>
      <c r="Z1690" s="39"/>
      <c r="AA1690" s="39"/>
      <c r="AB1690" s="39"/>
      <c r="AC1690" s="39"/>
      <c r="AD1690" s="39"/>
      <c r="AE1690" s="39"/>
      <c r="AR1690" s="239" t="s">
        <v>371</v>
      </c>
      <c r="AT1690" s="239" t="s">
        <v>372</v>
      </c>
      <c r="AU1690" s="239" t="s">
        <v>88</v>
      </c>
      <c r="AY1690" s="18" t="s">
        <v>216</v>
      </c>
      <c r="BE1690" s="240">
        <f>IF(N1690="základní",J1690,0)</f>
        <v>0</v>
      </c>
      <c r="BF1690" s="240">
        <f>IF(N1690="snížená",J1690,0)</f>
        <v>0</v>
      </c>
      <c r="BG1690" s="240">
        <f>IF(N1690="zákl. přenesená",J1690,0)</f>
        <v>0</v>
      </c>
      <c r="BH1690" s="240">
        <f>IF(N1690="sníž. přenesená",J1690,0)</f>
        <v>0</v>
      </c>
      <c r="BI1690" s="240">
        <f>IF(N1690="nulová",J1690,0)</f>
        <v>0</v>
      </c>
      <c r="BJ1690" s="18" t="s">
        <v>86</v>
      </c>
      <c r="BK1690" s="240">
        <f>ROUND(I1690*H1690,2)</f>
        <v>0</v>
      </c>
      <c r="BL1690" s="18" t="s">
        <v>290</v>
      </c>
      <c r="BM1690" s="239" t="s">
        <v>2736</v>
      </c>
    </row>
    <row r="1691" s="2" customFormat="1" ht="16.5" customHeight="1">
      <c r="A1691" s="39"/>
      <c r="B1691" s="40"/>
      <c r="C1691" s="228" t="s">
        <v>2737</v>
      </c>
      <c r="D1691" s="228" t="s">
        <v>218</v>
      </c>
      <c r="E1691" s="229" t="s">
        <v>2738</v>
      </c>
      <c r="F1691" s="230" t="s">
        <v>2739</v>
      </c>
      <c r="G1691" s="231" t="s">
        <v>221</v>
      </c>
      <c r="H1691" s="232">
        <v>1</v>
      </c>
      <c r="I1691" s="233"/>
      <c r="J1691" s="234">
        <f>ROUND(I1691*H1691,2)</f>
        <v>0</v>
      </c>
      <c r="K1691" s="230" t="s">
        <v>222</v>
      </c>
      <c r="L1691" s="45"/>
      <c r="M1691" s="235" t="s">
        <v>1</v>
      </c>
      <c r="N1691" s="236" t="s">
        <v>44</v>
      </c>
      <c r="O1691" s="92"/>
      <c r="P1691" s="237">
        <f>O1691*H1691</f>
        <v>0</v>
      </c>
      <c r="Q1691" s="237">
        <v>0</v>
      </c>
      <c r="R1691" s="237">
        <f>Q1691*H1691</f>
        <v>0</v>
      </c>
      <c r="S1691" s="237">
        <v>0</v>
      </c>
      <c r="T1691" s="238">
        <f>S1691*H1691</f>
        <v>0</v>
      </c>
      <c r="U1691" s="39"/>
      <c r="V1691" s="39"/>
      <c r="W1691" s="39"/>
      <c r="X1691" s="39"/>
      <c r="Y1691" s="39"/>
      <c r="Z1691" s="39"/>
      <c r="AA1691" s="39"/>
      <c r="AB1691" s="39"/>
      <c r="AC1691" s="39"/>
      <c r="AD1691" s="39"/>
      <c r="AE1691" s="39"/>
      <c r="AR1691" s="239" t="s">
        <v>290</v>
      </c>
      <c r="AT1691" s="239" t="s">
        <v>218</v>
      </c>
      <c r="AU1691" s="239" t="s">
        <v>88</v>
      </c>
      <c r="AY1691" s="18" t="s">
        <v>216</v>
      </c>
      <c r="BE1691" s="240">
        <f>IF(N1691="základní",J1691,0)</f>
        <v>0</v>
      </c>
      <c r="BF1691" s="240">
        <f>IF(N1691="snížená",J1691,0)</f>
        <v>0</v>
      </c>
      <c r="BG1691" s="240">
        <f>IF(N1691="zákl. přenesená",J1691,0)</f>
        <v>0</v>
      </c>
      <c r="BH1691" s="240">
        <f>IF(N1691="sníž. přenesená",J1691,0)</f>
        <v>0</v>
      </c>
      <c r="BI1691" s="240">
        <f>IF(N1691="nulová",J1691,0)</f>
        <v>0</v>
      </c>
      <c r="BJ1691" s="18" t="s">
        <v>86</v>
      </c>
      <c r="BK1691" s="240">
        <f>ROUND(I1691*H1691,2)</f>
        <v>0</v>
      </c>
      <c r="BL1691" s="18" t="s">
        <v>290</v>
      </c>
      <c r="BM1691" s="239" t="s">
        <v>2740</v>
      </c>
    </row>
    <row r="1692" s="2" customFormat="1" ht="24.15" customHeight="1">
      <c r="A1692" s="39"/>
      <c r="B1692" s="40"/>
      <c r="C1692" s="264" t="s">
        <v>2741</v>
      </c>
      <c r="D1692" s="264" t="s">
        <v>372</v>
      </c>
      <c r="E1692" s="265" t="s">
        <v>2742</v>
      </c>
      <c r="F1692" s="266" t="s">
        <v>2731</v>
      </c>
      <c r="G1692" s="267" t="s">
        <v>221</v>
      </c>
      <c r="H1692" s="268">
        <v>1</v>
      </c>
      <c r="I1692" s="269"/>
      <c r="J1692" s="270">
        <f>ROUND(I1692*H1692,2)</f>
        <v>0</v>
      </c>
      <c r="K1692" s="266" t="s">
        <v>1</v>
      </c>
      <c r="L1692" s="271"/>
      <c r="M1692" s="272" t="s">
        <v>1</v>
      </c>
      <c r="N1692" s="273" t="s">
        <v>44</v>
      </c>
      <c r="O1692" s="92"/>
      <c r="P1692" s="237">
        <f>O1692*H1692</f>
        <v>0</v>
      </c>
      <c r="Q1692" s="237">
        <v>0.035999999999999997</v>
      </c>
      <c r="R1692" s="237">
        <f>Q1692*H1692</f>
        <v>0.035999999999999997</v>
      </c>
      <c r="S1692" s="237">
        <v>0</v>
      </c>
      <c r="T1692" s="238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39" t="s">
        <v>371</v>
      </c>
      <c r="AT1692" s="239" t="s">
        <v>372</v>
      </c>
      <c r="AU1692" s="239" t="s">
        <v>88</v>
      </c>
      <c r="AY1692" s="18" t="s">
        <v>216</v>
      </c>
      <c r="BE1692" s="240">
        <f>IF(N1692="základní",J1692,0)</f>
        <v>0</v>
      </c>
      <c r="BF1692" s="240">
        <f>IF(N1692="snížená",J1692,0)</f>
        <v>0</v>
      </c>
      <c r="BG1692" s="240">
        <f>IF(N1692="zákl. přenesená",J1692,0)</f>
        <v>0</v>
      </c>
      <c r="BH1692" s="240">
        <f>IF(N1692="sníž. přenesená",J1692,0)</f>
        <v>0</v>
      </c>
      <c r="BI1692" s="240">
        <f>IF(N1692="nulová",J1692,0)</f>
        <v>0</v>
      </c>
      <c r="BJ1692" s="18" t="s">
        <v>86</v>
      </c>
      <c r="BK1692" s="240">
        <f>ROUND(I1692*H1692,2)</f>
        <v>0</v>
      </c>
      <c r="BL1692" s="18" t="s">
        <v>290</v>
      </c>
      <c r="BM1692" s="239" t="s">
        <v>2743</v>
      </c>
    </row>
    <row r="1693" s="2" customFormat="1" ht="16.5" customHeight="1">
      <c r="A1693" s="39"/>
      <c r="B1693" s="40"/>
      <c r="C1693" s="228" t="s">
        <v>2744</v>
      </c>
      <c r="D1693" s="228" t="s">
        <v>218</v>
      </c>
      <c r="E1693" s="229" t="s">
        <v>2745</v>
      </c>
      <c r="F1693" s="230" t="s">
        <v>2746</v>
      </c>
      <c r="G1693" s="231" t="s">
        <v>221</v>
      </c>
      <c r="H1693" s="232">
        <v>4</v>
      </c>
      <c r="I1693" s="233"/>
      <c r="J1693" s="234">
        <f>ROUND(I1693*H1693,2)</f>
        <v>0</v>
      </c>
      <c r="K1693" s="230" t="s">
        <v>222</v>
      </c>
      <c r="L1693" s="45"/>
      <c r="M1693" s="235" t="s">
        <v>1</v>
      </c>
      <c r="N1693" s="236" t="s">
        <v>44</v>
      </c>
      <c r="O1693" s="92"/>
      <c r="P1693" s="237">
        <f>O1693*H1693</f>
        <v>0</v>
      </c>
      <c r="Q1693" s="237">
        <v>0</v>
      </c>
      <c r="R1693" s="237">
        <f>Q1693*H1693</f>
        <v>0</v>
      </c>
      <c r="S1693" s="237">
        <v>0</v>
      </c>
      <c r="T1693" s="238">
        <f>S1693*H1693</f>
        <v>0</v>
      </c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R1693" s="239" t="s">
        <v>290</v>
      </c>
      <c r="AT1693" s="239" t="s">
        <v>218</v>
      </c>
      <c r="AU1693" s="239" t="s">
        <v>88</v>
      </c>
      <c r="AY1693" s="18" t="s">
        <v>216</v>
      </c>
      <c r="BE1693" s="240">
        <f>IF(N1693="základní",J1693,0)</f>
        <v>0</v>
      </c>
      <c r="BF1693" s="240">
        <f>IF(N1693="snížená",J1693,0)</f>
        <v>0</v>
      </c>
      <c r="BG1693" s="240">
        <f>IF(N1693="zákl. přenesená",J1693,0)</f>
        <v>0</v>
      </c>
      <c r="BH1693" s="240">
        <f>IF(N1693="sníž. přenesená",J1693,0)</f>
        <v>0</v>
      </c>
      <c r="BI1693" s="240">
        <f>IF(N1693="nulová",J1693,0)</f>
        <v>0</v>
      </c>
      <c r="BJ1693" s="18" t="s">
        <v>86</v>
      </c>
      <c r="BK1693" s="240">
        <f>ROUND(I1693*H1693,2)</f>
        <v>0</v>
      </c>
      <c r="BL1693" s="18" t="s">
        <v>290</v>
      </c>
      <c r="BM1693" s="239" t="s">
        <v>2747</v>
      </c>
    </row>
    <row r="1694" s="2" customFormat="1" ht="24.15" customHeight="1">
      <c r="A1694" s="39"/>
      <c r="B1694" s="40"/>
      <c r="C1694" s="264" t="s">
        <v>2748</v>
      </c>
      <c r="D1694" s="264" t="s">
        <v>372</v>
      </c>
      <c r="E1694" s="265" t="s">
        <v>2749</v>
      </c>
      <c r="F1694" s="266" t="s">
        <v>2750</v>
      </c>
      <c r="G1694" s="267" t="s">
        <v>221</v>
      </c>
      <c r="H1694" s="268">
        <v>1</v>
      </c>
      <c r="I1694" s="269"/>
      <c r="J1694" s="270">
        <f>ROUND(I1694*H1694,2)</f>
        <v>0</v>
      </c>
      <c r="K1694" s="266" t="s">
        <v>1</v>
      </c>
      <c r="L1694" s="271"/>
      <c r="M1694" s="272" t="s">
        <v>1</v>
      </c>
      <c r="N1694" s="273" t="s">
        <v>44</v>
      </c>
      <c r="O1694" s="92"/>
      <c r="P1694" s="237">
        <f>O1694*H1694</f>
        <v>0</v>
      </c>
      <c r="Q1694" s="237">
        <v>0.0195</v>
      </c>
      <c r="R1694" s="237">
        <f>Q1694*H1694</f>
        <v>0.0195</v>
      </c>
      <c r="S1694" s="237">
        <v>0</v>
      </c>
      <c r="T1694" s="238">
        <f>S1694*H1694</f>
        <v>0</v>
      </c>
      <c r="U1694" s="39"/>
      <c r="V1694" s="39"/>
      <c r="W1694" s="39"/>
      <c r="X1694" s="39"/>
      <c r="Y1694" s="39"/>
      <c r="Z1694" s="39"/>
      <c r="AA1694" s="39"/>
      <c r="AB1694" s="39"/>
      <c r="AC1694" s="39"/>
      <c r="AD1694" s="39"/>
      <c r="AE1694" s="39"/>
      <c r="AR1694" s="239" t="s">
        <v>371</v>
      </c>
      <c r="AT1694" s="239" t="s">
        <v>372</v>
      </c>
      <c r="AU1694" s="239" t="s">
        <v>88</v>
      </c>
      <c r="AY1694" s="18" t="s">
        <v>216</v>
      </c>
      <c r="BE1694" s="240">
        <f>IF(N1694="základní",J1694,0)</f>
        <v>0</v>
      </c>
      <c r="BF1694" s="240">
        <f>IF(N1694="snížená",J1694,0)</f>
        <v>0</v>
      </c>
      <c r="BG1694" s="240">
        <f>IF(N1694="zákl. přenesená",J1694,0)</f>
        <v>0</v>
      </c>
      <c r="BH1694" s="240">
        <f>IF(N1694="sníž. přenesená",J1694,0)</f>
        <v>0</v>
      </c>
      <c r="BI1694" s="240">
        <f>IF(N1694="nulová",J1694,0)</f>
        <v>0</v>
      </c>
      <c r="BJ1694" s="18" t="s">
        <v>86</v>
      </c>
      <c r="BK1694" s="240">
        <f>ROUND(I1694*H1694,2)</f>
        <v>0</v>
      </c>
      <c r="BL1694" s="18" t="s">
        <v>290</v>
      </c>
      <c r="BM1694" s="239" t="s">
        <v>2751</v>
      </c>
    </row>
    <row r="1695" s="2" customFormat="1" ht="33" customHeight="1">
      <c r="A1695" s="39"/>
      <c r="B1695" s="40"/>
      <c r="C1695" s="264" t="s">
        <v>2752</v>
      </c>
      <c r="D1695" s="264" t="s">
        <v>372</v>
      </c>
      <c r="E1695" s="265" t="s">
        <v>2753</v>
      </c>
      <c r="F1695" s="266" t="s">
        <v>2754</v>
      </c>
      <c r="G1695" s="267" t="s">
        <v>221</v>
      </c>
      <c r="H1695" s="268">
        <v>1</v>
      </c>
      <c r="I1695" s="269"/>
      <c r="J1695" s="270">
        <f>ROUND(I1695*H1695,2)</f>
        <v>0</v>
      </c>
      <c r="K1695" s="266" t="s">
        <v>1</v>
      </c>
      <c r="L1695" s="271"/>
      <c r="M1695" s="272" t="s">
        <v>1</v>
      </c>
      <c r="N1695" s="273" t="s">
        <v>44</v>
      </c>
      <c r="O1695" s="92"/>
      <c r="P1695" s="237">
        <f>O1695*H1695</f>
        <v>0</v>
      </c>
      <c r="Q1695" s="237">
        <v>0.0195</v>
      </c>
      <c r="R1695" s="237">
        <f>Q1695*H1695</f>
        <v>0.0195</v>
      </c>
      <c r="S1695" s="237">
        <v>0</v>
      </c>
      <c r="T1695" s="238">
        <f>S1695*H1695</f>
        <v>0</v>
      </c>
      <c r="U1695" s="39"/>
      <c r="V1695" s="39"/>
      <c r="W1695" s="39"/>
      <c r="X1695" s="39"/>
      <c r="Y1695" s="39"/>
      <c r="Z1695" s="39"/>
      <c r="AA1695" s="39"/>
      <c r="AB1695" s="39"/>
      <c r="AC1695" s="39"/>
      <c r="AD1695" s="39"/>
      <c r="AE1695" s="39"/>
      <c r="AR1695" s="239" t="s">
        <v>371</v>
      </c>
      <c r="AT1695" s="239" t="s">
        <v>372</v>
      </c>
      <c r="AU1695" s="239" t="s">
        <v>88</v>
      </c>
      <c r="AY1695" s="18" t="s">
        <v>216</v>
      </c>
      <c r="BE1695" s="240">
        <f>IF(N1695="základní",J1695,0)</f>
        <v>0</v>
      </c>
      <c r="BF1695" s="240">
        <f>IF(N1695="snížená",J1695,0)</f>
        <v>0</v>
      </c>
      <c r="BG1695" s="240">
        <f>IF(N1695="zákl. přenesená",J1695,0)</f>
        <v>0</v>
      </c>
      <c r="BH1695" s="240">
        <f>IF(N1695="sníž. přenesená",J1695,0)</f>
        <v>0</v>
      </c>
      <c r="BI1695" s="240">
        <f>IF(N1695="nulová",J1695,0)</f>
        <v>0</v>
      </c>
      <c r="BJ1695" s="18" t="s">
        <v>86</v>
      </c>
      <c r="BK1695" s="240">
        <f>ROUND(I1695*H1695,2)</f>
        <v>0</v>
      </c>
      <c r="BL1695" s="18" t="s">
        <v>290</v>
      </c>
      <c r="BM1695" s="239" t="s">
        <v>2755</v>
      </c>
    </row>
    <row r="1696" s="2" customFormat="1" ht="24.15" customHeight="1">
      <c r="A1696" s="39"/>
      <c r="B1696" s="40"/>
      <c r="C1696" s="264" t="s">
        <v>2756</v>
      </c>
      <c r="D1696" s="264" t="s">
        <v>372</v>
      </c>
      <c r="E1696" s="265" t="s">
        <v>2757</v>
      </c>
      <c r="F1696" s="266" t="s">
        <v>2758</v>
      </c>
      <c r="G1696" s="267" t="s">
        <v>221</v>
      </c>
      <c r="H1696" s="268">
        <v>1</v>
      </c>
      <c r="I1696" s="269"/>
      <c r="J1696" s="270">
        <f>ROUND(I1696*H1696,2)</f>
        <v>0</v>
      </c>
      <c r="K1696" s="266" t="s">
        <v>1</v>
      </c>
      <c r="L1696" s="271"/>
      <c r="M1696" s="272" t="s">
        <v>1</v>
      </c>
      <c r="N1696" s="273" t="s">
        <v>44</v>
      </c>
      <c r="O1696" s="92"/>
      <c r="P1696" s="237">
        <f>O1696*H1696</f>
        <v>0</v>
      </c>
      <c r="Q1696" s="237">
        <v>0.0195</v>
      </c>
      <c r="R1696" s="237">
        <f>Q1696*H1696</f>
        <v>0.0195</v>
      </c>
      <c r="S1696" s="237">
        <v>0</v>
      </c>
      <c r="T1696" s="238">
        <f>S1696*H1696</f>
        <v>0</v>
      </c>
      <c r="U1696" s="39"/>
      <c r="V1696" s="39"/>
      <c r="W1696" s="39"/>
      <c r="X1696" s="39"/>
      <c r="Y1696" s="39"/>
      <c r="Z1696" s="39"/>
      <c r="AA1696" s="39"/>
      <c r="AB1696" s="39"/>
      <c r="AC1696" s="39"/>
      <c r="AD1696" s="39"/>
      <c r="AE1696" s="39"/>
      <c r="AR1696" s="239" t="s">
        <v>371</v>
      </c>
      <c r="AT1696" s="239" t="s">
        <v>372</v>
      </c>
      <c r="AU1696" s="239" t="s">
        <v>88</v>
      </c>
      <c r="AY1696" s="18" t="s">
        <v>216</v>
      </c>
      <c r="BE1696" s="240">
        <f>IF(N1696="základní",J1696,0)</f>
        <v>0</v>
      </c>
      <c r="BF1696" s="240">
        <f>IF(N1696="snížená",J1696,0)</f>
        <v>0</v>
      </c>
      <c r="BG1696" s="240">
        <f>IF(N1696="zákl. přenesená",J1696,0)</f>
        <v>0</v>
      </c>
      <c r="BH1696" s="240">
        <f>IF(N1696="sníž. přenesená",J1696,0)</f>
        <v>0</v>
      </c>
      <c r="BI1696" s="240">
        <f>IF(N1696="nulová",J1696,0)</f>
        <v>0</v>
      </c>
      <c r="BJ1696" s="18" t="s">
        <v>86</v>
      </c>
      <c r="BK1696" s="240">
        <f>ROUND(I1696*H1696,2)</f>
        <v>0</v>
      </c>
      <c r="BL1696" s="18" t="s">
        <v>290</v>
      </c>
      <c r="BM1696" s="239" t="s">
        <v>2759</v>
      </c>
    </row>
    <row r="1697" s="2" customFormat="1" ht="24.15" customHeight="1">
      <c r="A1697" s="39"/>
      <c r="B1697" s="40"/>
      <c r="C1697" s="264" t="s">
        <v>2760</v>
      </c>
      <c r="D1697" s="264" t="s">
        <v>372</v>
      </c>
      <c r="E1697" s="265" t="s">
        <v>2761</v>
      </c>
      <c r="F1697" s="266" t="s">
        <v>2762</v>
      </c>
      <c r="G1697" s="267" t="s">
        <v>221</v>
      </c>
      <c r="H1697" s="268">
        <v>1</v>
      </c>
      <c r="I1697" s="269"/>
      <c r="J1697" s="270">
        <f>ROUND(I1697*H1697,2)</f>
        <v>0</v>
      </c>
      <c r="K1697" s="266" t="s">
        <v>1</v>
      </c>
      <c r="L1697" s="271"/>
      <c r="M1697" s="272" t="s">
        <v>1</v>
      </c>
      <c r="N1697" s="273" t="s">
        <v>44</v>
      </c>
      <c r="O1697" s="92"/>
      <c r="P1697" s="237">
        <f>O1697*H1697</f>
        <v>0</v>
      </c>
      <c r="Q1697" s="237">
        <v>0.0195</v>
      </c>
      <c r="R1697" s="237">
        <f>Q1697*H1697</f>
        <v>0.0195</v>
      </c>
      <c r="S1697" s="237">
        <v>0</v>
      </c>
      <c r="T1697" s="238">
        <f>S1697*H1697</f>
        <v>0</v>
      </c>
      <c r="U1697" s="39"/>
      <c r="V1697" s="39"/>
      <c r="W1697" s="39"/>
      <c r="X1697" s="39"/>
      <c r="Y1697" s="39"/>
      <c r="Z1697" s="39"/>
      <c r="AA1697" s="39"/>
      <c r="AB1697" s="39"/>
      <c r="AC1697" s="39"/>
      <c r="AD1697" s="39"/>
      <c r="AE1697" s="39"/>
      <c r="AR1697" s="239" t="s">
        <v>371</v>
      </c>
      <c r="AT1697" s="239" t="s">
        <v>372</v>
      </c>
      <c r="AU1697" s="239" t="s">
        <v>88</v>
      </c>
      <c r="AY1697" s="18" t="s">
        <v>216</v>
      </c>
      <c r="BE1697" s="240">
        <f>IF(N1697="základní",J1697,0)</f>
        <v>0</v>
      </c>
      <c r="BF1697" s="240">
        <f>IF(N1697="snížená",J1697,0)</f>
        <v>0</v>
      </c>
      <c r="BG1697" s="240">
        <f>IF(N1697="zákl. přenesená",J1697,0)</f>
        <v>0</v>
      </c>
      <c r="BH1697" s="240">
        <f>IF(N1697="sníž. přenesená",J1697,0)</f>
        <v>0</v>
      </c>
      <c r="BI1697" s="240">
        <f>IF(N1697="nulová",J1697,0)</f>
        <v>0</v>
      </c>
      <c r="BJ1697" s="18" t="s">
        <v>86</v>
      </c>
      <c r="BK1697" s="240">
        <f>ROUND(I1697*H1697,2)</f>
        <v>0</v>
      </c>
      <c r="BL1697" s="18" t="s">
        <v>290</v>
      </c>
      <c r="BM1697" s="239" t="s">
        <v>2763</v>
      </c>
    </row>
    <row r="1698" s="2" customFormat="1" ht="16.5" customHeight="1">
      <c r="A1698" s="39"/>
      <c r="B1698" s="40"/>
      <c r="C1698" s="228" t="s">
        <v>2764</v>
      </c>
      <c r="D1698" s="228" t="s">
        <v>218</v>
      </c>
      <c r="E1698" s="229" t="s">
        <v>2765</v>
      </c>
      <c r="F1698" s="230" t="s">
        <v>2766</v>
      </c>
      <c r="G1698" s="231" t="s">
        <v>221</v>
      </c>
      <c r="H1698" s="232">
        <v>19</v>
      </c>
      <c r="I1698" s="233"/>
      <c r="J1698" s="234">
        <f>ROUND(I1698*H1698,2)</f>
        <v>0</v>
      </c>
      <c r="K1698" s="230" t="s">
        <v>222</v>
      </c>
      <c r="L1698" s="45"/>
      <c r="M1698" s="235" t="s">
        <v>1</v>
      </c>
      <c r="N1698" s="236" t="s">
        <v>44</v>
      </c>
      <c r="O1698" s="92"/>
      <c r="P1698" s="237">
        <f>O1698*H1698</f>
        <v>0</v>
      </c>
      <c r="Q1698" s="237">
        <v>0</v>
      </c>
      <c r="R1698" s="237">
        <f>Q1698*H1698</f>
        <v>0</v>
      </c>
      <c r="S1698" s="237">
        <v>0</v>
      </c>
      <c r="T1698" s="238">
        <f>S1698*H1698</f>
        <v>0</v>
      </c>
      <c r="U1698" s="39"/>
      <c r="V1698" s="39"/>
      <c r="W1698" s="39"/>
      <c r="X1698" s="39"/>
      <c r="Y1698" s="39"/>
      <c r="Z1698" s="39"/>
      <c r="AA1698" s="39"/>
      <c r="AB1698" s="39"/>
      <c r="AC1698" s="39"/>
      <c r="AD1698" s="39"/>
      <c r="AE1698" s="39"/>
      <c r="AR1698" s="239" t="s">
        <v>290</v>
      </c>
      <c r="AT1698" s="239" t="s">
        <v>218</v>
      </c>
      <c r="AU1698" s="239" t="s">
        <v>88</v>
      </c>
      <c r="AY1698" s="18" t="s">
        <v>216</v>
      </c>
      <c r="BE1698" s="240">
        <f>IF(N1698="základní",J1698,0)</f>
        <v>0</v>
      </c>
      <c r="BF1698" s="240">
        <f>IF(N1698="snížená",J1698,0)</f>
        <v>0</v>
      </c>
      <c r="BG1698" s="240">
        <f>IF(N1698="zákl. přenesená",J1698,0)</f>
        <v>0</v>
      </c>
      <c r="BH1698" s="240">
        <f>IF(N1698="sníž. přenesená",J1698,0)</f>
        <v>0</v>
      </c>
      <c r="BI1698" s="240">
        <f>IF(N1698="nulová",J1698,0)</f>
        <v>0</v>
      </c>
      <c r="BJ1698" s="18" t="s">
        <v>86</v>
      </c>
      <c r="BK1698" s="240">
        <f>ROUND(I1698*H1698,2)</f>
        <v>0</v>
      </c>
      <c r="BL1698" s="18" t="s">
        <v>290</v>
      </c>
      <c r="BM1698" s="239" t="s">
        <v>2767</v>
      </c>
    </row>
    <row r="1699" s="2" customFormat="1" ht="16.5" customHeight="1">
      <c r="A1699" s="39"/>
      <c r="B1699" s="40"/>
      <c r="C1699" s="228" t="s">
        <v>2768</v>
      </c>
      <c r="D1699" s="228" t="s">
        <v>218</v>
      </c>
      <c r="E1699" s="229" t="s">
        <v>2769</v>
      </c>
      <c r="F1699" s="230" t="s">
        <v>2770</v>
      </c>
      <c r="G1699" s="231" t="s">
        <v>221</v>
      </c>
      <c r="H1699" s="232">
        <v>37</v>
      </c>
      <c r="I1699" s="233"/>
      <c r="J1699" s="234">
        <f>ROUND(I1699*H1699,2)</f>
        <v>0</v>
      </c>
      <c r="K1699" s="230" t="s">
        <v>222</v>
      </c>
      <c r="L1699" s="45"/>
      <c r="M1699" s="235" t="s">
        <v>1</v>
      </c>
      <c r="N1699" s="236" t="s">
        <v>44</v>
      </c>
      <c r="O1699" s="92"/>
      <c r="P1699" s="237">
        <f>O1699*H1699</f>
        <v>0</v>
      </c>
      <c r="Q1699" s="237">
        <v>0</v>
      </c>
      <c r="R1699" s="237">
        <f>Q1699*H1699</f>
        <v>0</v>
      </c>
      <c r="S1699" s="237">
        <v>0</v>
      </c>
      <c r="T1699" s="238">
        <f>S1699*H1699</f>
        <v>0</v>
      </c>
      <c r="U1699" s="39"/>
      <c r="V1699" s="39"/>
      <c r="W1699" s="39"/>
      <c r="X1699" s="39"/>
      <c r="Y1699" s="39"/>
      <c r="Z1699" s="39"/>
      <c r="AA1699" s="39"/>
      <c r="AB1699" s="39"/>
      <c r="AC1699" s="39"/>
      <c r="AD1699" s="39"/>
      <c r="AE1699" s="39"/>
      <c r="AR1699" s="239" t="s">
        <v>290</v>
      </c>
      <c r="AT1699" s="239" t="s">
        <v>218</v>
      </c>
      <c r="AU1699" s="239" t="s">
        <v>88</v>
      </c>
      <c r="AY1699" s="18" t="s">
        <v>216</v>
      </c>
      <c r="BE1699" s="240">
        <f>IF(N1699="základní",J1699,0)</f>
        <v>0</v>
      </c>
      <c r="BF1699" s="240">
        <f>IF(N1699="snížená",J1699,0)</f>
        <v>0</v>
      </c>
      <c r="BG1699" s="240">
        <f>IF(N1699="zákl. přenesená",J1699,0)</f>
        <v>0</v>
      </c>
      <c r="BH1699" s="240">
        <f>IF(N1699="sníž. přenesená",J1699,0)</f>
        <v>0</v>
      </c>
      <c r="BI1699" s="240">
        <f>IF(N1699="nulová",J1699,0)</f>
        <v>0</v>
      </c>
      <c r="BJ1699" s="18" t="s">
        <v>86</v>
      </c>
      <c r="BK1699" s="240">
        <f>ROUND(I1699*H1699,2)</f>
        <v>0</v>
      </c>
      <c r="BL1699" s="18" t="s">
        <v>290</v>
      </c>
      <c r="BM1699" s="239" t="s">
        <v>2771</v>
      </c>
    </row>
    <row r="1700" s="13" customFormat="1">
      <c r="A1700" s="13"/>
      <c r="B1700" s="241"/>
      <c r="C1700" s="242"/>
      <c r="D1700" s="243" t="s">
        <v>230</v>
      </c>
      <c r="E1700" s="244" t="s">
        <v>1</v>
      </c>
      <c r="F1700" s="245" t="s">
        <v>394</v>
      </c>
      <c r="G1700" s="242"/>
      <c r="H1700" s="246">
        <v>37</v>
      </c>
      <c r="I1700" s="247"/>
      <c r="J1700" s="242"/>
      <c r="K1700" s="242"/>
      <c r="L1700" s="248"/>
      <c r="M1700" s="249"/>
      <c r="N1700" s="250"/>
      <c r="O1700" s="250"/>
      <c r="P1700" s="250"/>
      <c r="Q1700" s="250"/>
      <c r="R1700" s="250"/>
      <c r="S1700" s="250"/>
      <c r="T1700" s="251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52" t="s">
        <v>230</v>
      </c>
      <c r="AU1700" s="252" t="s">
        <v>88</v>
      </c>
      <c r="AV1700" s="13" t="s">
        <v>88</v>
      </c>
      <c r="AW1700" s="13" t="s">
        <v>34</v>
      </c>
      <c r="AX1700" s="13" t="s">
        <v>86</v>
      </c>
      <c r="AY1700" s="252" t="s">
        <v>216</v>
      </c>
    </row>
    <row r="1701" s="2" customFormat="1" ht="16.5" customHeight="1">
      <c r="A1701" s="39"/>
      <c r="B1701" s="40"/>
      <c r="C1701" s="264" t="s">
        <v>2772</v>
      </c>
      <c r="D1701" s="264" t="s">
        <v>372</v>
      </c>
      <c r="E1701" s="265" t="s">
        <v>2773</v>
      </c>
      <c r="F1701" s="266" t="s">
        <v>2774</v>
      </c>
      <c r="G1701" s="267" t="s">
        <v>293</v>
      </c>
      <c r="H1701" s="268">
        <v>74.944000000000003</v>
      </c>
      <c r="I1701" s="269"/>
      <c r="J1701" s="270">
        <f>ROUND(I1701*H1701,2)</f>
        <v>0</v>
      </c>
      <c r="K1701" s="266" t="s">
        <v>222</v>
      </c>
      <c r="L1701" s="271"/>
      <c r="M1701" s="272" t="s">
        <v>1</v>
      </c>
      <c r="N1701" s="273" t="s">
        <v>44</v>
      </c>
      <c r="O1701" s="92"/>
      <c r="P1701" s="237">
        <f>O1701*H1701</f>
        <v>0</v>
      </c>
      <c r="Q1701" s="237">
        <v>0.0015</v>
      </c>
      <c r="R1701" s="237">
        <f>Q1701*H1701</f>
        <v>0.112416</v>
      </c>
      <c r="S1701" s="237">
        <v>0</v>
      </c>
      <c r="T1701" s="238">
        <f>S1701*H1701</f>
        <v>0</v>
      </c>
      <c r="U1701" s="39"/>
      <c r="V1701" s="39"/>
      <c r="W1701" s="39"/>
      <c r="X1701" s="39"/>
      <c r="Y1701" s="39"/>
      <c r="Z1701" s="39"/>
      <c r="AA1701" s="39"/>
      <c r="AB1701" s="39"/>
      <c r="AC1701" s="39"/>
      <c r="AD1701" s="39"/>
      <c r="AE1701" s="39"/>
      <c r="AR1701" s="239" t="s">
        <v>371</v>
      </c>
      <c r="AT1701" s="239" t="s">
        <v>372</v>
      </c>
      <c r="AU1701" s="239" t="s">
        <v>88</v>
      </c>
      <c r="AY1701" s="18" t="s">
        <v>216</v>
      </c>
      <c r="BE1701" s="240">
        <f>IF(N1701="základní",J1701,0)</f>
        <v>0</v>
      </c>
      <c r="BF1701" s="240">
        <f>IF(N1701="snížená",J1701,0)</f>
        <v>0</v>
      </c>
      <c r="BG1701" s="240">
        <f>IF(N1701="zákl. přenesená",J1701,0)</f>
        <v>0</v>
      </c>
      <c r="BH1701" s="240">
        <f>IF(N1701="sníž. přenesená",J1701,0)</f>
        <v>0</v>
      </c>
      <c r="BI1701" s="240">
        <f>IF(N1701="nulová",J1701,0)</f>
        <v>0</v>
      </c>
      <c r="BJ1701" s="18" t="s">
        <v>86</v>
      </c>
      <c r="BK1701" s="240">
        <f>ROUND(I1701*H1701,2)</f>
        <v>0</v>
      </c>
      <c r="BL1701" s="18" t="s">
        <v>290</v>
      </c>
      <c r="BM1701" s="239" t="s">
        <v>2775</v>
      </c>
    </row>
    <row r="1702" s="13" customFormat="1">
      <c r="A1702" s="13"/>
      <c r="B1702" s="241"/>
      <c r="C1702" s="242"/>
      <c r="D1702" s="243" t="s">
        <v>230</v>
      </c>
      <c r="E1702" s="244" t="s">
        <v>1</v>
      </c>
      <c r="F1702" s="245" t="s">
        <v>2776</v>
      </c>
      <c r="G1702" s="242"/>
      <c r="H1702" s="246">
        <v>17.5</v>
      </c>
      <c r="I1702" s="247"/>
      <c r="J1702" s="242"/>
      <c r="K1702" s="242"/>
      <c r="L1702" s="248"/>
      <c r="M1702" s="249"/>
      <c r="N1702" s="250"/>
      <c r="O1702" s="250"/>
      <c r="P1702" s="250"/>
      <c r="Q1702" s="250"/>
      <c r="R1702" s="250"/>
      <c r="S1702" s="250"/>
      <c r="T1702" s="251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52" t="s">
        <v>230</v>
      </c>
      <c r="AU1702" s="252" t="s">
        <v>88</v>
      </c>
      <c r="AV1702" s="13" t="s">
        <v>88</v>
      </c>
      <c r="AW1702" s="13" t="s">
        <v>34</v>
      </c>
      <c r="AX1702" s="13" t="s">
        <v>79</v>
      </c>
      <c r="AY1702" s="252" t="s">
        <v>216</v>
      </c>
    </row>
    <row r="1703" s="13" customFormat="1">
      <c r="A1703" s="13"/>
      <c r="B1703" s="241"/>
      <c r="C1703" s="242"/>
      <c r="D1703" s="243" t="s">
        <v>230</v>
      </c>
      <c r="E1703" s="244" t="s">
        <v>1</v>
      </c>
      <c r="F1703" s="245" t="s">
        <v>2777</v>
      </c>
      <c r="G1703" s="242"/>
      <c r="H1703" s="246">
        <v>6.25</v>
      </c>
      <c r="I1703" s="247"/>
      <c r="J1703" s="242"/>
      <c r="K1703" s="242"/>
      <c r="L1703" s="248"/>
      <c r="M1703" s="249"/>
      <c r="N1703" s="250"/>
      <c r="O1703" s="250"/>
      <c r="P1703" s="250"/>
      <c r="Q1703" s="250"/>
      <c r="R1703" s="250"/>
      <c r="S1703" s="250"/>
      <c r="T1703" s="251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52" t="s">
        <v>230</v>
      </c>
      <c r="AU1703" s="252" t="s">
        <v>88</v>
      </c>
      <c r="AV1703" s="13" t="s">
        <v>88</v>
      </c>
      <c r="AW1703" s="13" t="s">
        <v>34</v>
      </c>
      <c r="AX1703" s="13" t="s">
        <v>79</v>
      </c>
      <c r="AY1703" s="252" t="s">
        <v>216</v>
      </c>
    </row>
    <row r="1704" s="13" customFormat="1">
      <c r="A1704" s="13"/>
      <c r="B1704" s="241"/>
      <c r="C1704" s="242"/>
      <c r="D1704" s="243" t="s">
        <v>230</v>
      </c>
      <c r="E1704" s="244" t="s">
        <v>1</v>
      </c>
      <c r="F1704" s="245" t="s">
        <v>2778</v>
      </c>
      <c r="G1704" s="242"/>
      <c r="H1704" s="246">
        <v>3.5</v>
      </c>
      <c r="I1704" s="247"/>
      <c r="J1704" s="242"/>
      <c r="K1704" s="242"/>
      <c r="L1704" s="248"/>
      <c r="M1704" s="249"/>
      <c r="N1704" s="250"/>
      <c r="O1704" s="250"/>
      <c r="P1704" s="250"/>
      <c r="Q1704" s="250"/>
      <c r="R1704" s="250"/>
      <c r="S1704" s="250"/>
      <c r="T1704" s="251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52" t="s">
        <v>230</v>
      </c>
      <c r="AU1704" s="252" t="s">
        <v>88</v>
      </c>
      <c r="AV1704" s="13" t="s">
        <v>88</v>
      </c>
      <c r="AW1704" s="13" t="s">
        <v>34</v>
      </c>
      <c r="AX1704" s="13" t="s">
        <v>79</v>
      </c>
      <c r="AY1704" s="252" t="s">
        <v>216</v>
      </c>
    </row>
    <row r="1705" s="13" customFormat="1">
      <c r="A1705" s="13"/>
      <c r="B1705" s="241"/>
      <c r="C1705" s="242"/>
      <c r="D1705" s="243" t="s">
        <v>230</v>
      </c>
      <c r="E1705" s="244" t="s">
        <v>1</v>
      </c>
      <c r="F1705" s="245" t="s">
        <v>2779</v>
      </c>
      <c r="G1705" s="242"/>
      <c r="H1705" s="246">
        <v>29.25</v>
      </c>
      <c r="I1705" s="247"/>
      <c r="J1705" s="242"/>
      <c r="K1705" s="242"/>
      <c r="L1705" s="248"/>
      <c r="M1705" s="249"/>
      <c r="N1705" s="250"/>
      <c r="O1705" s="250"/>
      <c r="P1705" s="250"/>
      <c r="Q1705" s="250"/>
      <c r="R1705" s="250"/>
      <c r="S1705" s="250"/>
      <c r="T1705" s="251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52" t="s">
        <v>230</v>
      </c>
      <c r="AU1705" s="252" t="s">
        <v>88</v>
      </c>
      <c r="AV1705" s="13" t="s">
        <v>88</v>
      </c>
      <c r="AW1705" s="13" t="s">
        <v>34</v>
      </c>
      <c r="AX1705" s="13" t="s">
        <v>79</v>
      </c>
      <c r="AY1705" s="252" t="s">
        <v>216</v>
      </c>
    </row>
    <row r="1706" s="13" customFormat="1">
      <c r="A1706" s="13"/>
      <c r="B1706" s="241"/>
      <c r="C1706" s="242"/>
      <c r="D1706" s="243" t="s">
        <v>230</v>
      </c>
      <c r="E1706" s="244" t="s">
        <v>1</v>
      </c>
      <c r="F1706" s="245" t="s">
        <v>2780</v>
      </c>
      <c r="G1706" s="242"/>
      <c r="H1706" s="246">
        <v>11.375</v>
      </c>
      <c r="I1706" s="247"/>
      <c r="J1706" s="242"/>
      <c r="K1706" s="242"/>
      <c r="L1706" s="248"/>
      <c r="M1706" s="249"/>
      <c r="N1706" s="250"/>
      <c r="O1706" s="250"/>
      <c r="P1706" s="250"/>
      <c r="Q1706" s="250"/>
      <c r="R1706" s="250"/>
      <c r="S1706" s="250"/>
      <c r="T1706" s="251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T1706" s="252" t="s">
        <v>230</v>
      </c>
      <c r="AU1706" s="252" t="s">
        <v>88</v>
      </c>
      <c r="AV1706" s="13" t="s">
        <v>88</v>
      </c>
      <c r="AW1706" s="13" t="s">
        <v>34</v>
      </c>
      <c r="AX1706" s="13" t="s">
        <v>79</v>
      </c>
      <c r="AY1706" s="252" t="s">
        <v>216</v>
      </c>
    </row>
    <row r="1707" s="13" customFormat="1">
      <c r="A1707" s="13"/>
      <c r="B1707" s="241"/>
      <c r="C1707" s="242"/>
      <c r="D1707" s="243" t="s">
        <v>230</v>
      </c>
      <c r="E1707" s="244" t="s">
        <v>1</v>
      </c>
      <c r="F1707" s="245" t="s">
        <v>2781</v>
      </c>
      <c r="G1707" s="242"/>
      <c r="H1707" s="246">
        <v>3.5</v>
      </c>
      <c r="I1707" s="247"/>
      <c r="J1707" s="242"/>
      <c r="K1707" s="242"/>
      <c r="L1707" s="248"/>
      <c r="M1707" s="249"/>
      <c r="N1707" s="250"/>
      <c r="O1707" s="250"/>
      <c r="P1707" s="250"/>
      <c r="Q1707" s="250"/>
      <c r="R1707" s="250"/>
      <c r="S1707" s="250"/>
      <c r="T1707" s="251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52" t="s">
        <v>230</v>
      </c>
      <c r="AU1707" s="252" t="s">
        <v>88</v>
      </c>
      <c r="AV1707" s="13" t="s">
        <v>88</v>
      </c>
      <c r="AW1707" s="13" t="s">
        <v>34</v>
      </c>
      <c r="AX1707" s="13" t="s">
        <v>79</v>
      </c>
      <c r="AY1707" s="252" t="s">
        <v>216</v>
      </c>
    </row>
    <row r="1708" s="14" customFormat="1">
      <c r="A1708" s="14"/>
      <c r="B1708" s="253"/>
      <c r="C1708" s="254"/>
      <c r="D1708" s="243" t="s">
        <v>230</v>
      </c>
      <c r="E1708" s="255" t="s">
        <v>1</v>
      </c>
      <c r="F1708" s="256" t="s">
        <v>285</v>
      </c>
      <c r="G1708" s="254"/>
      <c r="H1708" s="257">
        <v>71.375</v>
      </c>
      <c r="I1708" s="258"/>
      <c r="J1708" s="254"/>
      <c r="K1708" s="254"/>
      <c r="L1708" s="259"/>
      <c r="M1708" s="260"/>
      <c r="N1708" s="261"/>
      <c r="O1708" s="261"/>
      <c r="P1708" s="261"/>
      <c r="Q1708" s="261"/>
      <c r="R1708" s="261"/>
      <c r="S1708" s="261"/>
      <c r="T1708" s="262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63" t="s">
        <v>230</v>
      </c>
      <c r="AU1708" s="263" t="s">
        <v>88</v>
      </c>
      <c r="AV1708" s="14" t="s">
        <v>121</v>
      </c>
      <c r="AW1708" s="14" t="s">
        <v>34</v>
      </c>
      <c r="AX1708" s="14" t="s">
        <v>86</v>
      </c>
      <c r="AY1708" s="263" t="s">
        <v>216</v>
      </c>
    </row>
    <row r="1709" s="13" customFormat="1">
      <c r="A1709" s="13"/>
      <c r="B1709" s="241"/>
      <c r="C1709" s="242"/>
      <c r="D1709" s="243" t="s">
        <v>230</v>
      </c>
      <c r="E1709" s="242"/>
      <c r="F1709" s="245" t="s">
        <v>2782</v>
      </c>
      <c r="G1709" s="242"/>
      <c r="H1709" s="246">
        <v>74.944000000000003</v>
      </c>
      <c r="I1709" s="247"/>
      <c r="J1709" s="242"/>
      <c r="K1709" s="242"/>
      <c r="L1709" s="248"/>
      <c r="M1709" s="249"/>
      <c r="N1709" s="250"/>
      <c r="O1709" s="250"/>
      <c r="P1709" s="250"/>
      <c r="Q1709" s="250"/>
      <c r="R1709" s="250"/>
      <c r="S1709" s="250"/>
      <c r="T1709" s="251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52" t="s">
        <v>230</v>
      </c>
      <c r="AU1709" s="252" t="s">
        <v>88</v>
      </c>
      <c r="AV1709" s="13" t="s">
        <v>88</v>
      </c>
      <c r="AW1709" s="13" t="s">
        <v>4</v>
      </c>
      <c r="AX1709" s="13" t="s">
        <v>86</v>
      </c>
      <c r="AY1709" s="252" t="s">
        <v>216</v>
      </c>
    </row>
    <row r="1710" s="2" customFormat="1" ht="16.5" customHeight="1">
      <c r="A1710" s="39"/>
      <c r="B1710" s="40"/>
      <c r="C1710" s="264" t="s">
        <v>2783</v>
      </c>
      <c r="D1710" s="264" t="s">
        <v>372</v>
      </c>
      <c r="E1710" s="265" t="s">
        <v>2784</v>
      </c>
      <c r="F1710" s="266" t="s">
        <v>2785</v>
      </c>
      <c r="G1710" s="267" t="s">
        <v>2786</v>
      </c>
      <c r="H1710" s="268">
        <v>37</v>
      </c>
      <c r="I1710" s="269"/>
      <c r="J1710" s="270">
        <f>ROUND(I1710*H1710,2)</f>
        <v>0</v>
      </c>
      <c r="K1710" s="266" t="s">
        <v>222</v>
      </c>
      <c r="L1710" s="271"/>
      <c r="M1710" s="272" t="s">
        <v>1</v>
      </c>
      <c r="N1710" s="273" t="s">
        <v>44</v>
      </c>
      <c r="O1710" s="92"/>
      <c r="P1710" s="237">
        <f>O1710*H1710</f>
        <v>0</v>
      </c>
      <c r="Q1710" s="237">
        <v>0.00020000000000000001</v>
      </c>
      <c r="R1710" s="237">
        <f>Q1710*H1710</f>
        <v>0.0074000000000000003</v>
      </c>
      <c r="S1710" s="237">
        <v>0</v>
      </c>
      <c r="T1710" s="238">
        <f>S1710*H1710</f>
        <v>0</v>
      </c>
      <c r="U1710" s="39"/>
      <c r="V1710" s="39"/>
      <c r="W1710" s="39"/>
      <c r="X1710" s="39"/>
      <c r="Y1710" s="39"/>
      <c r="Z1710" s="39"/>
      <c r="AA1710" s="39"/>
      <c r="AB1710" s="39"/>
      <c r="AC1710" s="39"/>
      <c r="AD1710" s="39"/>
      <c r="AE1710" s="39"/>
      <c r="AR1710" s="239" t="s">
        <v>371</v>
      </c>
      <c r="AT1710" s="239" t="s">
        <v>372</v>
      </c>
      <c r="AU1710" s="239" t="s">
        <v>88</v>
      </c>
      <c r="AY1710" s="18" t="s">
        <v>216</v>
      </c>
      <c r="BE1710" s="240">
        <f>IF(N1710="základní",J1710,0)</f>
        <v>0</v>
      </c>
      <c r="BF1710" s="240">
        <f>IF(N1710="snížená",J1710,0)</f>
        <v>0</v>
      </c>
      <c r="BG1710" s="240">
        <f>IF(N1710="zákl. přenesená",J1710,0)</f>
        <v>0</v>
      </c>
      <c r="BH1710" s="240">
        <f>IF(N1710="sníž. přenesená",J1710,0)</f>
        <v>0</v>
      </c>
      <c r="BI1710" s="240">
        <f>IF(N1710="nulová",J1710,0)</f>
        <v>0</v>
      </c>
      <c r="BJ1710" s="18" t="s">
        <v>86</v>
      </c>
      <c r="BK1710" s="240">
        <f>ROUND(I1710*H1710,2)</f>
        <v>0</v>
      </c>
      <c r="BL1710" s="18" t="s">
        <v>290</v>
      </c>
      <c r="BM1710" s="239" t="s">
        <v>2787</v>
      </c>
    </row>
    <row r="1711" s="13" customFormat="1">
      <c r="A1711" s="13"/>
      <c r="B1711" s="241"/>
      <c r="C1711" s="242"/>
      <c r="D1711" s="243" t="s">
        <v>230</v>
      </c>
      <c r="E1711" s="244" t="s">
        <v>1</v>
      </c>
      <c r="F1711" s="245" t="s">
        <v>394</v>
      </c>
      <c r="G1711" s="242"/>
      <c r="H1711" s="246">
        <v>37</v>
      </c>
      <c r="I1711" s="247"/>
      <c r="J1711" s="242"/>
      <c r="K1711" s="242"/>
      <c r="L1711" s="248"/>
      <c r="M1711" s="249"/>
      <c r="N1711" s="250"/>
      <c r="O1711" s="250"/>
      <c r="P1711" s="250"/>
      <c r="Q1711" s="250"/>
      <c r="R1711" s="250"/>
      <c r="S1711" s="250"/>
      <c r="T1711" s="251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52" t="s">
        <v>230</v>
      </c>
      <c r="AU1711" s="252" t="s">
        <v>88</v>
      </c>
      <c r="AV1711" s="13" t="s">
        <v>88</v>
      </c>
      <c r="AW1711" s="13" t="s">
        <v>34</v>
      </c>
      <c r="AX1711" s="13" t="s">
        <v>86</v>
      </c>
      <c r="AY1711" s="252" t="s">
        <v>216</v>
      </c>
    </row>
    <row r="1712" s="2" customFormat="1" ht="24.15" customHeight="1">
      <c r="A1712" s="39"/>
      <c r="B1712" s="40"/>
      <c r="C1712" s="228" t="s">
        <v>2788</v>
      </c>
      <c r="D1712" s="228" t="s">
        <v>218</v>
      </c>
      <c r="E1712" s="229" t="s">
        <v>2789</v>
      </c>
      <c r="F1712" s="230" t="s">
        <v>2790</v>
      </c>
      <c r="G1712" s="231" t="s">
        <v>221</v>
      </c>
      <c r="H1712" s="232">
        <v>2</v>
      </c>
      <c r="I1712" s="233"/>
      <c r="J1712" s="234">
        <f>ROUND(I1712*H1712,2)</f>
        <v>0</v>
      </c>
      <c r="K1712" s="230" t="s">
        <v>1</v>
      </c>
      <c r="L1712" s="45"/>
      <c r="M1712" s="235" t="s">
        <v>1</v>
      </c>
      <c r="N1712" s="236" t="s">
        <v>44</v>
      </c>
      <c r="O1712" s="92"/>
      <c r="P1712" s="237">
        <f>O1712*H1712</f>
        <v>0</v>
      </c>
      <c r="Q1712" s="237">
        <v>0</v>
      </c>
      <c r="R1712" s="237">
        <f>Q1712*H1712</f>
        <v>0</v>
      </c>
      <c r="S1712" s="237">
        <v>0</v>
      </c>
      <c r="T1712" s="238">
        <f>S1712*H1712</f>
        <v>0</v>
      </c>
      <c r="U1712" s="39"/>
      <c r="V1712" s="39"/>
      <c r="W1712" s="39"/>
      <c r="X1712" s="39"/>
      <c r="Y1712" s="39"/>
      <c r="Z1712" s="39"/>
      <c r="AA1712" s="39"/>
      <c r="AB1712" s="39"/>
      <c r="AC1712" s="39"/>
      <c r="AD1712" s="39"/>
      <c r="AE1712" s="39"/>
      <c r="AR1712" s="239" t="s">
        <v>290</v>
      </c>
      <c r="AT1712" s="239" t="s">
        <v>218</v>
      </c>
      <c r="AU1712" s="239" t="s">
        <v>88</v>
      </c>
      <c r="AY1712" s="18" t="s">
        <v>216</v>
      </c>
      <c r="BE1712" s="240">
        <f>IF(N1712="základní",J1712,0)</f>
        <v>0</v>
      </c>
      <c r="BF1712" s="240">
        <f>IF(N1712="snížená",J1712,0)</f>
        <v>0</v>
      </c>
      <c r="BG1712" s="240">
        <f>IF(N1712="zákl. přenesená",J1712,0)</f>
        <v>0</v>
      </c>
      <c r="BH1712" s="240">
        <f>IF(N1712="sníž. přenesená",J1712,0)</f>
        <v>0</v>
      </c>
      <c r="BI1712" s="240">
        <f>IF(N1712="nulová",J1712,0)</f>
        <v>0</v>
      </c>
      <c r="BJ1712" s="18" t="s">
        <v>86</v>
      </c>
      <c r="BK1712" s="240">
        <f>ROUND(I1712*H1712,2)</f>
        <v>0</v>
      </c>
      <c r="BL1712" s="18" t="s">
        <v>290</v>
      </c>
      <c r="BM1712" s="239" t="s">
        <v>2791</v>
      </c>
    </row>
    <row r="1713" s="2" customFormat="1" ht="16.5" customHeight="1">
      <c r="A1713" s="39"/>
      <c r="B1713" s="40"/>
      <c r="C1713" s="228" t="s">
        <v>2792</v>
      </c>
      <c r="D1713" s="228" t="s">
        <v>218</v>
      </c>
      <c r="E1713" s="229" t="s">
        <v>2793</v>
      </c>
      <c r="F1713" s="230" t="s">
        <v>2794</v>
      </c>
      <c r="G1713" s="231" t="s">
        <v>359</v>
      </c>
      <c r="H1713" s="232">
        <v>8.9559999999999995</v>
      </c>
      <c r="I1713" s="233"/>
      <c r="J1713" s="234">
        <f>ROUND(I1713*H1713,2)</f>
        <v>0</v>
      </c>
      <c r="K1713" s="230" t="s">
        <v>222</v>
      </c>
      <c r="L1713" s="45"/>
      <c r="M1713" s="235" t="s">
        <v>1</v>
      </c>
      <c r="N1713" s="236" t="s">
        <v>44</v>
      </c>
      <c r="O1713" s="92"/>
      <c r="P1713" s="237">
        <f>O1713*H1713</f>
        <v>0</v>
      </c>
      <c r="Q1713" s="237">
        <v>0</v>
      </c>
      <c r="R1713" s="237">
        <f>Q1713*H1713</f>
        <v>0</v>
      </c>
      <c r="S1713" s="237">
        <v>0</v>
      </c>
      <c r="T1713" s="238">
        <f>S1713*H1713</f>
        <v>0</v>
      </c>
      <c r="U1713" s="39"/>
      <c r="V1713" s="39"/>
      <c r="W1713" s="39"/>
      <c r="X1713" s="39"/>
      <c r="Y1713" s="39"/>
      <c r="Z1713" s="39"/>
      <c r="AA1713" s="39"/>
      <c r="AB1713" s="39"/>
      <c r="AC1713" s="39"/>
      <c r="AD1713" s="39"/>
      <c r="AE1713" s="39"/>
      <c r="AR1713" s="239" t="s">
        <v>290</v>
      </c>
      <c r="AT1713" s="239" t="s">
        <v>218</v>
      </c>
      <c r="AU1713" s="239" t="s">
        <v>88</v>
      </c>
      <c r="AY1713" s="18" t="s">
        <v>216</v>
      </c>
      <c r="BE1713" s="240">
        <f>IF(N1713="základní",J1713,0)</f>
        <v>0</v>
      </c>
      <c r="BF1713" s="240">
        <f>IF(N1713="snížená",J1713,0)</f>
        <v>0</v>
      </c>
      <c r="BG1713" s="240">
        <f>IF(N1713="zákl. přenesená",J1713,0)</f>
        <v>0</v>
      </c>
      <c r="BH1713" s="240">
        <f>IF(N1713="sníž. přenesená",J1713,0)</f>
        <v>0</v>
      </c>
      <c r="BI1713" s="240">
        <f>IF(N1713="nulová",J1713,0)</f>
        <v>0</v>
      </c>
      <c r="BJ1713" s="18" t="s">
        <v>86</v>
      </c>
      <c r="BK1713" s="240">
        <f>ROUND(I1713*H1713,2)</f>
        <v>0</v>
      </c>
      <c r="BL1713" s="18" t="s">
        <v>290</v>
      </c>
      <c r="BM1713" s="239" t="s">
        <v>2795</v>
      </c>
    </row>
    <row r="1714" s="2" customFormat="1" ht="16.5" customHeight="1">
      <c r="A1714" s="39"/>
      <c r="B1714" s="40"/>
      <c r="C1714" s="228" t="s">
        <v>2796</v>
      </c>
      <c r="D1714" s="228" t="s">
        <v>218</v>
      </c>
      <c r="E1714" s="229" t="s">
        <v>2797</v>
      </c>
      <c r="F1714" s="230" t="s">
        <v>2798</v>
      </c>
      <c r="G1714" s="231" t="s">
        <v>359</v>
      </c>
      <c r="H1714" s="232">
        <v>8.9559999999999995</v>
      </c>
      <c r="I1714" s="233"/>
      <c r="J1714" s="234">
        <f>ROUND(I1714*H1714,2)</f>
        <v>0</v>
      </c>
      <c r="K1714" s="230" t="s">
        <v>222</v>
      </c>
      <c r="L1714" s="45"/>
      <c r="M1714" s="235" t="s">
        <v>1</v>
      </c>
      <c r="N1714" s="236" t="s">
        <v>44</v>
      </c>
      <c r="O1714" s="92"/>
      <c r="P1714" s="237">
        <f>O1714*H1714</f>
        <v>0</v>
      </c>
      <c r="Q1714" s="237">
        <v>0</v>
      </c>
      <c r="R1714" s="237">
        <f>Q1714*H1714</f>
        <v>0</v>
      </c>
      <c r="S1714" s="237">
        <v>0</v>
      </c>
      <c r="T1714" s="238">
        <f>S1714*H1714</f>
        <v>0</v>
      </c>
      <c r="U1714" s="39"/>
      <c r="V1714" s="39"/>
      <c r="W1714" s="39"/>
      <c r="X1714" s="39"/>
      <c r="Y1714" s="39"/>
      <c r="Z1714" s="39"/>
      <c r="AA1714" s="39"/>
      <c r="AB1714" s="39"/>
      <c r="AC1714" s="39"/>
      <c r="AD1714" s="39"/>
      <c r="AE1714" s="39"/>
      <c r="AR1714" s="239" t="s">
        <v>290</v>
      </c>
      <c r="AT1714" s="239" t="s">
        <v>218</v>
      </c>
      <c r="AU1714" s="239" t="s">
        <v>88</v>
      </c>
      <c r="AY1714" s="18" t="s">
        <v>216</v>
      </c>
      <c r="BE1714" s="240">
        <f>IF(N1714="základní",J1714,0)</f>
        <v>0</v>
      </c>
      <c r="BF1714" s="240">
        <f>IF(N1714="snížená",J1714,0)</f>
        <v>0</v>
      </c>
      <c r="BG1714" s="240">
        <f>IF(N1714="zákl. přenesená",J1714,0)</f>
        <v>0</v>
      </c>
      <c r="BH1714" s="240">
        <f>IF(N1714="sníž. přenesená",J1714,0)</f>
        <v>0</v>
      </c>
      <c r="BI1714" s="240">
        <f>IF(N1714="nulová",J1714,0)</f>
        <v>0</v>
      </c>
      <c r="BJ1714" s="18" t="s">
        <v>86</v>
      </c>
      <c r="BK1714" s="240">
        <f>ROUND(I1714*H1714,2)</f>
        <v>0</v>
      </c>
      <c r="BL1714" s="18" t="s">
        <v>290</v>
      </c>
      <c r="BM1714" s="239" t="s">
        <v>2799</v>
      </c>
    </row>
    <row r="1715" s="12" customFormat="1" ht="22.8" customHeight="1">
      <c r="A1715" s="12"/>
      <c r="B1715" s="212"/>
      <c r="C1715" s="213"/>
      <c r="D1715" s="214" t="s">
        <v>78</v>
      </c>
      <c r="E1715" s="226" t="s">
        <v>2800</v>
      </c>
      <c r="F1715" s="226" t="s">
        <v>2801</v>
      </c>
      <c r="G1715" s="213"/>
      <c r="H1715" s="213"/>
      <c r="I1715" s="216"/>
      <c r="J1715" s="227">
        <f>BK1715</f>
        <v>0</v>
      </c>
      <c r="K1715" s="213"/>
      <c r="L1715" s="218"/>
      <c r="M1715" s="219"/>
      <c r="N1715" s="220"/>
      <c r="O1715" s="220"/>
      <c r="P1715" s="221">
        <f>SUM(P1716:P1747)</f>
        <v>0</v>
      </c>
      <c r="Q1715" s="220"/>
      <c r="R1715" s="221">
        <f>SUM(R1716:R1747)</f>
        <v>0.69279717000000007</v>
      </c>
      <c r="S1715" s="220"/>
      <c r="T1715" s="222">
        <f>SUM(T1716:T1747)</f>
        <v>0</v>
      </c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R1715" s="223" t="s">
        <v>88</v>
      </c>
      <c r="AT1715" s="224" t="s">
        <v>78</v>
      </c>
      <c r="AU1715" s="224" t="s">
        <v>86</v>
      </c>
      <c r="AY1715" s="223" t="s">
        <v>216</v>
      </c>
      <c r="BK1715" s="225">
        <f>SUM(BK1716:BK1747)</f>
        <v>0</v>
      </c>
    </row>
    <row r="1716" s="2" customFormat="1" ht="24.15" customHeight="1">
      <c r="A1716" s="39"/>
      <c r="B1716" s="40"/>
      <c r="C1716" s="228" t="s">
        <v>2802</v>
      </c>
      <c r="D1716" s="228" t="s">
        <v>218</v>
      </c>
      <c r="E1716" s="229" t="s">
        <v>2803</v>
      </c>
      <c r="F1716" s="230" t="s">
        <v>2804</v>
      </c>
      <c r="G1716" s="231" t="s">
        <v>2043</v>
      </c>
      <c r="H1716" s="232">
        <v>1</v>
      </c>
      <c r="I1716" s="233"/>
      <c r="J1716" s="234">
        <f>ROUND(I1716*H1716,2)</f>
        <v>0</v>
      </c>
      <c r="K1716" s="230" t="s">
        <v>1</v>
      </c>
      <c r="L1716" s="45"/>
      <c r="M1716" s="235" t="s">
        <v>1</v>
      </c>
      <c r="N1716" s="236" t="s">
        <v>44</v>
      </c>
      <c r="O1716" s="92"/>
      <c r="P1716" s="237">
        <f>O1716*H1716</f>
        <v>0</v>
      </c>
      <c r="Q1716" s="237">
        <v>6.0000000000000002E-05</v>
      </c>
      <c r="R1716" s="237">
        <f>Q1716*H1716</f>
        <v>6.0000000000000002E-05</v>
      </c>
      <c r="S1716" s="237">
        <v>0</v>
      </c>
      <c r="T1716" s="238">
        <f>S1716*H1716</f>
        <v>0</v>
      </c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R1716" s="239" t="s">
        <v>290</v>
      </c>
      <c r="AT1716" s="239" t="s">
        <v>218</v>
      </c>
      <c r="AU1716" s="239" t="s">
        <v>88</v>
      </c>
      <c r="AY1716" s="18" t="s">
        <v>216</v>
      </c>
      <c r="BE1716" s="240">
        <f>IF(N1716="základní",J1716,0)</f>
        <v>0</v>
      </c>
      <c r="BF1716" s="240">
        <f>IF(N1716="snížená",J1716,0)</f>
        <v>0</v>
      </c>
      <c r="BG1716" s="240">
        <f>IF(N1716="zákl. přenesená",J1716,0)</f>
        <v>0</v>
      </c>
      <c r="BH1716" s="240">
        <f>IF(N1716="sníž. přenesená",J1716,0)</f>
        <v>0</v>
      </c>
      <c r="BI1716" s="240">
        <f>IF(N1716="nulová",J1716,0)</f>
        <v>0</v>
      </c>
      <c r="BJ1716" s="18" t="s">
        <v>86</v>
      </c>
      <c r="BK1716" s="240">
        <f>ROUND(I1716*H1716,2)</f>
        <v>0</v>
      </c>
      <c r="BL1716" s="18" t="s">
        <v>290</v>
      </c>
      <c r="BM1716" s="239" t="s">
        <v>2805</v>
      </c>
    </row>
    <row r="1717" s="2" customFormat="1" ht="24.15" customHeight="1">
      <c r="A1717" s="39"/>
      <c r="B1717" s="40"/>
      <c r="C1717" s="228" t="s">
        <v>2806</v>
      </c>
      <c r="D1717" s="228" t="s">
        <v>218</v>
      </c>
      <c r="E1717" s="229" t="s">
        <v>2807</v>
      </c>
      <c r="F1717" s="230" t="s">
        <v>2808</v>
      </c>
      <c r="G1717" s="231" t="s">
        <v>2043</v>
      </c>
      <c r="H1717" s="232">
        <v>1</v>
      </c>
      <c r="I1717" s="233"/>
      <c r="J1717" s="234">
        <f>ROUND(I1717*H1717,2)</f>
        <v>0</v>
      </c>
      <c r="K1717" s="230" t="s">
        <v>1</v>
      </c>
      <c r="L1717" s="45"/>
      <c r="M1717" s="235" t="s">
        <v>1</v>
      </c>
      <c r="N1717" s="236" t="s">
        <v>44</v>
      </c>
      <c r="O1717" s="92"/>
      <c r="P1717" s="237">
        <f>O1717*H1717</f>
        <v>0</v>
      </c>
      <c r="Q1717" s="237">
        <v>0</v>
      </c>
      <c r="R1717" s="237">
        <f>Q1717*H1717</f>
        <v>0</v>
      </c>
      <c r="S1717" s="237">
        <v>0</v>
      </c>
      <c r="T1717" s="238">
        <f>S1717*H1717</f>
        <v>0</v>
      </c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R1717" s="239" t="s">
        <v>290</v>
      </c>
      <c r="AT1717" s="239" t="s">
        <v>218</v>
      </c>
      <c r="AU1717" s="239" t="s">
        <v>88</v>
      </c>
      <c r="AY1717" s="18" t="s">
        <v>216</v>
      </c>
      <c r="BE1717" s="240">
        <f>IF(N1717="základní",J1717,0)</f>
        <v>0</v>
      </c>
      <c r="BF1717" s="240">
        <f>IF(N1717="snížená",J1717,0)</f>
        <v>0</v>
      </c>
      <c r="BG1717" s="240">
        <f>IF(N1717="zákl. přenesená",J1717,0)</f>
        <v>0</v>
      </c>
      <c r="BH1717" s="240">
        <f>IF(N1717="sníž. přenesená",J1717,0)</f>
        <v>0</v>
      </c>
      <c r="BI1717" s="240">
        <f>IF(N1717="nulová",J1717,0)</f>
        <v>0</v>
      </c>
      <c r="BJ1717" s="18" t="s">
        <v>86</v>
      </c>
      <c r="BK1717" s="240">
        <f>ROUND(I1717*H1717,2)</f>
        <v>0</v>
      </c>
      <c r="BL1717" s="18" t="s">
        <v>290</v>
      </c>
      <c r="BM1717" s="239" t="s">
        <v>2809</v>
      </c>
    </row>
    <row r="1718" s="2" customFormat="1" ht="24.15" customHeight="1">
      <c r="A1718" s="39"/>
      <c r="B1718" s="40"/>
      <c r="C1718" s="228" t="s">
        <v>2810</v>
      </c>
      <c r="D1718" s="228" t="s">
        <v>218</v>
      </c>
      <c r="E1718" s="229" t="s">
        <v>2811</v>
      </c>
      <c r="F1718" s="230" t="s">
        <v>2812</v>
      </c>
      <c r="G1718" s="231" t="s">
        <v>2043</v>
      </c>
      <c r="H1718" s="232">
        <v>1</v>
      </c>
      <c r="I1718" s="233"/>
      <c r="J1718" s="234">
        <f>ROUND(I1718*H1718,2)</f>
        <v>0</v>
      </c>
      <c r="K1718" s="230" t="s">
        <v>1</v>
      </c>
      <c r="L1718" s="45"/>
      <c r="M1718" s="235" t="s">
        <v>1</v>
      </c>
      <c r="N1718" s="236" t="s">
        <v>44</v>
      </c>
      <c r="O1718" s="92"/>
      <c r="P1718" s="237">
        <f>O1718*H1718</f>
        <v>0</v>
      </c>
      <c r="Q1718" s="237">
        <v>0</v>
      </c>
      <c r="R1718" s="237">
        <f>Q1718*H1718</f>
        <v>0</v>
      </c>
      <c r="S1718" s="237">
        <v>0</v>
      </c>
      <c r="T1718" s="238">
        <f>S1718*H1718</f>
        <v>0</v>
      </c>
      <c r="U1718" s="39"/>
      <c r="V1718" s="39"/>
      <c r="W1718" s="39"/>
      <c r="X1718" s="39"/>
      <c r="Y1718" s="39"/>
      <c r="Z1718" s="39"/>
      <c r="AA1718" s="39"/>
      <c r="AB1718" s="39"/>
      <c r="AC1718" s="39"/>
      <c r="AD1718" s="39"/>
      <c r="AE1718" s="39"/>
      <c r="AR1718" s="239" t="s">
        <v>290</v>
      </c>
      <c r="AT1718" s="239" t="s">
        <v>218</v>
      </c>
      <c r="AU1718" s="239" t="s">
        <v>88</v>
      </c>
      <c r="AY1718" s="18" t="s">
        <v>216</v>
      </c>
      <c r="BE1718" s="240">
        <f>IF(N1718="základní",J1718,0)</f>
        <v>0</v>
      </c>
      <c r="BF1718" s="240">
        <f>IF(N1718="snížená",J1718,0)</f>
        <v>0</v>
      </c>
      <c r="BG1718" s="240">
        <f>IF(N1718="zákl. přenesená",J1718,0)</f>
        <v>0</v>
      </c>
      <c r="BH1718" s="240">
        <f>IF(N1718="sníž. přenesená",J1718,0)</f>
        <v>0</v>
      </c>
      <c r="BI1718" s="240">
        <f>IF(N1718="nulová",J1718,0)</f>
        <v>0</v>
      </c>
      <c r="BJ1718" s="18" t="s">
        <v>86</v>
      </c>
      <c r="BK1718" s="240">
        <f>ROUND(I1718*H1718,2)</f>
        <v>0</v>
      </c>
      <c r="BL1718" s="18" t="s">
        <v>290</v>
      </c>
      <c r="BM1718" s="239" t="s">
        <v>2813</v>
      </c>
    </row>
    <row r="1719" s="2" customFormat="1" ht="24.15" customHeight="1">
      <c r="A1719" s="39"/>
      <c r="B1719" s="40"/>
      <c r="C1719" s="228" t="s">
        <v>2814</v>
      </c>
      <c r="D1719" s="228" t="s">
        <v>218</v>
      </c>
      <c r="E1719" s="229" t="s">
        <v>2815</v>
      </c>
      <c r="F1719" s="230" t="s">
        <v>2816</v>
      </c>
      <c r="G1719" s="231" t="s">
        <v>277</v>
      </c>
      <c r="H1719" s="232">
        <v>24.145</v>
      </c>
      <c r="I1719" s="233"/>
      <c r="J1719" s="234">
        <f>ROUND(I1719*H1719,2)</f>
        <v>0</v>
      </c>
      <c r="K1719" s="230" t="s">
        <v>222</v>
      </c>
      <c r="L1719" s="45"/>
      <c r="M1719" s="235" t="s">
        <v>1</v>
      </c>
      <c r="N1719" s="236" t="s">
        <v>44</v>
      </c>
      <c r="O1719" s="92"/>
      <c r="P1719" s="237">
        <f>O1719*H1719</f>
        <v>0</v>
      </c>
      <c r="Q1719" s="237">
        <v>0.00027</v>
      </c>
      <c r="R1719" s="237">
        <f>Q1719*H1719</f>
        <v>0.0065191499999999996</v>
      </c>
      <c r="S1719" s="237">
        <v>0</v>
      </c>
      <c r="T1719" s="238">
        <f>S1719*H1719</f>
        <v>0</v>
      </c>
      <c r="U1719" s="39"/>
      <c r="V1719" s="39"/>
      <c r="W1719" s="39"/>
      <c r="X1719" s="39"/>
      <c r="Y1719" s="39"/>
      <c r="Z1719" s="39"/>
      <c r="AA1719" s="39"/>
      <c r="AB1719" s="39"/>
      <c r="AC1719" s="39"/>
      <c r="AD1719" s="39"/>
      <c r="AE1719" s="39"/>
      <c r="AR1719" s="239" t="s">
        <v>290</v>
      </c>
      <c r="AT1719" s="239" t="s">
        <v>218</v>
      </c>
      <c r="AU1719" s="239" t="s">
        <v>88</v>
      </c>
      <c r="AY1719" s="18" t="s">
        <v>216</v>
      </c>
      <c r="BE1719" s="240">
        <f>IF(N1719="základní",J1719,0)</f>
        <v>0</v>
      </c>
      <c r="BF1719" s="240">
        <f>IF(N1719="snížená",J1719,0)</f>
        <v>0</v>
      </c>
      <c r="BG1719" s="240">
        <f>IF(N1719="zákl. přenesená",J1719,0)</f>
        <v>0</v>
      </c>
      <c r="BH1719" s="240">
        <f>IF(N1719="sníž. přenesená",J1719,0)</f>
        <v>0</v>
      </c>
      <c r="BI1719" s="240">
        <f>IF(N1719="nulová",J1719,0)</f>
        <v>0</v>
      </c>
      <c r="BJ1719" s="18" t="s">
        <v>86</v>
      </c>
      <c r="BK1719" s="240">
        <f>ROUND(I1719*H1719,2)</f>
        <v>0</v>
      </c>
      <c r="BL1719" s="18" t="s">
        <v>290</v>
      </c>
      <c r="BM1719" s="239" t="s">
        <v>2817</v>
      </c>
    </row>
    <row r="1720" s="13" customFormat="1">
      <c r="A1720" s="13"/>
      <c r="B1720" s="241"/>
      <c r="C1720" s="242"/>
      <c r="D1720" s="243" t="s">
        <v>230</v>
      </c>
      <c r="E1720" s="244" t="s">
        <v>1</v>
      </c>
      <c r="F1720" s="245" t="s">
        <v>2818</v>
      </c>
      <c r="G1720" s="242"/>
      <c r="H1720" s="246">
        <v>24.145</v>
      </c>
      <c r="I1720" s="247"/>
      <c r="J1720" s="242"/>
      <c r="K1720" s="242"/>
      <c r="L1720" s="248"/>
      <c r="M1720" s="249"/>
      <c r="N1720" s="250"/>
      <c r="O1720" s="250"/>
      <c r="P1720" s="250"/>
      <c r="Q1720" s="250"/>
      <c r="R1720" s="250"/>
      <c r="S1720" s="250"/>
      <c r="T1720" s="251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52" t="s">
        <v>230</v>
      </c>
      <c r="AU1720" s="252" t="s">
        <v>88</v>
      </c>
      <c r="AV1720" s="13" t="s">
        <v>88</v>
      </c>
      <c r="AW1720" s="13" t="s">
        <v>34</v>
      </c>
      <c r="AX1720" s="13" t="s">
        <v>79</v>
      </c>
      <c r="AY1720" s="252" t="s">
        <v>216</v>
      </c>
    </row>
    <row r="1721" s="14" customFormat="1">
      <c r="A1721" s="14"/>
      <c r="B1721" s="253"/>
      <c r="C1721" s="254"/>
      <c r="D1721" s="243" t="s">
        <v>230</v>
      </c>
      <c r="E1721" s="255" t="s">
        <v>1</v>
      </c>
      <c r="F1721" s="256" t="s">
        <v>285</v>
      </c>
      <c r="G1721" s="254"/>
      <c r="H1721" s="257">
        <v>24.145</v>
      </c>
      <c r="I1721" s="258"/>
      <c r="J1721" s="254"/>
      <c r="K1721" s="254"/>
      <c r="L1721" s="259"/>
      <c r="M1721" s="260"/>
      <c r="N1721" s="261"/>
      <c r="O1721" s="261"/>
      <c r="P1721" s="261"/>
      <c r="Q1721" s="261"/>
      <c r="R1721" s="261"/>
      <c r="S1721" s="261"/>
      <c r="T1721" s="262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63" t="s">
        <v>230</v>
      </c>
      <c r="AU1721" s="263" t="s">
        <v>88</v>
      </c>
      <c r="AV1721" s="14" t="s">
        <v>121</v>
      </c>
      <c r="AW1721" s="14" t="s">
        <v>34</v>
      </c>
      <c r="AX1721" s="14" t="s">
        <v>86</v>
      </c>
      <c r="AY1721" s="263" t="s">
        <v>216</v>
      </c>
    </row>
    <row r="1722" s="2" customFormat="1" ht="16.5" customHeight="1">
      <c r="A1722" s="39"/>
      <c r="B1722" s="40"/>
      <c r="C1722" s="264" t="s">
        <v>2819</v>
      </c>
      <c r="D1722" s="264" t="s">
        <v>372</v>
      </c>
      <c r="E1722" s="265" t="s">
        <v>2820</v>
      </c>
      <c r="F1722" s="266" t="s">
        <v>2821</v>
      </c>
      <c r="G1722" s="267" t="s">
        <v>2043</v>
      </c>
      <c r="H1722" s="268">
        <v>1</v>
      </c>
      <c r="I1722" s="269"/>
      <c r="J1722" s="270">
        <f>ROUND(I1722*H1722,2)</f>
        <v>0</v>
      </c>
      <c r="K1722" s="266" t="s">
        <v>1</v>
      </c>
      <c r="L1722" s="271"/>
      <c r="M1722" s="272" t="s">
        <v>1</v>
      </c>
      <c r="N1722" s="273" t="s">
        <v>44</v>
      </c>
      <c r="O1722" s="92"/>
      <c r="P1722" s="237">
        <f>O1722*H1722</f>
        <v>0</v>
      </c>
      <c r="Q1722" s="237">
        <v>0.026790000000000001</v>
      </c>
      <c r="R1722" s="237">
        <f>Q1722*H1722</f>
        <v>0.026790000000000001</v>
      </c>
      <c r="S1722" s="237">
        <v>0</v>
      </c>
      <c r="T1722" s="238">
        <f>S1722*H1722</f>
        <v>0</v>
      </c>
      <c r="U1722" s="39"/>
      <c r="V1722" s="39"/>
      <c r="W1722" s="39"/>
      <c r="X1722" s="39"/>
      <c r="Y1722" s="39"/>
      <c r="Z1722" s="39"/>
      <c r="AA1722" s="39"/>
      <c r="AB1722" s="39"/>
      <c r="AC1722" s="39"/>
      <c r="AD1722" s="39"/>
      <c r="AE1722" s="39"/>
      <c r="AR1722" s="239" t="s">
        <v>371</v>
      </c>
      <c r="AT1722" s="239" t="s">
        <v>372</v>
      </c>
      <c r="AU1722" s="239" t="s">
        <v>88</v>
      </c>
      <c r="AY1722" s="18" t="s">
        <v>216</v>
      </c>
      <c r="BE1722" s="240">
        <f>IF(N1722="základní",J1722,0)</f>
        <v>0</v>
      </c>
      <c r="BF1722" s="240">
        <f>IF(N1722="snížená",J1722,0)</f>
        <v>0</v>
      </c>
      <c r="BG1722" s="240">
        <f>IF(N1722="zákl. přenesená",J1722,0)</f>
        <v>0</v>
      </c>
      <c r="BH1722" s="240">
        <f>IF(N1722="sníž. přenesená",J1722,0)</f>
        <v>0</v>
      </c>
      <c r="BI1722" s="240">
        <f>IF(N1722="nulová",J1722,0)</f>
        <v>0</v>
      </c>
      <c r="BJ1722" s="18" t="s">
        <v>86</v>
      </c>
      <c r="BK1722" s="240">
        <f>ROUND(I1722*H1722,2)</f>
        <v>0</v>
      </c>
      <c r="BL1722" s="18" t="s">
        <v>290</v>
      </c>
      <c r="BM1722" s="239" t="s">
        <v>2822</v>
      </c>
    </row>
    <row r="1723" s="2" customFormat="1" ht="16.5" customHeight="1">
      <c r="A1723" s="39"/>
      <c r="B1723" s="40"/>
      <c r="C1723" s="264" t="s">
        <v>2823</v>
      </c>
      <c r="D1723" s="264" t="s">
        <v>372</v>
      </c>
      <c r="E1723" s="265" t="s">
        <v>2824</v>
      </c>
      <c r="F1723" s="266" t="s">
        <v>2825</v>
      </c>
      <c r="G1723" s="267" t="s">
        <v>2043</v>
      </c>
      <c r="H1723" s="268">
        <v>1</v>
      </c>
      <c r="I1723" s="269"/>
      <c r="J1723" s="270">
        <f>ROUND(I1723*H1723,2)</f>
        <v>0</v>
      </c>
      <c r="K1723" s="266" t="s">
        <v>1</v>
      </c>
      <c r="L1723" s="271"/>
      <c r="M1723" s="272" t="s">
        <v>1</v>
      </c>
      <c r="N1723" s="273" t="s">
        <v>44</v>
      </c>
      <c r="O1723" s="92"/>
      <c r="P1723" s="237">
        <f>O1723*H1723</f>
        <v>0</v>
      </c>
      <c r="Q1723" s="237">
        <v>0.026790000000000001</v>
      </c>
      <c r="R1723" s="237">
        <f>Q1723*H1723</f>
        <v>0.026790000000000001</v>
      </c>
      <c r="S1723" s="237">
        <v>0</v>
      </c>
      <c r="T1723" s="238">
        <f>S1723*H1723</f>
        <v>0</v>
      </c>
      <c r="U1723" s="39"/>
      <c r="V1723" s="39"/>
      <c r="W1723" s="39"/>
      <c r="X1723" s="39"/>
      <c r="Y1723" s="39"/>
      <c r="Z1723" s="39"/>
      <c r="AA1723" s="39"/>
      <c r="AB1723" s="39"/>
      <c r="AC1723" s="39"/>
      <c r="AD1723" s="39"/>
      <c r="AE1723" s="39"/>
      <c r="AR1723" s="239" t="s">
        <v>371</v>
      </c>
      <c r="AT1723" s="239" t="s">
        <v>372</v>
      </c>
      <c r="AU1723" s="239" t="s">
        <v>88</v>
      </c>
      <c r="AY1723" s="18" t="s">
        <v>216</v>
      </c>
      <c r="BE1723" s="240">
        <f>IF(N1723="základní",J1723,0)</f>
        <v>0</v>
      </c>
      <c r="BF1723" s="240">
        <f>IF(N1723="snížená",J1723,0)</f>
        <v>0</v>
      </c>
      <c r="BG1723" s="240">
        <f>IF(N1723="zákl. přenesená",J1723,0)</f>
        <v>0</v>
      </c>
      <c r="BH1723" s="240">
        <f>IF(N1723="sníž. přenesená",J1723,0)</f>
        <v>0</v>
      </c>
      <c r="BI1723" s="240">
        <f>IF(N1723="nulová",J1723,0)</f>
        <v>0</v>
      </c>
      <c r="BJ1723" s="18" t="s">
        <v>86</v>
      </c>
      <c r="BK1723" s="240">
        <f>ROUND(I1723*H1723,2)</f>
        <v>0</v>
      </c>
      <c r="BL1723" s="18" t="s">
        <v>290</v>
      </c>
      <c r="BM1723" s="239" t="s">
        <v>2826</v>
      </c>
    </row>
    <row r="1724" s="2" customFormat="1" ht="16.5" customHeight="1">
      <c r="A1724" s="39"/>
      <c r="B1724" s="40"/>
      <c r="C1724" s="228" t="s">
        <v>2827</v>
      </c>
      <c r="D1724" s="228" t="s">
        <v>218</v>
      </c>
      <c r="E1724" s="229" t="s">
        <v>2828</v>
      </c>
      <c r="F1724" s="230" t="s">
        <v>2829</v>
      </c>
      <c r="G1724" s="231" t="s">
        <v>221</v>
      </c>
      <c r="H1724" s="232">
        <v>17</v>
      </c>
      <c r="I1724" s="233"/>
      <c r="J1724" s="234">
        <f>ROUND(I1724*H1724,2)</f>
        <v>0</v>
      </c>
      <c r="K1724" s="230" t="s">
        <v>222</v>
      </c>
      <c r="L1724" s="45"/>
      <c r="M1724" s="235" t="s">
        <v>1</v>
      </c>
      <c r="N1724" s="236" t="s">
        <v>44</v>
      </c>
      <c r="O1724" s="92"/>
      <c r="P1724" s="237">
        <f>O1724*H1724</f>
        <v>0</v>
      </c>
      <c r="Q1724" s="237">
        <v>0</v>
      </c>
      <c r="R1724" s="237">
        <f>Q1724*H1724</f>
        <v>0</v>
      </c>
      <c r="S1724" s="237">
        <v>0</v>
      </c>
      <c r="T1724" s="238">
        <f>S1724*H1724</f>
        <v>0</v>
      </c>
      <c r="U1724" s="39"/>
      <c r="V1724" s="39"/>
      <c r="W1724" s="39"/>
      <c r="X1724" s="39"/>
      <c r="Y1724" s="39"/>
      <c r="Z1724" s="39"/>
      <c r="AA1724" s="39"/>
      <c r="AB1724" s="39"/>
      <c r="AC1724" s="39"/>
      <c r="AD1724" s="39"/>
      <c r="AE1724" s="39"/>
      <c r="AR1724" s="239" t="s">
        <v>290</v>
      </c>
      <c r="AT1724" s="239" t="s">
        <v>218</v>
      </c>
      <c r="AU1724" s="239" t="s">
        <v>88</v>
      </c>
      <c r="AY1724" s="18" t="s">
        <v>216</v>
      </c>
      <c r="BE1724" s="240">
        <f>IF(N1724="základní",J1724,0)</f>
        <v>0</v>
      </c>
      <c r="BF1724" s="240">
        <f>IF(N1724="snížená",J1724,0)</f>
        <v>0</v>
      </c>
      <c r="BG1724" s="240">
        <f>IF(N1724="zákl. přenesená",J1724,0)</f>
        <v>0</v>
      </c>
      <c r="BH1724" s="240">
        <f>IF(N1724="sníž. přenesená",J1724,0)</f>
        <v>0</v>
      </c>
      <c r="BI1724" s="240">
        <f>IF(N1724="nulová",J1724,0)</f>
        <v>0</v>
      </c>
      <c r="BJ1724" s="18" t="s">
        <v>86</v>
      </c>
      <c r="BK1724" s="240">
        <f>ROUND(I1724*H1724,2)</f>
        <v>0</v>
      </c>
      <c r="BL1724" s="18" t="s">
        <v>290</v>
      </c>
      <c r="BM1724" s="239" t="s">
        <v>2830</v>
      </c>
    </row>
    <row r="1725" s="13" customFormat="1">
      <c r="A1725" s="13"/>
      <c r="B1725" s="241"/>
      <c r="C1725" s="242"/>
      <c r="D1725" s="243" t="s">
        <v>230</v>
      </c>
      <c r="E1725" s="244" t="s">
        <v>1</v>
      </c>
      <c r="F1725" s="245" t="s">
        <v>2831</v>
      </c>
      <c r="G1725" s="242"/>
      <c r="H1725" s="246">
        <v>17</v>
      </c>
      <c r="I1725" s="247"/>
      <c r="J1725" s="242"/>
      <c r="K1725" s="242"/>
      <c r="L1725" s="248"/>
      <c r="M1725" s="249"/>
      <c r="N1725" s="250"/>
      <c r="O1725" s="250"/>
      <c r="P1725" s="250"/>
      <c r="Q1725" s="250"/>
      <c r="R1725" s="250"/>
      <c r="S1725" s="250"/>
      <c r="T1725" s="251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52" t="s">
        <v>230</v>
      </c>
      <c r="AU1725" s="252" t="s">
        <v>88</v>
      </c>
      <c r="AV1725" s="13" t="s">
        <v>88</v>
      </c>
      <c r="AW1725" s="13" t="s">
        <v>34</v>
      </c>
      <c r="AX1725" s="13" t="s">
        <v>86</v>
      </c>
      <c r="AY1725" s="252" t="s">
        <v>216</v>
      </c>
    </row>
    <row r="1726" s="2" customFormat="1" ht="16.5" customHeight="1">
      <c r="A1726" s="39"/>
      <c r="B1726" s="40"/>
      <c r="C1726" s="264" t="s">
        <v>2832</v>
      </c>
      <c r="D1726" s="264" t="s">
        <v>372</v>
      </c>
      <c r="E1726" s="265" t="s">
        <v>2833</v>
      </c>
      <c r="F1726" s="266" t="s">
        <v>2834</v>
      </c>
      <c r="G1726" s="267" t="s">
        <v>221</v>
      </c>
      <c r="H1726" s="268">
        <v>15</v>
      </c>
      <c r="I1726" s="269"/>
      <c r="J1726" s="270">
        <f>ROUND(I1726*H1726,2)</f>
        <v>0</v>
      </c>
      <c r="K1726" s="266" t="s">
        <v>222</v>
      </c>
      <c r="L1726" s="271"/>
      <c r="M1726" s="272" t="s">
        <v>1</v>
      </c>
      <c r="N1726" s="273" t="s">
        <v>44</v>
      </c>
      <c r="O1726" s="92"/>
      <c r="P1726" s="237">
        <f>O1726*H1726</f>
        <v>0</v>
      </c>
      <c r="Q1726" s="237">
        <v>0.0066100000000000004</v>
      </c>
      <c r="R1726" s="237">
        <f>Q1726*H1726</f>
        <v>0.099150000000000002</v>
      </c>
      <c r="S1726" s="237">
        <v>0</v>
      </c>
      <c r="T1726" s="238">
        <f>S1726*H1726</f>
        <v>0</v>
      </c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R1726" s="239" t="s">
        <v>371</v>
      </c>
      <c r="AT1726" s="239" t="s">
        <v>372</v>
      </c>
      <c r="AU1726" s="239" t="s">
        <v>88</v>
      </c>
      <c r="AY1726" s="18" t="s">
        <v>216</v>
      </c>
      <c r="BE1726" s="240">
        <f>IF(N1726="základní",J1726,0)</f>
        <v>0</v>
      </c>
      <c r="BF1726" s="240">
        <f>IF(N1726="snížená",J1726,0)</f>
        <v>0</v>
      </c>
      <c r="BG1726" s="240">
        <f>IF(N1726="zákl. přenesená",J1726,0)</f>
        <v>0</v>
      </c>
      <c r="BH1726" s="240">
        <f>IF(N1726="sníž. přenesená",J1726,0)</f>
        <v>0</v>
      </c>
      <c r="BI1726" s="240">
        <f>IF(N1726="nulová",J1726,0)</f>
        <v>0</v>
      </c>
      <c r="BJ1726" s="18" t="s">
        <v>86</v>
      </c>
      <c r="BK1726" s="240">
        <f>ROUND(I1726*H1726,2)</f>
        <v>0</v>
      </c>
      <c r="BL1726" s="18" t="s">
        <v>290</v>
      </c>
      <c r="BM1726" s="239" t="s">
        <v>2835</v>
      </c>
    </row>
    <row r="1727" s="2" customFormat="1" ht="16.5" customHeight="1">
      <c r="A1727" s="39"/>
      <c r="B1727" s="40"/>
      <c r="C1727" s="264" t="s">
        <v>2836</v>
      </c>
      <c r="D1727" s="264" t="s">
        <v>372</v>
      </c>
      <c r="E1727" s="265" t="s">
        <v>2837</v>
      </c>
      <c r="F1727" s="266" t="s">
        <v>2838</v>
      </c>
      <c r="G1727" s="267" t="s">
        <v>221</v>
      </c>
      <c r="H1727" s="268">
        <v>2</v>
      </c>
      <c r="I1727" s="269"/>
      <c r="J1727" s="270">
        <f>ROUND(I1727*H1727,2)</f>
        <v>0</v>
      </c>
      <c r="K1727" s="266" t="s">
        <v>222</v>
      </c>
      <c r="L1727" s="271"/>
      <c r="M1727" s="272" t="s">
        <v>1</v>
      </c>
      <c r="N1727" s="273" t="s">
        <v>44</v>
      </c>
      <c r="O1727" s="92"/>
      <c r="P1727" s="237">
        <f>O1727*H1727</f>
        <v>0</v>
      </c>
      <c r="Q1727" s="237">
        <v>0.0068599999999999998</v>
      </c>
      <c r="R1727" s="237">
        <f>Q1727*H1727</f>
        <v>0.01372</v>
      </c>
      <c r="S1727" s="237">
        <v>0</v>
      </c>
      <c r="T1727" s="238">
        <f>S1727*H1727</f>
        <v>0</v>
      </c>
      <c r="U1727" s="39"/>
      <c r="V1727" s="39"/>
      <c r="W1727" s="39"/>
      <c r="X1727" s="39"/>
      <c r="Y1727" s="39"/>
      <c r="Z1727" s="39"/>
      <c r="AA1727" s="39"/>
      <c r="AB1727" s="39"/>
      <c r="AC1727" s="39"/>
      <c r="AD1727" s="39"/>
      <c r="AE1727" s="39"/>
      <c r="AR1727" s="239" t="s">
        <v>371</v>
      </c>
      <c r="AT1727" s="239" t="s">
        <v>372</v>
      </c>
      <c r="AU1727" s="239" t="s">
        <v>88</v>
      </c>
      <c r="AY1727" s="18" t="s">
        <v>216</v>
      </c>
      <c r="BE1727" s="240">
        <f>IF(N1727="základní",J1727,0)</f>
        <v>0</v>
      </c>
      <c r="BF1727" s="240">
        <f>IF(N1727="snížená",J1727,0)</f>
        <v>0</v>
      </c>
      <c r="BG1727" s="240">
        <f>IF(N1727="zákl. přenesená",J1727,0)</f>
        <v>0</v>
      </c>
      <c r="BH1727" s="240">
        <f>IF(N1727="sníž. přenesená",J1727,0)</f>
        <v>0</v>
      </c>
      <c r="BI1727" s="240">
        <f>IF(N1727="nulová",J1727,0)</f>
        <v>0</v>
      </c>
      <c r="BJ1727" s="18" t="s">
        <v>86</v>
      </c>
      <c r="BK1727" s="240">
        <f>ROUND(I1727*H1727,2)</f>
        <v>0</v>
      </c>
      <c r="BL1727" s="18" t="s">
        <v>290</v>
      </c>
      <c r="BM1727" s="239" t="s">
        <v>2839</v>
      </c>
    </row>
    <row r="1728" s="2" customFormat="1" ht="21.75" customHeight="1">
      <c r="A1728" s="39"/>
      <c r="B1728" s="40"/>
      <c r="C1728" s="264" t="s">
        <v>2840</v>
      </c>
      <c r="D1728" s="264" t="s">
        <v>372</v>
      </c>
      <c r="E1728" s="265" t="s">
        <v>2841</v>
      </c>
      <c r="F1728" s="266" t="s">
        <v>2842</v>
      </c>
      <c r="G1728" s="267" t="s">
        <v>293</v>
      </c>
      <c r="H1728" s="268">
        <v>23</v>
      </c>
      <c r="I1728" s="269"/>
      <c r="J1728" s="270">
        <f>ROUND(I1728*H1728,2)</f>
        <v>0</v>
      </c>
      <c r="K1728" s="266" t="s">
        <v>1</v>
      </c>
      <c r="L1728" s="271"/>
      <c r="M1728" s="272" t="s">
        <v>1</v>
      </c>
      <c r="N1728" s="273" t="s">
        <v>44</v>
      </c>
      <c r="O1728" s="92"/>
      <c r="P1728" s="237">
        <f>O1728*H1728</f>
        <v>0</v>
      </c>
      <c r="Q1728" s="237">
        <v>0.00024000000000000001</v>
      </c>
      <c r="R1728" s="237">
        <f>Q1728*H1728</f>
        <v>0.0055199999999999997</v>
      </c>
      <c r="S1728" s="237">
        <v>0</v>
      </c>
      <c r="T1728" s="238">
        <f>S1728*H1728</f>
        <v>0</v>
      </c>
      <c r="U1728" s="39"/>
      <c r="V1728" s="39"/>
      <c r="W1728" s="39"/>
      <c r="X1728" s="39"/>
      <c r="Y1728" s="39"/>
      <c r="Z1728" s="39"/>
      <c r="AA1728" s="39"/>
      <c r="AB1728" s="39"/>
      <c r="AC1728" s="39"/>
      <c r="AD1728" s="39"/>
      <c r="AE1728" s="39"/>
      <c r="AR1728" s="239" t="s">
        <v>371</v>
      </c>
      <c r="AT1728" s="239" t="s">
        <v>372</v>
      </c>
      <c r="AU1728" s="239" t="s">
        <v>88</v>
      </c>
      <c r="AY1728" s="18" t="s">
        <v>216</v>
      </c>
      <c r="BE1728" s="240">
        <f>IF(N1728="základní",J1728,0)</f>
        <v>0</v>
      </c>
      <c r="BF1728" s="240">
        <f>IF(N1728="snížená",J1728,0)</f>
        <v>0</v>
      </c>
      <c r="BG1728" s="240">
        <f>IF(N1728="zákl. přenesená",J1728,0)</f>
        <v>0</v>
      </c>
      <c r="BH1728" s="240">
        <f>IF(N1728="sníž. přenesená",J1728,0)</f>
        <v>0</v>
      </c>
      <c r="BI1728" s="240">
        <f>IF(N1728="nulová",J1728,0)</f>
        <v>0</v>
      </c>
      <c r="BJ1728" s="18" t="s">
        <v>86</v>
      </c>
      <c r="BK1728" s="240">
        <f>ROUND(I1728*H1728,2)</f>
        <v>0</v>
      </c>
      <c r="BL1728" s="18" t="s">
        <v>290</v>
      </c>
      <c r="BM1728" s="239" t="s">
        <v>2843</v>
      </c>
    </row>
    <row r="1729" s="2" customFormat="1" ht="16.5" customHeight="1">
      <c r="A1729" s="39"/>
      <c r="B1729" s="40"/>
      <c r="C1729" s="228" t="s">
        <v>2844</v>
      </c>
      <c r="D1729" s="228" t="s">
        <v>218</v>
      </c>
      <c r="E1729" s="229" t="s">
        <v>2845</v>
      </c>
      <c r="F1729" s="230" t="s">
        <v>2846</v>
      </c>
      <c r="G1729" s="231" t="s">
        <v>650</v>
      </c>
      <c r="H1729" s="232">
        <v>258.84699999999998</v>
      </c>
      <c r="I1729" s="233"/>
      <c r="J1729" s="234">
        <f>ROUND(I1729*H1729,2)</f>
        <v>0</v>
      </c>
      <c r="K1729" s="230" t="s">
        <v>222</v>
      </c>
      <c r="L1729" s="45"/>
      <c r="M1729" s="235" t="s">
        <v>1</v>
      </c>
      <c r="N1729" s="236" t="s">
        <v>44</v>
      </c>
      <c r="O1729" s="92"/>
      <c r="P1729" s="237">
        <f>O1729*H1729</f>
        <v>0</v>
      </c>
      <c r="Q1729" s="237">
        <v>6.0000000000000002E-05</v>
      </c>
      <c r="R1729" s="237">
        <f>Q1729*H1729</f>
        <v>0.015530819999999999</v>
      </c>
      <c r="S1729" s="237">
        <v>0</v>
      </c>
      <c r="T1729" s="238">
        <f>S1729*H1729</f>
        <v>0</v>
      </c>
      <c r="U1729" s="39"/>
      <c r="V1729" s="39"/>
      <c r="W1729" s="39"/>
      <c r="X1729" s="39"/>
      <c r="Y1729" s="39"/>
      <c r="Z1729" s="39"/>
      <c r="AA1729" s="39"/>
      <c r="AB1729" s="39"/>
      <c r="AC1729" s="39"/>
      <c r="AD1729" s="39"/>
      <c r="AE1729" s="39"/>
      <c r="AR1729" s="239" t="s">
        <v>290</v>
      </c>
      <c r="AT1729" s="239" t="s">
        <v>218</v>
      </c>
      <c r="AU1729" s="239" t="s">
        <v>88</v>
      </c>
      <c r="AY1729" s="18" t="s">
        <v>216</v>
      </c>
      <c r="BE1729" s="240">
        <f>IF(N1729="základní",J1729,0)</f>
        <v>0</v>
      </c>
      <c r="BF1729" s="240">
        <f>IF(N1729="snížená",J1729,0)</f>
        <v>0</v>
      </c>
      <c r="BG1729" s="240">
        <f>IF(N1729="zákl. přenesená",J1729,0)</f>
        <v>0</v>
      </c>
      <c r="BH1729" s="240">
        <f>IF(N1729="sníž. přenesená",J1729,0)</f>
        <v>0</v>
      </c>
      <c r="BI1729" s="240">
        <f>IF(N1729="nulová",J1729,0)</f>
        <v>0</v>
      </c>
      <c r="BJ1729" s="18" t="s">
        <v>86</v>
      </c>
      <c r="BK1729" s="240">
        <f>ROUND(I1729*H1729,2)</f>
        <v>0</v>
      </c>
      <c r="BL1729" s="18" t="s">
        <v>290</v>
      </c>
      <c r="BM1729" s="239" t="s">
        <v>2847</v>
      </c>
    </row>
    <row r="1730" s="13" customFormat="1">
      <c r="A1730" s="13"/>
      <c r="B1730" s="241"/>
      <c r="C1730" s="242"/>
      <c r="D1730" s="243" t="s">
        <v>230</v>
      </c>
      <c r="E1730" s="244" t="s">
        <v>1</v>
      </c>
      <c r="F1730" s="245" t="s">
        <v>2848</v>
      </c>
      <c r="G1730" s="242"/>
      <c r="H1730" s="246">
        <v>70.192999999999998</v>
      </c>
      <c r="I1730" s="247"/>
      <c r="J1730" s="242"/>
      <c r="K1730" s="242"/>
      <c r="L1730" s="248"/>
      <c r="M1730" s="249"/>
      <c r="N1730" s="250"/>
      <c r="O1730" s="250"/>
      <c r="P1730" s="250"/>
      <c r="Q1730" s="250"/>
      <c r="R1730" s="250"/>
      <c r="S1730" s="250"/>
      <c r="T1730" s="251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T1730" s="252" t="s">
        <v>230</v>
      </c>
      <c r="AU1730" s="252" t="s">
        <v>88</v>
      </c>
      <c r="AV1730" s="13" t="s">
        <v>88</v>
      </c>
      <c r="AW1730" s="13" t="s">
        <v>34</v>
      </c>
      <c r="AX1730" s="13" t="s">
        <v>79</v>
      </c>
      <c r="AY1730" s="252" t="s">
        <v>216</v>
      </c>
    </row>
    <row r="1731" s="13" customFormat="1">
      <c r="A1731" s="13"/>
      <c r="B1731" s="241"/>
      <c r="C1731" s="242"/>
      <c r="D1731" s="243" t="s">
        <v>230</v>
      </c>
      <c r="E1731" s="244" t="s">
        <v>1</v>
      </c>
      <c r="F1731" s="245" t="s">
        <v>2849</v>
      </c>
      <c r="G1731" s="242"/>
      <c r="H1731" s="246">
        <v>41.088999999999999</v>
      </c>
      <c r="I1731" s="247"/>
      <c r="J1731" s="242"/>
      <c r="K1731" s="242"/>
      <c r="L1731" s="248"/>
      <c r="M1731" s="249"/>
      <c r="N1731" s="250"/>
      <c r="O1731" s="250"/>
      <c r="P1731" s="250"/>
      <c r="Q1731" s="250"/>
      <c r="R1731" s="250"/>
      <c r="S1731" s="250"/>
      <c r="T1731" s="251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52" t="s">
        <v>230</v>
      </c>
      <c r="AU1731" s="252" t="s">
        <v>88</v>
      </c>
      <c r="AV1731" s="13" t="s">
        <v>88</v>
      </c>
      <c r="AW1731" s="13" t="s">
        <v>34</v>
      </c>
      <c r="AX1731" s="13" t="s">
        <v>79</v>
      </c>
      <c r="AY1731" s="252" t="s">
        <v>216</v>
      </c>
    </row>
    <row r="1732" s="13" customFormat="1">
      <c r="A1732" s="13"/>
      <c r="B1732" s="241"/>
      <c r="C1732" s="242"/>
      <c r="D1732" s="243" t="s">
        <v>230</v>
      </c>
      <c r="E1732" s="244" t="s">
        <v>1</v>
      </c>
      <c r="F1732" s="245" t="s">
        <v>2850</v>
      </c>
      <c r="G1732" s="242"/>
      <c r="H1732" s="246">
        <v>77.906999999999996</v>
      </c>
      <c r="I1732" s="247"/>
      <c r="J1732" s="242"/>
      <c r="K1732" s="242"/>
      <c r="L1732" s="248"/>
      <c r="M1732" s="249"/>
      <c r="N1732" s="250"/>
      <c r="O1732" s="250"/>
      <c r="P1732" s="250"/>
      <c r="Q1732" s="250"/>
      <c r="R1732" s="250"/>
      <c r="S1732" s="250"/>
      <c r="T1732" s="251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52" t="s">
        <v>230</v>
      </c>
      <c r="AU1732" s="252" t="s">
        <v>88</v>
      </c>
      <c r="AV1732" s="13" t="s">
        <v>88</v>
      </c>
      <c r="AW1732" s="13" t="s">
        <v>34</v>
      </c>
      <c r="AX1732" s="13" t="s">
        <v>79</v>
      </c>
      <c r="AY1732" s="252" t="s">
        <v>216</v>
      </c>
    </row>
    <row r="1733" s="13" customFormat="1">
      <c r="A1733" s="13"/>
      <c r="B1733" s="241"/>
      <c r="C1733" s="242"/>
      <c r="D1733" s="243" t="s">
        <v>230</v>
      </c>
      <c r="E1733" s="244" t="s">
        <v>1</v>
      </c>
      <c r="F1733" s="245" t="s">
        <v>2851</v>
      </c>
      <c r="G1733" s="242"/>
      <c r="H1733" s="246">
        <v>39.765999999999998</v>
      </c>
      <c r="I1733" s="247"/>
      <c r="J1733" s="242"/>
      <c r="K1733" s="242"/>
      <c r="L1733" s="248"/>
      <c r="M1733" s="249"/>
      <c r="N1733" s="250"/>
      <c r="O1733" s="250"/>
      <c r="P1733" s="250"/>
      <c r="Q1733" s="250"/>
      <c r="R1733" s="250"/>
      <c r="S1733" s="250"/>
      <c r="T1733" s="251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52" t="s">
        <v>230</v>
      </c>
      <c r="AU1733" s="252" t="s">
        <v>88</v>
      </c>
      <c r="AV1733" s="13" t="s">
        <v>88</v>
      </c>
      <c r="AW1733" s="13" t="s">
        <v>34</v>
      </c>
      <c r="AX1733" s="13" t="s">
        <v>79</v>
      </c>
      <c r="AY1733" s="252" t="s">
        <v>216</v>
      </c>
    </row>
    <row r="1734" s="13" customFormat="1">
      <c r="A1734" s="13"/>
      <c r="B1734" s="241"/>
      <c r="C1734" s="242"/>
      <c r="D1734" s="243" t="s">
        <v>230</v>
      </c>
      <c r="E1734" s="244" t="s">
        <v>1</v>
      </c>
      <c r="F1734" s="245" t="s">
        <v>2852</v>
      </c>
      <c r="G1734" s="242"/>
      <c r="H1734" s="246">
        <v>29.891999999999999</v>
      </c>
      <c r="I1734" s="247"/>
      <c r="J1734" s="242"/>
      <c r="K1734" s="242"/>
      <c r="L1734" s="248"/>
      <c r="M1734" s="249"/>
      <c r="N1734" s="250"/>
      <c r="O1734" s="250"/>
      <c r="P1734" s="250"/>
      <c r="Q1734" s="250"/>
      <c r="R1734" s="250"/>
      <c r="S1734" s="250"/>
      <c r="T1734" s="251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52" t="s">
        <v>230</v>
      </c>
      <c r="AU1734" s="252" t="s">
        <v>88</v>
      </c>
      <c r="AV1734" s="13" t="s">
        <v>88</v>
      </c>
      <c r="AW1734" s="13" t="s">
        <v>34</v>
      </c>
      <c r="AX1734" s="13" t="s">
        <v>79</v>
      </c>
      <c r="AY1734" s="252" t="s">
        <v>216</v>
      </c>
    </row>
    <row r="1735" s="14" customFormat="1">
      <c r="A1735" s="14"/>
      <c r="B1735" s="253"/>
      <c r="C1735" s="254"/>
      <c r="D1735" s="243" t="s">
        <v>230</v>
      </c>
      <c r="E1735" s="255" t="s">
        <v>1</v>
      </c>
      <c r="F1735" s="256" t="s">
        <v>285</v>
      </c>
      <c r="G1735" s="254"/>
      <c r="H1735" s="257">
        <v>258.84699999999998</v>
      </c>
      <c r="I1735" s="258"/>
      <c r="J1735" s="254"/>
      <c r="K1735" s="254"/>
      <c r="L1735" s="259"/>
      <c r="M1735" s="260"/>
      <c r="N1735" s="261"/>
      <c r="O1735" s="261"/>
      <c r="P1735" s="261"/>
      <c r="Q1735" s="261"/>
      <c r="R1735" s="261"/>
      <c r="S1735" s="261"/>
      <c r="T1735" s="262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63" t="s">
        <v>230</v>
      </c>
      <c r="AU1735" s="263" t="s">
        <v>88</v>
      </c>
      <c r="AV1735" s="14" t="s">
        <v>121</v>
      </c>
      <c r="AW1735" s="14" t="s">
        <v>34</v>
      </c>
      <c r="AX1735" s="14" t="s">
        <v>86</v>
      </c>
      <c r="AY1735" s="263" t="s">
        <v>216</v>
      </c>
    </row>
    <row r="1736" s="2" customFormat="1" ht="16.5" customHeight="1">
      <c r="A1736" s="39"/>
      <c r="B1736" s="40"/>
      <c r="C1736" s="264" t="s">
        <v>2853</v>
      </c>
      <c r="D1736" s="264" t="s">
        <v>372</v>
      </c>
      <c r="E1736" s="265" t="s">
        <v>2854</v>
      </c>
      <c r="F1736" s="266" t="s">
        <v>2855</v>
      </c>
      <c r="G1736" s="267" t="s">
        <v>650</v>
      </c>
      <c r="H1736" s="268">
        <v>284.73200000000003</v>
      </c>
      <c r="I1736" s="269"/>
      <c r="J1736" s="270">
        <f>ROUND(I1736*H1736,2)</f>
        <v>0</v>
      </c>
      <c r="K1736" s="266" t="s">
        <v>1</v>
      </c>
      <c r="L1736" s="271"/>
      <c r="M1736" s="272" t="s">
        <v>1</v>
      </c>
      <c r="N1736" s="273" t="s">
        <v>44</v>
      </c>
      <c r="O1736" s="92"/>
      <c r="P1736" s="237">
        <f>O1736*H1736</f>
        <v>0</v>
      </c>
      <c r="Q1736" s="237">
        <v>0.001</v>
      </c>
      <c r="R1736" s="237">
        <f>Q1736*H1736</f>
        <v>0.28473200000000004</v>
      </c>
      <c r="S1736" s="237">
        <v>0</v>
      </c>
      <c r="T1736" s="238">
        <f>S1736*H1736</f>
        <v>0</v>
      </c>
      <c r="U1736" s="39"/>
      <c r="V1736" s="39"/>
      <c r="W1736" s="39"/>
      <c r="X1736" s="39"/>
      <c r="Y1736" s="39"/>
      <c r="Z1736" s="39"/>
      <c r="AA1736" s="39"/>
      <c r="AB1736" s="39"/>
      <c r="AC1736" s="39"/>
      <c r="AD1736" s="39"/>
      <c r="AE1736" s="39"/>
      <c r="AR1736" s="239" t="s">
        <v>371</v>
      </c>
      <c r="AT1736" s="239" t="s">
        <v>372</v>
      </c>
      <c r="AU1736" s="239" t="s">
        <v>88</v>
      </c>
      <c r="AY1736" s="18" t="s">
        <v>216</v>
      </c>
      <c r="BE1736" s="240">
        <f>IF(N1736="základní",J1736,0)</f>
        <v>0</v>
      </c>
      <c r="BF1736" s="240">
        <f>IF(N1736="snížená",J1736,0)</f>
        <v>0</v>
      </c>
      <c r="BG1736" s="240">
        <f>IF(N1736="zákl. přenesená",J1736,0)</f>
        <v>0</v>
      </c>
      <c r="BH1736" s="240">
        <f>IF(N1736="sníž. přenesená",J1736,0)</f>
        <v>0</v>
      </c>
      <c r="BI1736" s="240">
        <f>IF(N1736="nulová",J1736,0)</f>
        <v>0</v>
      </c>
      <c r="BJ1736" s="18" t="s">
        <v>86</v>
      </c>
      <c r="BK1736" s="240">
        <f>ROUND(I1736*H1736,2)</f>
        <v>0</v>
      </c>
      <c r="BL1736" s="18" t="s">
        <v>290</v>
      </c>
      <c r="BM1736" s="239" t="s">
        <v>2856</v>
      </c>
    </row>
    <row r="1737" s="13" customFormat="1">
      <c r="A1737" s="13"/>
      <c r="B1737" s="241"/>
      <c r="C1737" s="242"/>
      <c r="D1737" s="243" t="s">
        <v>230</v>
      </c>
      <c r="E1737" s="242"/>
      <c r="F1737" s="245" t="s">
        <v>2857</v>
      </c>
      <c r="G1737" s="242"/>
      <c r="H1737" s="246">
        <v>284.73200000000003</v>
      </c>
      <c r="I1737" s="247"/>
      <c r="J1737" s="242"/>
      <c r="K1737" s="242"/>
      <c r="L1737" s="248"/>
      <c r="M1737" s="249"/>
      <c r="N1737" s="250"/>
      <c r="O1737" s="250"/>
      <c r="P1737" s="250"/>
      <c r="Q1737" s="250"/>
      <c r="R1737" s="250"/>
      <c r="S1737" s="250"/>
      <c r="T1737" s="251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52" t="s">
        <v>230</v>
      </c>
      <c r="AU1737" s="252" t="s">
        <v>88</v>
      </c>
      <c r="AV1737" s="13" t="s">
        <v>88</v>
      </c>
      <c r="AW1737" s="13" t="s">
        <v>4</v>
      </c>
      <c r="AX1737" s="13" t="s">
        <v>86</v>
      </c>
      <c r="AY1737" s="252" t="s">
        <v>216</v>
      </c>
    </row>
    <row r="1738" s="2" customFormat="1" ht="16.5" customHeight="1">
      <c r="A1738" s="39"/>
      <c r="B1738" s="40"/>
      <c r="C1738" s="228" t="s">
        <v>2858</v>
      </c>
      <c r="D1738" s="228" t="s">
        <v>218</v>
      </c>
      <c r="E1738" s="229" t="s">
        <v>2845</v>
      </c>
      <c r="F1738" s="230" t="s">
        <v>2846</v>
      </c>
      <c r="G1738" s="231" t="s">
        <v>650</v>
      </c>
      <c r="H1738" s="232">
        <v>183.91999999999999</v>
      </c>
      <c r="I1738" s="233"/>
      <c r="J1738" s="234">
        <f>ROUND(I1738*H1738,2)</f>
        <v>0</v>
      </c>
      <c r="K1738" s="230" t="s">
        <v>222</v>
      </c>
      <c r="L1738" s="45"/>
      <c r="M1738" s="235" t="s">
        <v>1</v>
      </c>
      <c r="N1738" s="236" t="s">
        <v>44</v>
      </c>
      <c r="O1738" s="92"/>
      <c r="P1738" s="237">
        <f>O1738*H1738</f>
        <v>0</v>
      </c>
      <c r="Q1738" s="237">
        <v>6.0000000000000002E-05</v>
      </c>
      <c r="R1738" s="237">
        <f>Q1738*H1738</f>
        <v>0.0110352</v>
      </c>
      <c r="S1738" s="237">
        <v>0</v>
      </c>
      <c r="T1738" s="238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39" t="s">
        <v>290</v>
      </c>
      <c r="AT1738" s="239" t="s">
        <v>218</v>
      </c>
      <c r="AU1738" s="239" t="s">
        <v>88</v>
      </c>
      <c r="AY1738" s="18" t="s">
        <v>216</v>
      </c>
      <c r="BE1738" s="240">
        <f>IF(N1738="základní",J1738,0)</f>
        <v>0</v>
      </c>
      <c r="BF1738" s="240">
        <f>IF(N1738="snížená",J1738,0)</f>
        <v>0</v>
      </c>
      <c r="BG1738" s="240">
        <f>IF(N1738="zákl. přenesená",J1738,0)</f>
        <v>0</v>
      </c>
      <c r="BH1738" s="240">
        <f>IF(N1738="sníž. přenesená",J1738,0)</f>
        <v>0</v>
      </c>
      <c r="BI1738" s="240">
        <f>IF(N1738="nulová",J1738,0)</f>
        <v>0</v>
      </c>
      <c r="BJ1738" s="18" t="s">
        <v>86</v>
      </c>
      <c r="BK1738" s="240">
        <f>ROUND(I1738*H1738,2)</f>
        <v>0</v>
      </c>
      <c r="BL1738" s="18" t="s">
        <v>290</v>
      </c>
      <c r="BM1738" s="239" t="s">
        <v>2859</v>
      </c>
    </row>
    <row r="1739" s="13" customFormat="1">
      <c r="A1739" s="13"/>
      <c r="B1739" s="241"/>
      <c r="C1739" s="242"/>
      <c r="D1739" s="243" t="s">
        <v>230</v>
      </c>
      <c r="E1739" s="244" t="s">
        <v>1</v>
      </c>
      <c r="F1739" s="245" t="s">
        <v>2860</v>
      </c>
      <c r="G1739" s="242"/>
      <c r="H1739" s="246">
        <v>183.91999999999999</v>
      </c>
      <c r="I1739" s="247"/>
      <c r="J1739" s="242"/>
      <c r="K1739" s="242"/>
      <c r="L1739" s="248"/>
      <c r="M1739" s="249"/>
      <c r="N1739" s="250"/>
      <c r="O1739" s="250"/>
      <c r="P1739" s="250"/>
      <c r="Q1739" s="250"/>
      <c r="R1739" s="250"/>
      <c r="S1739" s="250"/>
      <c r="T1739" s="251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52" t="s">
        <v>230</v>
      </c>
      <c r="AU1739" s="252" t="s">
        <v>88</v>
      </c>
      <c r="AV1739" s="13" t="s">
        <v>88</v>
      </c>
      <c r="AW1739" s="13" t="s">
        <v>34</v>
      </c>
      <c r="AX1739" s="13" t="s">
        <v>86</v>
      </c>
      <c r="AY1739" s="252" t="s">
        <v>216</v>
      </c>
    </row>
    <row r="1740" s="2" customFormat="1" ht="16.5" customHeight="1">
      <c r="A1740" s="39"/>
      <c r="B1740" s="40"/>
      <c r="C1740" s="264" t="s">
        <v>2861</v>
      </c>
      <c r="D1740" s="264" t="s">
        <v>372</v>
      </c>
      <c r="E1740" s="265" t="s">
        <v>2862</v>
      </c>
      <c r="F1740" s="266" t="s">
        <v>2863</v>
      </c>
      <c r="G1740" s="267" t="s">
        <v>650</v>
      </c>
      <c r="H1740" s="268">
        <v>202.31200000000001</v>
      </c>
      <c r="I1740" s="269"/>
      <c r="J1740" s="270">
        <f>ROUND(I1740*H1740,2)</f>
        <v>0</v>
      </c>
      <c r="K1740" s="266" t="s">
        <v>1</v>
      </c>
      <c r="L1740" s="271"/>
      <c r="M1740" s="272" t="s">
        <v>1</v>
      </c>
      <c r="N1740" s="273" t="s">
        <v>44</v>
      </c>
      <c r="O1740" s="92"/>
      <c r="P1740" s="237">
        <f>O1740*H1740</f>
        <v>0</v>
      </c>
      <c r="Q1740" s="237">
        <v>0.001</v>
      </c>
      <c r="R1740" s="237">
        <f>Q1740*H1740</f>
        <v>0.20231200000000002</v>
      </c>
      <c r="S1740" s="237">
        <v>0</v>
      </c>
      <c r="T1740" s="238">
        <f>S1740*H1740</f>
        <v>0</v>
      </c>
      <c r="U1740" s="39"/>
      <c r="V1740" s="39"/>
      <c r="W1740" s="39"/>
      <c r="X1740" s="39"/>
      <c r="Y1740" s="39"/>
      <c r="Z1740" s="39"/>
      <c r="AA1740" s="39"/>
      <c r="AB1740" s="39"/>
      <c r="AC1740" s="39"/>
      <c r="AD1740" s="39"/>
      <c r="AE1740" s="39"/>
      <c r="AR1740" s="239" t="s">
        <v>371</v>
      </c>
      <c r="AT1740" s="239" t="s">
        <v>372</v>
      </c>
      <c r="AU1740" s="239" t="s">
        <v>88</v>
      </c>
      <c r="AY1740" s="18" t="s">
        <v>216</v>
      </c>
      <c r="BE1740" s="240">
        <f>IF(N1740="základní",J1740,0)</f>
        <v>0</v>
      </c>
      <c r="BF1740" s="240">
        <f>IF(N1740="snížená",J1740,0)</f>
        <v>0</v>
      </c>
      <c r="BG1740" s="240">
        <f>IF(N1740="zákl. přenesená",J1740,0)</f>
        <v>0</v>
      </c>
      <c r="BH1740" s="240">
        <f>IF(N1740="sníž. přenesená",J1740,0)</f>
        <v>0</v>
      </c>
      <c r="BI1740" s="240">
        <f>IF(N1740="nulová",J1740,0)</f>
        <v>0</v>
      </c>
      <c r="BJ1740" s="18" t="s">
        <v>86</v>
      </c>
      <c r="BK1740" s="240">
        <f>ROUND(I1740*H1740,2)</f>
        <v>0</v>
      </c>
      <c r="BL1740" s="18" t="s">
        <v>290</v>
      </c>
      <c r="BM1740" s="239" t="s">
        <v>2864</v>
      </c>
    </row>
    <row r="1741" s="13" customFormat="1">
      <c r="A1741" s="13"/>
      <c r="B1741" s="241"/>
      <c r="C1741" s="242"/>
      <c r="D1741" s="243" t="s">
        <v>230</v>
      </c>
      <c r="E1741" s="242"/>
      <c r="F1741" s="245" t="s">
        <v>2865</v>
      </c>
      <c r="G1741" s="242"/>
      <c r="H1741" s="246">
        <v>202.31200000000001</v>
      </c>
      <c r="I1741" s="247"/>
      <c r="J1741" s="242"/>
      <c r="K1741" s="242"/>
      <c r="L1741" s="248"/>
      <c r="M1741" s="249"/>
      <c r="N1741" s="250"/>
      <c r="O1741" s="250"/>
      <c r="P1741" s="250"/>
      <c r="Q1741" s="250"/>
      <c r="R1741" s="250"/>
      <c r="S1741" s="250"/>
      <c r="T1741" s="251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52" t="s">
        <v>230</v>
      </c>
      <c r="AU1741" s="252" t="s">
        <v>88</v>
      </c>
      <c r="AV1741" s="13" t="s">
        <v>88</v>
      </c>
      <c r="AW1741" s="13" t="s">
        <v>4</v>
      </c>
      <c r="AX1741" s="13" t="s">
        <v>86</v>
      </c>
      <c r="AY1741" s="252" t="s">
        <v>216</v>
      </c>
    </row>
    <row r="1742" s="2" customFormat="1" ht="24.15" customHeight="1">
      <c r="A1742" s="39"/>
      <c r="B1742" s="40"/>
      <c r="C1742" s="264" t="s">
        <v>2866</v>
      </c>
      <c r="D1742" s="264" t="s">
        <v>372</v>
      </c>
      <c r="E1742" s="265" t="s">
        <v>2207</v>
      </c>
      <c r="F1742" s="266" t="s">
        <v>2208</v>
      </c>
      <c r="G1742" s="267" t="s">
        <v>277</v>
      </c>
      <c r="H1742" s="268">
        <v>0.58799999999999997</v>
      </c>
      <c r="I1742" s="269"/>
      <c r="J1742" s="270">
        <f>ROUND(I1742*H1742,2)</f>
        <v>0</v>
      </c>
      <c r="K1742" s="266" t="s">
        <v>222</v>
      </c>
      <c r="L1742" s="271"/>
      <c r="M1742" s="272" t="s">
        <v>1</v>
      </c>
      <c r="N1742" s="273" t="s">
        <v>44</v>
      </c>
      <c r="O1742" s="92"/>
      <c r="P1742" s="237">
        <f>O1742*H1742</f>
        <v>0</v>
      </c>
      <c r="Q1742" s="237">
        <v>0.001</v>
      </c>
      <c r="R1742" s="237">
        <f>Q1742*H1742</f>
        <v>0.00058799999999999998</v>
      </c>
      <c r="S1742" s="237">
        <v>0</v>
      </c>
      <c r="T1742" s="238">
        <f>S1742*H1742</f>
        <v>0</v>
      </c>
      <c r="U1742" s="39"/>
      <c r="V1742" s="39"/>
      <c r="W1742" s="39"/>
      <c r="X1742" s="39"/>
      <c r="Y1742" s="39"/>
      <c r="Z1742" s="39"/>
      <c r="AA1742" s="39"/>
      <c r="AB1742" s="39"/>
      <c r="AC1742" s="39"/>
      <c r="AD1742" s="39"/>
      <c r="AE1742" s="39"/>
      <c r="AR1742" s="239" t="s">
        <v>371</v>
      </c>
      <c r="AT1742" s="239" t="s">
        <v>372</v>
      </c>
      <c r="AU1742" s="239" t="s">
        <v>88</v>
      </c>
      <c r="AY1742" s="18" t="s">
        <v>216</v>
      </c>
      <c r="BE1742" s="240">
        <f>IF(N1742="základní",J1742,0)</f>
        <v>0</v>
      </c>
      <c r="BF1742" s="240">
        <f>IF(N1742="snížená",J1742,0)</f>
        <v>0</v>
      </c>
      <c r="BG1742" s="240">
        <f>IF(N1742="zákl. přenesená",J1742,0)</f>
        <v>0</v>
      </c>
      <c r="BH1742" s="240">
        <f>IF(N1742="sníž. přenesená",J1742,0)</f>
        <v>0</v>
      </c>
      <c r="BI1742" s="240">
        <f>IF(N1742="nulová",J1742,0)</f>
        <v>0</v>
      </c>
      <c r="BJ1742" s="18" t="s">
        <v>86</v>
      </c>
      <c r="BK1742" s="240">
        <f>ROUND(I1742*H1742,2)</f>
        <v>0</v>
      </c>
      <c r="BL1742" s="18" t="s">
        <v>290</v>
      </c>
      <c r="BM1742" s="239" t="s">
        <v>2867</v>
      </c>
    </row>
    <row r="1743" s="13" customFormat="1">
      <c r="A1743" s="13"/>
      <c r="B1743" s="241"/>
      <c r="C1743" s="242"/>
      <c r="D1743" s="243" t="s">
        <v>230</v>
      </c>
      <c r="E1743" s="244" t="s">
        <v>1</v>
      </c>
      <c r="F1743" s="245" t="s">
        <v>2868</v>
      </c>
      <c r="G1743" s="242"/>
      <c r="H1743" s="246">
        <v>0.56000000000000005</v>
      </c>
      <c r="I1743" s="247"/>
      <c r="J1743" s="242"/>
      <c r="K1743" s="242"/>
      <c r="L1743" s="248"/>
      <c r="M1743" s="249"/>
      <c r="N1743" s="250"/>
      <c r="O1743" s="250"/>
      <c r="P1743" s="250"/>
      <c r="Q1743" s="250"/>
      <c r="R1743" s="250"/>
      <c r="S1743" s="250"/>
      <c r="T1743" s="251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52" t="s">
        <v>230</v>
      </c>
      <c r="AU1743" s="252" t="s">
        <v>88</v>
      </c>
      <c r="AV1743" s="13" t="s">
        <v>88</v>
      </c>
      <c r="AW1743" s="13" t="s">
        <v>34</v>
      </c>
      <c r="AX1743" s="13" t="s">
        <v>86</v>
      </c>
      <c r="AY1743" s="252" t="s">
        <v>216</v>
      </c>
    </row>
    <row r="1744" s="13" customFormat="1">
      <c r="A1744" s="13"/>
      <c r="B1744" s="241"/>
      <c r="C1744" s="242"/>
      <c r="D1744" s="243" t="s">
        <v>230</v>
      </c>
      <c r="E1744" s="242"/>
      <c r="F1744" s="245" t="s">
        <v>2869</v>
      </c>
      <c r="G1744" s="242"/>
      <c r="H1744" s="246">
        <v>0.58799999999999997</v>
      </c>
      <c r="I1744" s="247"/>
      <c r="J1744" s="242"/>
      <c r="K1744" s="242"/>
      <c r="L1744" s="248"/>
      <c r="M1744" s="249"/>
      <c r="N1744" s="250"/>
      <c r="O1744" s="250"/>
      <c r="P1744" s="250"/>
      <c r="Q1744" s="250"/>
      <c r="R1744" s="250"/>
      <c r="S1744" s="250"/>
      <c r="T1744" s="251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52" t="s">
        <v>230</v>
      </c>
      <c r="AU1744" s="252" t="s">
        <v>88</v>
      </c>
      <c r="AV1744" s="13" t="s">
        <v>88</v>
      </c>
      <c r="AW1744" s="13" t="s">
        <v>4</v>
      </c>
      <c r="AX1744" s="13" t="s">
        <v>86</v>
      </c>
      <c r="AY1744" s="252" t="s">
        <v>216</v>
      </c>
    </row>
    <row r="1745" s="2" customFormat="1" ht="24.15" customHeight="1">
      <c r="A1745" s="39"/>
      <c r="B1745" s="40"/>
      <c r="C1745" s="228" t="s">
        <v>2870</v>
      </c>
      <c r="D1745" s="228" t="s">
        <v>218</v>
      </c>
      <c r="E1745" s="229" t="s">
        <v>2871</v>
      </c>
      <c r="F1745" s="230" t="s">
        <v>2872</v>
      </c>
      <c r="G1745" s="231" t="s">
        <v>2043</v>
      </c>
      <c r="H1745" s="232">
        <v>1</v>
      </c>
      <c r="I1745" s="233"/>
      <c r="J1745" s="234">
        <f>ROUND(I1745*H1745,2)</f>
        <v>0</v>
      </c>
      <c r="K1745" s="230" t="s">
        <v>1</v>
      </c>
      <c r="L1745" s="45"/>
      <c r="M1745" s="235" t="s">
        <v>1</v>
      </c>
      <c r="N1745" s="236" t="s">
        <v>44</v>
      </c>
      <c r="O1745" s="92"/>
      <c r="P1745" s="237">
        <f>O1745*H1745</f>
        <v>0</v>
      </c>
      <c r="Q1745" s="237">
        <v>5.0000000000000002E-05</v>
      </c>
      <c r="R1745" s="237">
        <f>Q1745*H1745</f>
        <v>5.0000000000000002E-05</v>
      </c>
      <c r="S1745" s="237">
        <v>0</v>
      </c>
      <c r="T1745" s="238">
        <f>S1745*H1745</f>
        <v>0</v>
      </c>
      <c r="U1745" s="39"/>
      <c r="V1745" s="39"/>
      <c r="W1745" s="39"/>
      <c r="X1745" s="39"/>
      <c r="Y1745" s="39"/>
      <c r="Z1745" s="39"/>
      <c r="AA1745" s="39"/>
      <c r="AB1745" s="39"/>
      <c r="AC1745" s="39"/>
      <c r="AD1745" s="39"/>
      <c r="AE1745" s="39"/>
      <c r="AR1745" s="239" t="s">
        <v>290</v>
      </c>
      <c r="AT1745" s="239" t="s">
        <v>218</v>
      </c>
      <c r="AU1745" s="239" t="s">
        <v>88</v>
      </c>
      <c r="AY1745" s="18" t="s">
        <v>216</v>
      </c>
      <c r="BE1745" s="240">
        <f>IF(N1745="základní",J1745,0)</f>
        <v>0</v>
      </c>
      <c r="BF1745" s="240">
        <f>IF(N1745="snížená",J1745,0)</f>
        <v>0</v>
      </c>
      <c r="BG1745" s="240">
        <f>IF(N1745="zákl. přenesená",J1745,0)</f>
        <v>0</v>
      </c>
      <c r="BH1745" s="240">
        <f>IF(N1745="sníž. přenesená",J1745,0)</f>
        <v>0</v>
      </c>
      <c r="BI1745" s="240">
        <f>IF(N1745="nulová",J1745,0)</f>
        <v>0</v>
      </c>
      <c r="BJ1745" s="18" t="s">
        <v>86</v>
      </c>
      <c r="BK1745" s="240">
        <f>ROUND(I1745*H1745,2)</f>
        <v>0</v>
      </c>
      <c r="BL1745" s="18" t="s">
        <v>290</v>
      </c>
      <c r="BM1745" s="239" t="s">
        <v>2873</v>
      </c>
    </row>
    <row r="1746" s="2" customFormat="1" ht="16.5" customHeight="1">
      <c r="A1746" s="39"/>
      <c r="B1746" s="40"/>
      <c r="C1746" s="228" t="s">
        <v>2874</v>
      </c>
      <c r="D1746" s="228" t="s">
        <v>218</v>
      </c>
      <c r="E1746" s="229" t="s">
        <v>2875</v>
      </c>
      <c r="F1746" s="230" t="s">
        <v>2876</v>
      </c>
      <c r="G1746" s="231" t="s">
        <v>359</v>
      </c>
      <c r="H1746" s="232">
        <v>7.6849999999999996</v>
      </c>
      <c r="I1746" s="233"/>
      <c r="J1746" s="234">
        <f>ROUND(I1746*H1746,2)</f>
        <v>0</v>
      </c>
      <c r="K1746" s="230" t="s">
        <v>222</v>
      </c>
      <c r="L1746" s="45"/>
      <c r="M1746" s="235" t="s">
        <v>1</v>
      </c>
      <c r="N1746" s="236" t="s">
        <v>44</v>
      </c>
      <c r="O1746" s="92"/>
      <c r="P1746" s="237">
        <f>O1746*H1746</f>
        <v>0</v>
      </c>
      <c r="Q1746" s="237">
        <v>0</v>
      </c>
      <c r="R1746" s="237">
        <f>Q1746*H1746</f>
        <v>0</v>
      </c>
      <c r="S1746" s="237">
        <v>0</v>
      </c>
      <c r="T1746" s="238">
        <f>S1746*H1746</f>
        <v>0</v>
      </c>
      <c r="U1746" s="39"/>
      <c r="V1746" s="39"/>
      <c r="W1746" s="39"/>
      <c r="X1746" s="39"/>
      <c r="Y1746" s="39"/>
      <c r="Z1746" s="39"/>
      <c r="AA1746" s="39"/>
      <c r="AB1746" s="39"/>
      <c r="AC1746" s="39"/>
      <c r="AD1746" s="39"/>
      <c r="AE1746" s="39"/>
      <c r="AR1746" s="239" t="s">
        <v>290</v>
      </c>
      <c r="AT1746" s="239" t="s">
        <v>218</v>
      </c>
      <c r="AU1746" s="239" t="s">
        <v>88</v>
      </c>
      <c r="AY1746" s="18" t="s">
        <v>216</v>
      </c>
      <c r="BE1746" s="240">
        <f>IF(N1746="základní",J1746,0)</f>
        <v>0</v>
      </c>
      <c r="BF1746" s="240">
        <f>IF(N1746="snížená",J1746,0)</f>
        <v>0</v>
      </c>
      <c r="BG1746" s="240">
        <f>IF(N1746="zákl. přenesená",J1746,0)</f>
        <v>0</v>
      </c>
      <c r="BH1746" s="240">
        <f>IF(N1746="sníž. přenesená",J1746,0)</f>
        <v>0</v>
      </c>
      <c r="BI1746" s="240">
        <f>IF(N1746="nulová",J1746,0)</f>
        <v>0</v>
      </c>
      <c r="BJ1746" s="18" t="s">
        <v>86</v>
      </c>
      <c r="BK1746" s="240">
        <f>ROUND(I1746*H1746,2)</f>
        <v>0</v>
      </c>
      <c r="BL1746" s="18" t="s">
        <v>290</v>
      </c>
      <c r="BM1746" s="239" t="s">
        <v>2877</v>
      </c>
    </row>
    <row r="1747" s="2" customFormat="1" ht="16.5" customHeight="1">
      <c r="A1747" s="39"/>
      <c r="B1747" s="40"/>
      <c r="C1747" s="228" t="s">
        <v>2878</v>
      </c>
      <c r="D1747" s="228" t="s">
        <v>218</v>
      </c>
      <c r="E1747" s="229" t="s">
        <v>2879</v>
      </c>
      <c r="F1747" s="230" t="s">
        <v>2880</v>
      </c>
      <c r="G1747" s="231" t="s">
        <v>359</v>
      </c>
      <c r="H1747" s="232">
        <v>7.6849999999999996</v>
      </c>
      <c r="I1747" s="233"/>
      <c r="J1747" s="234">
        <f>ROUND(I1747*H1747,2)</f>
        <v>0</v>
      </c>
      <c r="K1747" s="230" t="s">
        <v>222</v>
      </c>
      <c r="L1747" s="45"/>
      <c r="M1747" s="235" t="s">
        <v>1</v>
      </c>
      <c r="N1747" s="236" t="s">
        <v>44</v>
      </c>
      <c r="O1747" s="92"/>
      <c r="P1747" s="237">
        <f>O1747*H1747</f>
        <v>0</v>
      </c>
      <c r="Q1747" s="237">
        <v>0</v>
      </c>
      <c r="R1747" s="237">
        <f>Q1747*H1747</f>
        <v>0</v>
      </c>
      <c r="S1747" s="237">
        <v>0</v>
      </c>
      <c r="T1747" s="238">
        <f>S1747*H1747</f>
        <v>0</v>
      </c>
      <c r="U1747" s="39"/>
      <c r="V1747" s="39"/>
      <c r="W1747" s="39"/>
      <c r="X1747" s="39"/>
      <c r="Y1747" s="39"/>
      <c r="Z1747" s="39"/>
      <c r="AA1747" s="39"/>
      <c r="AB1747" s="39"/>
      <c r="AC1747" s="39"/>
      <c r="AD1747" s="39"/>
      <c r="AE1747" s="39"/>
      <c r="AR1747" s="239" t="s">
        <v>290</v>
      </c>
      <c r="AT1747" s="239" t="s">
        <v>218</v>
      </c>
      <c r="AU1747" s="239" t="s">
        <v>88</v>
      </c>
      <c r="AY1747" s="18" t="s">
        <v>216</v>
      </c>
      <c r="BE1747" s="240">
        <f>IF(N1747="základní",J1747,0)</f>
        <v>0</v>
      </c>
      <c r="BF1747" s="240">
        <f>IF(N1747="snížená",J1747,0)</f>
        <v>0</v>
      </c>
      <c r="BG1747" s="240">
        <f>IF(N1747="zákl. přenesená",J1747,0)</f>
        <v>0</v>
      </c>
      <c r="BH1747" s="240">
        <f>IF(N1747="sníž. přenesená",J1747,0)</f>
        <v>0</v>
      </c>
      <c r="BI1747" s="240">
        <f>IF(N1747="nulová",J1747,0)</f>
        <v>0</v>
      </c>
      <c r="BJ1747" s="18" t="s">
        <v>86</v>
      </c>
      <c r="BK1747" s="240">
        <f>ROUND(I1747*H1747,2)</f>
        <v>0</v>
      </c>
      <c r="BL1747" s="18" t="s">
        <v>290</v>
      </c>
      <c r="BM1747" s="239" t="s">
        <v>2881</v>
      </c>
    </row>
    <row r="1748" s="12" customFormat="1" ht="22.8" customHeight="1">
      <c r="A1748" s="12"/>
      <c r="B1748" s="212"/>
      <c r="C1748" s="213"/>
      <c r="D1748" s="214" t="s">
        <v>78</v>
      </c>
      <c r="E1748" s="226" t="s">
        <v>2882</v>
      </c>
      <c r="F1748" s="226" t="s">
        <v>2883</v>
      </c>
      <c r="G1748" s="213"/>
      <c r="H1748" s="213"/>
      <c r="I1748" s="216"/>
      <c r="J1748" s="227">
        <f>BK1748</f>
        <v>0</v>
      </c>
      <c r="K1748" s="213"/>
      <c r="L1748" s="218"/>
      <c r="M1748" s="219"/>
      <c r="N1748" s="220"/>
      <c r="O1748" s="220"/>
      <c r="P1748" s="221">
        <f>SUM(P1749:P1809)</f>
        <v>0</v>
      </c>
      <c r="Q1748" s="220"/>
      <c r="R1748" s="221">
        <f>SUM(R1749:R1809)</f>
        <v>2.9987307999999997</v>
      </c>
      <c r="S1748" s="220"/>
      <c r="T1748" s="222">
        <f>SUM(T1749:T1809)</f>
        <v>0</v>
      </c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R1748" s="223" t="s">
        <v>88</v>
      </c>
      <c r="AT1748" s="224" t="s">
        <v>78</v>
      </c>
      <c r="AU1748" s="224" t="s">
        <v>86</v>
      </c>
      <c r="AY1748" s="223" t="s">
        <v>216</v>
      </c>
      <c r="BK1748" s="225">
        <f>SUM(BK1749:BK1809)</f>
        <v>0</v>
      </c>
    </row>
    <row r="1749" s="2" customFormat="1" ht="16.5" customHeight="1">
      <c r="A1749" s="39"/>
      <c r="B1749" s="40"/>
      <c r="C1749" s="228" t="s">
        <v>2884</v>
      </c>
      <c r="D1749" s="228" t="s">
        <v>218</v>
      </c>
      <c r="E1749" s="229" t="s">
        <v>2885</v>
      </c>
      <c r="F1749" s="230" t="s">
        <v>2886</v>
      </c>
      <c r="G1749" s="231" t="s">
        <v>277</v>
      </c>
      <c r="H1749" s="232">
        <v>75</v>
      </c>
      <c r="I1749" s="233"/>
      <c r="J1749" s="234">
        <f>ROUND(I1749*H1749,2)</f>
        <v>0</v>
      </c>
      <c r="K1749" s="230" t="s">
        <v>222</v>
      </c>
      <c r="L1749" s="45"/>
      <c r="M1749" s="235" t="s">
        <v>1</v>
      </c>
      <c r="N1749" s="236" t="s">
        <v>44</v>
      </c>
      <c r="O1749" s="92"/>
      <c r="P1749" s="237">
        <f>O1749*H1749</f>
        <v>0</v>
      </c>
      <c r="Q1749" s="237">
        <v>0</v>
      </c>
      <c r="R1749" s="237">
        <f>Q1749*H1749</f>
        <v>0</v>
      </c>
      <c r="S1749" s="237">
        <v>0</v>
      </c>
      <c r="T1749" s="238">
        <f>S1749*H1749</f>
        <v>0</v>
      </c>
      <c r="U1749" s="39"/>
      <c r="V1749" s="39"/>
      <c r="W1749" s="39"/>
      <c r="X1749" s="39"/>
      <c r="Y1749" s="39"/>
      <c r="Z1749" s="39"/>
      <c r="AA1749" s="39"/>
      <c r="AB1749" s="39"/>
      <c r="AC1749" s="39"/>
      <c r="AD1749" s="39"/>
      <c r="AE1749" s="39"/>
      <c r="AR1749" s="239" t="s">
        <v>290</v>
      </c>
      <c r="AT1749" s="239" t="s">
        <v>218</v>
      </c>
      <c r="AU1749" s="239" t="s">
        <v>88</v>
      </c>
      <c r="AY1749" s="18" t="s">
        <v>216</v>
      </c>
      <c r="BE1749" s="240">
        <f>IF(N1749="základní",J1749,0)</f>
        <v>0</v>
      </c>
      <c r="BF1749" s="240">
        <f>IF(N1749="snížená",J1749,0)</f>
        <v>0</v>
      </c>
      <c r="BG1749" s="240">
        <f>IF(N1749="zákl. přenesená",J1749,0)</f>
        <v>0</v>
      </c>
      <c r="BH1749" s="240">
        <f>IF(N1749="sníž. přenesená",J1749,0)</f>
        <v>0</v>
      </c>
      <c r="BI1749" s="240">
        <f>IF(N1749="nulová",J1749,0)</f>
        <v>0</v>
      </c>
      <c r="BJ1749" s="18" t="s">
        <v>86</v>
      </c>
      <c r="BK1749" s="240">
        <f>ROUND(I1749*H1749,2)</f>
        <v>0</v>
      </c>
      <c r="BL1749" s="18" t="s">
        <v>290</v>
      </c>
      <c r="BM1749" s="239" t="s">
        <v>2887</v>
      </c>
    </row>
    <row r="1750" s="13" customFormat="1">
      <c r="A1750" s="13"/>
      <c r="B1750" s="241"/>
      <c r="C1750" s="242"/>
      <c r="D1750" s="243" t="s">
        <v>230</v>
      </c>
      <c r="E1750" s="244" t="s">
        <v>1</v>
      </c>
      <c r="F1750" s="245" t="s">
        <v>2888</v>
      </c>
      <c r="G1750" s="242"/>
      <c r="H1750" s="246">
        <v>37.399999999999999</v>
      </c>
      <c r="I1750" s="247"/>
      <c r="J1750" s="242"/>
      <c r="K1750" s="242"/>
      <c r="L1750" s="248"/>
      <c r="M1750" s="249"/>
      <c r="N1750" s="250"/>
      <c r="O1750" s="250"/>
      <c r="P1750" s="250"/>
      <c r="Q1750" s="250"/>
      <c r="R1750" s="250"/>
      <c r="S1750" s="250"/>
      <c r="T1750" s="251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T1750" s="252" t="s">
        <v>230</v>
      </c>
      <c r="AU1750" s="252" t="s">
        <v>88</v>
      </c>
      <c r="AV1750" s="13" t="s">
        <v>88</v>
      </c>
      <c r="AW1750" s="13" t="s">
        <v>34</v>
      </c>
      <c r="AX1750" s="13" t="s">
        <v>79</v>
      </c>
      <c r="AY1750" s="252" t="s">
        <v>216</v>
      </c>
    </row>
    <row r="1751" s="13" customFormat="1">
      <c r="A1751" s="13"/>
      <c r="B1751" s="241"/>
      <c r="C1751" s="242"/>
      <c r="D1751" s="243" t="s">
        <v>230</v>
      </c>
      <c r="E1751" s="244" t="s">
        <v>1</v>
      </c>
      <c r="F1751" s="245" t="s">
        <v>2889</v>
      </c>
      <c r="G1751" s="242"/>
      <c r="H1751" s="246">
        <v>37.600000000000001</v>
      </c>
      <c r="I1751" s="247"/>
      <c r="J1751" s="242"/>
      <c r="K1751" s="242"/>
      <c r="L1751" s="248"/>
      <c r="M1751" s="249"/>
      <c r="N1751" s="250"/>
      <c r="O1751" s="250"/>
      <c r="P1751" s="250"/>
      <c r="Q1751" s="250"/>
      <c r="R1751" s="250"/>
      <c r="S1751" s="250"/>
      <c r="T1751" s="251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T1751" s="252" t="s">
        <v>230</v>
      </c>
      <c r="AU1751" s="252" t="s">
        <v>88</v>
      </c>
      <c r="AV1751" s="13" t="s">
        <v>88</v>
      </c>
      <c r="AW1751" s="13" t="s">
        <v>34</v>
      </c>
      <c r="AX1751" s="13" t="s">
        <v>79</v>
      </c>
      <c r="AY1751" s="252" t="s">
        <v>216</v>
      </c>
    </row>
    <row r="1752" s="14" customFormat="1">
      <c r="A1752" s="14"/>
      <c r="B1752" s="253"/>
      <c r="C1752" s="254"/>
      <c r="D1752" s="243" t="s">
        <v>230</v>
      </c>
      <c r="E1752" s="255" t="s">
        <v>1</v>
      </c>
      <c r="F1752" s="256" t="s">
        <v>285</v>
      </c>
      <c r="G1752" s="254"/>
      <c r="H1752" s="257">
        <v>75</v>
      </c>
      <c r="I1752" s="258"/>
      <c r="J1752" s="254"/>
      <c r="K1752" s="254"/>
      <c r="L1752" s="259"/>
      <c r="M1752" s="260"/>
      <c r="N1752" s="261"/>
      <c r="O1752" s="261"/>
      <c r="P1752" s="261"/>
      <c r="Q1752" s="261"/>
      <c r="R1752" s="261"/>
      <c r="S1752" s="261"/>
      <c r="T1752" s="262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T1752" s="263" t="s">
        <v>230</v>
      </c>
      <c r="AU1752" s="263" t="s">
        <v>88</v>
      </c>
      <c r="AV1752" s="14" t="s">
        <v>121</v>
      </c>
      <c r="AW1752" s="14" t="s">
        <v>34</v>
      </c>
      <c r="AX1752" s="14" t="s">
        <v>86</v>
      </c>
      <c r="AY1752" s="263" t="s">
        <v>216</v>
      </c>
    </row>
    <row r="1753" s="2" customFormat="1" ht="16.5" customHeight="1">
      <c r="A1753" s="39"/>
      <c r="B1753" s="40"/>
      <c r="C1753" s="228" t="s">
        <v>2890</v>
      </c>
      <c r="D1753" s="228" t="s">
        <v>218</v>
      </c>
      <c r="E1753" s="229" t="s">
        <v>2891</v>
      </c>
      <c r="F1753" s="230" t="s">
        <v>2892</v>
      </c>
      <c r="G1753" s="231" t="s">
        <v>277</v>
      </c>
      <c r="H1753" s="232">
        <v>150</v>
      </c>
      <c r="I1753" s="233"/>
      <c r="J1753" s="234">
        <f>ROUND(I1753*H1753,2)</f>
        <v>0</v>
      </c>
      <c r="K1753" s="230" t="s">
        <v>222</v>
      </c>
      <c r="L1753" s="45"/>
      <c r="M1753" s="235" t="s">
        <v>1</v>
      </c>
      <c r="N1753" s="236" t="s">
        <v>44</v>
      </c>
      <c r="O1753" s="92"/>
      <c r="P1753" s="237">
        <f>O1753*H1753</f>
        <v>0</v>
      </c>
      <c r="Q1753" s="237">
        <v>0.00029999999999999997</v>
      </c>
      <c r="R1753" s="237">
        <f>Q1753*H1753</f>
        <v>0.044999999999999998</v>
      </c>
      <c r="S1753" s="237">
        <v>0</v>
      </c>
      <c r="T1753" s="238">
        <f>S1753*H1753</f>
        <v>0</v>
      </c>
      <c r="U1753" s="39"/>
      <c r="V1753" s="39"/>
      <c r="W1753" s="39"/>
      <c r="X1753" s="39"/>
      <c r="Y1753" s="39"/>
      <c r="Z1753" s="39"/>
      <c r="AA1753" s="39"/>
      <c r="AB1753" s="39"/>
      <c r="AC1753" s="39"/>
      <c r="AD1753" s="39"/>
      <c r="AE1753" s="39"/>
      <c r="AR1753" s="239" t="s">
        <v>290</v>
      </c>
      <c r="AT1753" s="239" t="s">
        <v>218</v>
      </c>
      <c r="AU1753" s="239" t="s">
        <v>88</v>
      </c>
      <c r="AY1753" s="18" t="s">
        <v>216</v>
      </c>
      <c r="BE1753" s="240">
        <f>IF(N1753="základní",J1753,0)</f>
        <v>0</v>
      </c>
      <c r="BF1753" s="240">
        <f>IF(N1753="snížená",J1753,0)</f>
        <v>0</v>
      </c>
      <c r="BG1753" s="240">
        <f>IF(N1753="zákl. přenesená",J1753,0)</f>
        <v>0</v>
      </c>
      <c r="BH1753" s="240">
        <f>IF(N1753="sníž. přenesená",J1753,0)</f>
        <v>0</v>
      </c>
      <c r="BI1753" s="240">
        <f>IF(N1753="nulová",J1753,0)</f>
        <v>0</v>
      </c>
      <c r="BJ1753" s="18" t="s">
        <v>86</v>
      </c>
      <c r="BK1753" s="240">
        <f>ROUND(I1753*H1753,2)</f>
        <v>0</v>
      </c>
      <c r="BL1753" s="18" t="s">
        <v>290</v>
      </c>
      <c r="BM1753" s="239" t="s">
        <v>2893</v>
      </c>
    </row>
    <row r="1754" s="13" customFormat="1">
      <c r="A1754" s="13"/>
      <c r="B1754" s="241"/>
      <c r="C1754" s="242"/>
      <c r="D1754" s="243" t="s">
        <v>230</v>
      </c>
      <c r="E1754" s="244" t="s">
        <v>1</v>
      </c>
      <c r="F1754" s="245" t="s">
        <v>2888</v>
      </c>
      <c r="G1754" s="242"/>
      <c r="H1754" s="246">
        <v>37.399999999999999</v>
      </c>
      <c r="I1754" s="247"/>
      <c r="J1754" s="242"/>
      <c r="K1754" s="242"/>
      <c r="L1754" s="248"/>
      <c r="M1754" s="249"/>
      <c r="N1754" s="250"/>
      <c r="O1754" s="250"/>
      <c r="P1754" s="250"/>
      <c r="Q1754" s="250"/>
      <c r="R1754" s="250"/>
      <c r="S1754" s="250"/>
      <c r="T1754" s="251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52" t="s">
        <v>230</v>
      </c>
      <c r="AU1754" s="252" t="s">
        <v>88</v>
      </c>
      <c r="AV1754" s="13" t="s">
        <v>88</v>
      </c>
      <c r="AW1754" s="13" t="s">
        <v>34</v>
      </c>
      <c r="AX1754" s="13" t="s">
        <v>79</v>
      </c>
      <c r="AY1754" s="252" t="s">
        <v>216</v>
      </c>
    </row>
    <row r="1755" s="13" customFormat="1">
      <c r="A1755" s="13"/>
      <c r="B1755" s="241"/>
      <c r="C1755" s="242"/>
      <c r="D1755" s="243" t="s">
        <v>230</v>
      </c>
      <c r="E1755" s="244" t="s">
        <v>1</v>
      </c>
      <c r="F1755" s="245" t="s">
        <v>2889</v>
      </c>
      <c r="G1755" s="242"/>
      <c r="H1755" s="246">
        <v>37.600000000000001</v>
      </c>
      <c r="I1755" s="247"/>
      <c r="J1755" s="242"/>
      <c r="K1755" s="242"/>
      <c r="L1755" s="248"/>
      <c r="M1755" s="249"/>
      <c r="N1755" s="250"/>
      <c r="O1755" s="250"/>
      <c r="P1755" s="250"/>
      <c r="Q1755" s="250"/>
      <c r="R1755" s="250"/>
      <c r="S1755" s="250"/>
      <c r="T1755" s="251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52" t="s">
        <v>230</v>
      </c>
      <c r="AU1755" s="252" t="s">
        <v>88</v>
      </c>
      <c r="AV1755" s="13" t="s">
        <v>88</v>
      </c>
      <c r="AW1755" s="13" t="s">
        <v>34</v>
      </c>
      <c r="AX1755" s="13" t="s">
        <v>79</v>
      </c>
      <c r="AY1755" s="252" t="s">
        <v>216</v>
      </c>
    </row>
    <row r="1756" s="14" customFormat="1">
      <c r="A1756" s="14"/>
      <c r="B1756" s="253"/>
      <c r="C1756" s="254"/>
      <c r="D1756" s="243" t="s">
        <v>230</v>
      </c>
      <c r="E1756" s="255" t="s">
        <v>1</v>
      </c>
      <c r="F1756" s="256" t="s">
        <v>2894</v>
      </c>
      <c r="G1756" s="254"/>
      <c r="H1756" s="257">
        <v>75</v>
      </c>
      <c r="I1756" s="258"/>
      <c r="J1756" s="254"/>
      <c r="K1756" s="254"/>
      <c r="L1756" s="259"/>
      <c r="M1756" s="260"/>
      <c r="N1756" s="261"/>
      <c r="O1756" s="261"/>
      <c r="P1756" s="261"/>
      <c r="Q1756" s="261"/>
      <c r="R1756" s="261"/>
      <c r="S1756" s="261"/>
      <c r="T1756" s="262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63" t="s">
        <v>230</v>
      </c>
      <c r="AU1756" s="263" t="s">
        <v>88</v>
      </c>
      <c r="AV1756" s="14" t="s">
        <v>121</v>
      </c>
      <c r="AW1756" s="14" t="s">
        <v>34</v>
      </c>
      <c r="AX1756" s="14" t="s">
        <v>86</v>
      </c>
      <c r="AY1756" s="263" t="s">
        <v>216</v>
      </c>
    </row>
    <row r="1757" s="13" customFormat="1">
      <c r="A1757" s="13"/>
      <c r="B1757" s="241"/>
      <c r="C1757" s="242"/>
      <c r="D1757" s="243" t="s">
        <v>230</v>
      </c>
      <c r="E1757" s="242"/>
      <c r="F1757" s="245" t="s">
        <v>2895</v>
      </c>
      <c r="G1757" s="242"/>
      <c r="H1757" s="246">
        <v>150</v>
      </c>
      <c r="I1757" s="247"/>
      <c r="J1757" s="242"/>
      <c r="K1757" s="242"/>
      <c r="L1757" s="248"/>
      <c r="M1757" s="249"/>
      <c r="N1757" s="250"/>
      <c r="O1757" s="250"/>
      <c r="P1757" s="250"/>
      <c r="Q1757" s="250"/>
      <c r="R1757" s="250"/>
      <c r="S1757" s="250"/>
      <c r="T1757" s="251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T1757" s="252" t="s">
        <v>230</v>
      </c>
      <c r="AU1757" s="252" t="s">
        <v>88</v>
      </c>
      <c r="AV1757" s="13" t="s">
        <v>88</v>
      </c>
      <c r="AW1757" s="13" t="s">
        <v>4</v>
      </c>
      <c r="AX1757" s="13" t="s">
        <v>86</v>
      </c>
      <c r="AY1757" s="252" t="s">
        <v>216</v>
      </c>
    </row>
    <row r="1758" s="2" customFormat="1" ht="16.5" customHeight="1">
      <c r="A1758" s="39"/>
      <c r="B1758" s="40"/>
      <c r="C1758" s="228" t="s">
        <v>2896</v>
      </c>
      <c r="D1758" s="228" t="s">
        <v>218</v>
      </c>
      <c r="E1758" s="229" t="s">
        <v>2897</v>
      </c>
      <c r="F1758" s="230" t="s">
        <v>2898</v>
      </c>
      <c r="G1758" s="231" t="s">
        <v>277</v>
      </c>
      <c r="H1758" s="232">
        <v>75</v>
      </c>
      <c r="I1758" s="233"/>
      <c r="J1758" s="234">
        <f>ROUND(I1758*H1758,2)</f>
        <v>0</v>
      </c>
      <c r="K1758" s="230" t="s">
        <v>222</v>
      </c>
      <c r="L1758" s="45"/>
      <c r="M1758" s="235" t="s">
        <v>1</v>
      </c>
      <c r="N1758" s="236" t="s">
        <v>44</v>
      </c>
      <c r="O1758" s="92"/>
      <c r="P1758" s="237">
        <f>O1758*H1758</f>
        <v>0</v>
      </c>
      <c r="Q1758" s="237">
        <v>0.0044999999999999997</v>
      </c>
      <c r="R1758" s="237">
        <f>Q1758*H1758</f>
        <v>0.33749999999999997</v>
      </c>
      <c r="S1758" s="237">
        <v>0</v>
      </c>
      <c r="T1758" s="238">
        <f>S1758*H1758</f>
        <v>0</v>
      </c>
      <c r="U1758" s="39"/>
      <c r="V1758" s="39"/>
      <c r="W1758" s="39"/>
      <c r="X1758" s="39"/>
      <c r="Y1758" s="39"/>
      <c r="Z1758" s="39"/>
      <c r="AA1758" s="39"/>
      <c r="AB1758" s="39"/>
      <c r="AC1758" s="39"/>
      <c r="AD1758" s="39"/>
      <c r="AE1758" s="39"/>
      <c r="AR1758" s="239" t="s">
        <v>290</v>
      </c>
      <c r="AT1758" s="239" t="s">
        <v>218</v>
      </c>
      <c r="AU1758" s="239" t="s">
        <v>88</v>
      </c>
      <c r="AY1758" s="18" t="s">
        <v>216</v>
      </c>
      <c r="BE1758" s="240">
        <f>IF(N1758="základní",J1758,0)</f>
        <v>0</v>
      </c>
      <c r="BF1758" s="240">
        <f>IF(N1758="snížená",J1758,0)</f>
        <v>0</v>
      </c>
      <c r="BG1758" s="240">
        <f>IF(N1758="zákl. přenesená",J1758,0)</f>
        <v>0</v>
      </c>
      <c r="BH1758" s="240">
        <f>IF(N1758="sníž. přenesená",J1758,0)</f>
        <v>0</v>
      </c>
      <c r="BI1758" s="240">
        <f>IF(N1758="nulová",J1758,0)</f>
        <v>0</v>
      </c>
      <c r="BJ1758" s="18" t="s">
        <v>86</v>
      </c>
      <c r="BK1758" s="240">
        <f>ROUND(I1758*H1758,2)</f>
        <v>0</v>
      </c>
      <c r="BL1758" s="18" t="s">
        <v>290</v>
      </c>
      <c r="BM1758" s="239" t="s">
        <v>2899</v>
      </c>
    </row>
    <row r="1759" s="13" customFormat="1">
      <c r="A1759" s="13"/>
      <c r="B1759" s="241"/>
      <c r="C1759" s="242"/>
      <c r="D1759" s="243" t="s">
        <v>230</v>
      </c>
      <c r="E1759" s="244" t="s">
        <v>1</v>
      </c>
      <c r="F1759" s="245" t="s">
        <v>2888</v>
      </c>
      <c r="G1759" s="242"/>
      <c r="H1759" s="246">
        <v>37.399999999999999</v>
      </c>
      <c r="I1759" s="247"/>
      <c r="J1759" s="242"/>
      <c r="K1759" s="242"/>
      <c r="L1759" s="248"/>
      <c r="M1759" s="249"/>
      <c r="N1759" s="250"/>
      <c r="O1759" s="250"/>
      <c r="P1759" s="250"/>
      <c r="Q1759" s="250"/>
      <c r="R1759" s="250"/>
      <c r="S1759" s="250"/>
      <c r="T1759" s="251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T1759" s="252" t="s">
        <v>230</v>
      </c>
      <c r="AU1759" s="252" t="s">
        <v>88</v>
      </c>
      <c r="AV1759" s="13" t="s">
        <v>88</v>
      </c>
      <c r="AW1759" s="13" t="s">
        <v>34</v>
      </c>
      <c r="AX1759" s="13" t="s">
        <v>79</v>
      </c>
      <c r="AY1759" s="252" t="s">
        <v>216</v>
      </c>
    </row>
    <row r="1760" s="13" customFormat="1">
      <c r="A1760" s="13"/>
      <c r="B1760" s="241"/>
      <c r="C1760" s="242"/>
      <c r="D1760" s="243" t="s">
        <v>230</v>
      </c>
      <c r="E1760" s="244" t="s">
        <v>1</v>
      </c>
      <c r="F1760" s="245" t="s">
        <v>2889</v>
      </c>
      <c r="G1760" s="242"/>
      <c r="H1760" s="246">
        <v>37.600000000000001</v>
      </c>
      <c r="I1760" s="247"/>
      <c r="J1760" s="242"/>
      <c r="K1760" s="242"/>
      <c r="L1760" s="248"/>
      <c r="M1760" s="249"/>
      <c r="N1760" s="250"/>
      <c r="O1760" s="250"/>
      <c r="P1760" s="250"/>
      <c r="Q1760" s="250"/>
      <c r="R1760" s="250"/>
      <c r="S1760" s="250"/>
      <c r="T1760" s="251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T1760" s="252" t="s">
        <v>230</v>
      </c>
      <c r="AU1760" s="252" t="s">
        <v>88</v>
      </c>
      <c r="AV1760" s="13" t="s">
        <v>88</v>
      </c>
      <c r="AW1760" s="13" t="s">
        <v>34</v>
      </c>
      <c r="AX1760" s="13" t="s">
        <v>79</v>
      </c>
      <c r="AY1760" s="252" t="s">
        <v>216</v>
      </c>
    </row>
    <row r="1761" s="14" customFormat="1">
      <c r="A1761" s="14"/>
      <c r="B1761" s="253"/>
      <c r="C1761" s="254"/>
      <c r="D1761" s="243" t="s">
        <v>230</v>
      </c>
      <c r="E1761" s="255" t="s">
        <v>1</v>
      </c>
      <c r="F1761" s="256" t="s">
        <v>285</v>
      </c>
      <c r="G1761" s="254"/>
      <c r="H1761" s="257">
        <v>75</v>
      </c>
      <c r="I1761" s="258"/>
      <c r="J1761" s="254"/>
      <c r="K1761" s="254"/>
      <c r="L1761" s="259"/>
      <c r="M1761" s="260"/>
      <c r="N1761" s="261"/>
      <c r="O1761" s="261"/>
      <c r="P1761" s="261"/>
      <c r="Q1761" s="261"/>
      <c r="R1761" s="261"/>
      <c r="S1761" s="261"/>
      <c r="T1761" s="262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63" t="s">
        <v>230</v>
      </c>
      <c r="AU1761" s="263" t="s">
        <v>88</v>
      </c>
      <c r="AV1761" s="14" t="s">
        <v>121</v>
      </c>
      <c r="AW1761" s="14" t="s">
        <v>34</v>
      </c>
      <c r="AX1761" s="14" t="s">
        <v>86</v>
      </c>
      <c r="AY1761" s="263" t="s">
        <v>216</v>
      </c>
    </row>
    <row r="1762" s="2" customFormat="1" ht="21.75" customHeight="1">
      <c r="A1762" s="39"/>
      <c r="B1762" s="40"/>
      <c r="C1762" s="228" t="s">
        <v>2900</v>
      </c>
      <c r="D1762" s="228" t="s">
        <v>218</v>
      </c>
      <c r="E1762" s="229" t="s">
        <v>2901</v>
      </c>
      <c r="F1762" s="230" t="s">
        <v>2902</v>
      </c>
      <c r="G1762" s="231" t="s">
        <v>277</v>
      </c>
      <c r="H1762" s="232">
        <v>75</v>
      </c>
      <c r="I1762" s="233"/>
      <c r="J1762" s="234">
        <f>ROUND(I1762*H1762,2)</f>
        <v>0</v>
      </c>
      <c r="K1762" s="230" t="s">
        <v>222</v>
      </c>
      <c r="L1762" s="45"/>
      <c r="M1762" s="235" t="s">
        <v>1</v>
      </c>
      <c r="N1762" s="236" t="s">
        <v>44</v>
      </c>
      <c r="O1762" s="92"/>
      <c r="P1762" s="237">
        <f>O1762*H1762</f>
        <v>0</v>
      </c>
      <c r="Q1762" s="237">
        <v>0.0058799999999999998</v>
      </c>
      <c r="R1762" s="237">
        <f>Q1762*H1762</f>
        <v>0.441</v>
      </c>
      <c r="S1762" s="237">
        <v>0</v>
      </c>
      <c r="T1762" s="238">
        <f>S1762*H1762</f>
        <v>0</v>
      </c>
      <c r="U1762" s="39"/>
      <c r="V1762" s="39"/>
      <c r="W1762" s="39"/>
      <c r="X1762" s="39"/>
      <c r="Y1762" s="39"/>
      <c r="Z1762" s="39"/>
      <c r="AA1762" s="39"/>
      <c r="AB1762" s="39"/>
      <c r="AC1762" s="39"/>
      <c r="AD1762" s="39"/>
      <c r="AE1762" s="39"/>
      <c r="AR1762" s="239" t="s">
        <v>290</v>
      </c>
      <c r="AT1762" s="239" t="s">
        <v>218</v>
      </c>
      <c r="AU1762" s="239" t="s">
        <v>88</v>
      </c>
      <c r="AY1762" s="18" t="s">
        <v>216</v>
      </c>
      <c r="BE1762" s="240">
        <f>IF(N1762="základní",J1762,0)</f>
        <v>0</v>
      </c>
      <c r="BF1762" s="240">
        <f>IF(N1762="snížená",J1762,0)</f>
        <v>0</v>
      </c>
      <c r="BG1762" s="240">
        <f>IF(N1762="zákl. přenesená",J1762,0)</f>
        <v>0</v>
      </c>
      <c r="BH1762" s="240">
        <f>IF(N1762="sníž. přenesená",J1762,0)</f>
        <v>0</v>
      </c>
      <c r="BI1762" s="240">
        <f>IF(N1762="nulová",J1762,0)</f>
        <v>0</v>
      </c>
      <c r="BJ1762" s="18" t="s">
        <v>86</v>
      </c>
      <c r="BK1762" s="240">
        <f>ROUND(I1762*H1762,2)</f>
        <v>0</v>
      </c>
      <c r="BL1762" s="18" t="s">
        <v>290</v>
      </c>
      <c r="BM1762" s="239" t="s">
        <v>2903</v>
      </c>
    </row>
    <row r="1763" s="13" customFormat="1">
      <c r="A1763" s="13"/>
      <c r="B1763" s="241"/>
      <c r="C1763" s="242"/>
      <c r="D1763" s="243" t="s">
        <v>230</v>
      </c>
      <c r="E1763" s="244" t="s">
        <v>1</v>
      </c>
      <c r="F1763" s="245" t="s">
        <v>2904</v>
      </c>
      <c r="G1763" s="242"/>
      <c r="H1763" s="246">
        <v>17.199999999999999</v>
      </c>
      <c r="I1763" s="247"/>
      <c r="J1763" s="242"/>
      <c r="K1763" s="242"/>
      <c r="L1763" s="248"/>
      <c r="M1763" s="249"/>
      <c r="N1763" s="250"/>
      <c r="O1763" s="250"/>
      <c r="P1763" s="250"/>
      <c r="Q1763" s="250"/>
      <c r="R1763" s="250"/>
      <c r="S1763" s="250"/>
      <c r="T1763" s="251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T1763" s="252" t="s">
        <v>230</v>
      </c>
      <c r="AU1763" s="252" t="s">
        <v>88</v>
      </c>
      <c r="AV1763" s="13" t="s">
        <v>88</v>
      </c>
      <c r="AW1763" s="13" t="s">
        <v>34</v>
      </c>
      <c r="AX1763" s="13" t="s">
        <v>79</v>
      </c>
      <c r="AY1763" s="252" t="s">
        <v>216</v>
      </c>
    </row>
    <row r="1764" s="15" customFormat="1">
      <c r="A1764" s="15"/>
      <c r="B1764" s="280"/>
      <c r="C1764" s="281"/>
      <c r="D1764" s="243" t="s">
        <v>230</v>
      </c>
      <c r="E1764" s="282" t="s">
        <v>1</v>
      </c>
      <c r="F1764" s="283" t="s">
        <v>2905</v>
      </c>
      <c r="G1764" s="281"/>
      <c r="H1764" s="284">
        <v>17.199999999999999</v>
      </c>
      <c r="I1764" s="285"/>
      <c r="J1764" s="281"/>
      <c r="K1764" s="281"/>
      <c r="L1764" s="286"/>
      <c r="M1764" s="287"/>
      <c r="N1764" s="288"/>
      <c r="O1764" s="288"/>
      <c r="P1764" s="288"/>
      <c r="Q1764" s="288"/>
      <c r="R1764" s="288"/>
      <c r="S1764" s="288"/>
      <c r="T1764" s="289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T1764" s="290" t="s">
        <v>230</v>
      </c>
      <c r="AU1764" s="290" t="s">
        <v>88</v>
      </c>
      <c r="AV1764" s="15" t="s">
        <v>99</v>
      </c>
      <c r="AW1764" s="15" t="s">
        <v>34</v>
      </c>
      <c r="AX1764" s="15" t="s">
        <v>79</v>
      </c>
      <c r="AY1764" s="290" t="s">
        <v>216</v>
      </c>
    </row>
    <row r="1765" s="13" customFormat="1">
      <c r="A1765" s="13"/>
      <c r="B1765" s="241"/>
      <c r="C1765" s="242"/>
      <c r="D1765" s="243" t="s">
        <v>230</v>
      </c>
      <c r="E1765" s="244" t="s">
        <v>1</v>
      </c>
      <c r="F1765" s="245" t="s">
        <v>2906</v>
      </c>
      <c r="G1765" s="242"/>
      <c r="H1765" s="246">
        <v>28.800000000000001</v>
      </c>
      <c r="I1765" s="247"/>
      <c r="J1765" s="242"/>
      <c r="K1765" s="242"/>
      <c r="L1765" s="248"/>
      <c r="M1765" s="249"/>
      <c r="N1765" s="250"/>
      <c r="O1765" s="250"/>
      <c r="P1765" s="250"/>
      <c r="Q1765" s="250"/>
      <c r="R1765" s="250"/>
      <c r="S1765" s="250"/>
      <c r="T1765" s="251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T1765" s="252" t="s">
        <v>230</v>
      </c>
      <c r="AU1765" s="252" t="s">
        <v>88</v>
      </c>
      <c r="AV1765" s="13" t="s">
        <v>88</v>
      </c>
      <c r="AW1765" s="13" t="s">
        <v>34</v>
      </c>
      <c r="AX1765" s="13" t="s">
        <v>79</v>
      </c>
      <c r="AY1765" s="252" t="s">
        <v>216</v>
      </c>
    </row>
    <row r="1766" s="13" customFormat="1">
      <c r="A1766" s="13"/>
      <c r="B1766" s="241"/>
      <c r="C1766" s="242"/>
      <c r="D1766" s="243" t="s">
        <v>230</v>
      </c>
      <c r="E1766" s="244" t="s">
        <v>1</v>
      </c>
      <c r="F1766" s="245" t="s">
        <v>2907</v>
      </c>
      <c r="G1766" s="242"/>
      <c r="H1766" s="246">
        <v>29</v>
      </c>
      <c r="I1766" s="247"/>
      <c r="J1766" s="242"/>
      <c r="K1766" s="242"/>
      <c r="L1766" s="248"/>
      <c r="M1766" s="249"/>
      <c r="N1766" s="250"/>
      <c r="O1766" s="250"/>
      <c r="P1766" s="250"/>
      <c r="Q1766" s="250"/>
      <c r="R1766" s="250"/>
      <c r="S1766" s="250"/>
      <c r="T1766" s="251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T1766" s="252" t="s">
        <v>230</v>
      </c>
      <c r="AU1766" s="252" t="s">
        <v>88</v>
      </c>
      <c r="AV1766" s="13" t="s">
        <v>88</v>
      </c>
      <c r="AW1766" s="13" t="s">
        <v>34</v>
      </c>
      <c r="AX1766" s="13" t="s">
        <v>79</v>
      </c>
      <c r="AY1766" s="252" t="s">
        <v>216</v>
      </c>
    </row>
    <row r="1767" s="15" customFormat="1">
      <c r="A1767" s="15"/>
      <c r="B1767" s="280"/>
      <c r="C1767" s="281"/>
      <c r="D1767" s="243" t="s">
        <v>230</v>
      </c>
      <c r="E1767" s="282" t="s">
        <v>1</v>
      </c>
      <c r="F1767" s="283" t="s">
        <v>2908</v>
      </c>
      <c r="G1767" s="281"/>
      <c r="H1767" s="284">
        <v>57.799999999999997</v>
      </c>
      <c r="I1767" s="285"/>
      <c r="J1767" s="281"/>
      <c r="K1767" s="281"/>
      <c r="L1767" s="286"/>
      <c r="M1767" s="287"/>
      <c r="N1767" s="288"/>
      <c r="O1767" s="288"/>
      <c r="P1767" s="288"/>
      <c r="Q1767" s="288"/>
      <c r="R1767" s="288"/>
      <c r="S1767" s="288"/>
      <c r="T1767" s="289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T1767" s="290" t="s">
        <v>230</v>
      </c>
      <c r="AU1767" s="290" t="s">
        <v>88</v>
      </c>
      <c r="AV1767" s="15" t="s">
        <v>99</v>
      </c>
      <c r="AW1767" s="15" t="s">
        <v>34</v>
      </c>
      <c r="AX1767" s="15" t="s">
        <v>79</v>
      </c>
      <c r="AY1767" s="290" t="s">
        <v>216</v>
      </c>
    </row>
    <row r="1768" s="14" customFormat="1">
      <c r="A1768" s="14"/>
      <c r="B1768" s="253"/>
      <c r="C1768" s="254"/>
      <c r="D1768" s="243" t="s">
        <v>230</v>
      </c>
      <c r="E1768" s="255" t="s">
        <v>1</v>
      </c>
      <c r="F1768" s="256" t="s">
        <v>285</v>
      </c>
      <c r="G1768" s="254"/>
      <c r="H1768" s="257">
        <v>75</v>
      </c>
      <c r="I1768" s="258"/>
      <c r="J1768" s="254"/>
      <c r="K1768" s="254"/>
      <c r="L1768" s="259"/>
      <c r="M1768" s="260"/>
      <c r="N1768" s="261"/>
      <c r="O1768" s="261"/>
      <c r="P1768" s="261"/>
      <c r="Q1768" s="261"/>
      <c r="R1768" s="261"/>
      <c r="S1768" s="261"/>
      <c r="T1768" s="262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63" t="s">
        <v>230</v>
      </c>
      <c r="AU1768" s="263" t="s">
        <v>88</v>
      </c>
      <c r="AV1768" s="14" t="s">
        <v>121</v>
      </c>
      <c r="AW1768" s="14" t="s">
        <v>34</v>
      </c>
      <c r="AX1768" s="14" t="s">
        <v>86</v>
      </c>
      <c r="AY1768" s="263" t="s">
        <v>216</v>
      </c>
    </row>
    <row r="1769" s="2" customFormat="1" ht="24.15" customHeight="1">
      <c r="A1769" s="39"/>
      <c r="B1769" s="40"/>
      <c r="C1769" s="264" t="s">
        <v>2909</v>
      </c>
      <c r="D1769" s="264" t="s">
        <v>372</v>
      </c>
      <c r="E1769" s="265" t="s">
        <v>2910</v>
      </c>
      <c r="F1769" s="266" t="s">
        <v>2911</v>
      </c>
      <c r="G1769" s="267" t="s">
        <v>277</v>
      </c>
      <c r="H1769" s="268">
        <v>18.920000000000002</v>
      </c>
      <c r="I1769" s="269"/>
      <c r="J1769" s="270">
        <f>ROUND(I1769*H1769,2)</f>
        <v>0</v>
      </c>
      <c r="K1769" s="266" t="s">
        <v>222</v>
      </c>
      <c r="L1769" s="271"/>
      <c r="M1769" s="272" t="s">
        <v>1</v>
      </c>
      <c r="N1769" s="273" t="s">
        <v>44</v>
      </c>
      <c r="O1769" s="92"/>
      <c r="P1769" s="237">
        <f>O1769*H1769</f>
        <v>0</v>
      </c>
      <c r="Q1769" s="237">
        <v>0.019199999999999998</v>
      </c>
      <c r="R1769" s="237">
        <f>Q1769*H1769</f>
        <v>0.36326399999999998</v>
      </c>
      <c r="S1769" s="237">
        <v>0</v>
      </c>
      <c r="T1769" s="238">
        <f>S1769*H1769</f>
        <v>0</v>
      </c>
      <c r="U1769" s="39"/>
      <c r="V1769" s="39"/>
      <c r="W1769" s="39"/>
      <c r="X1769" s="39"/>
      <c r="Y1769" s="39"/>
      <c r="Z1769" s="39"/>
      <c r="AA1769" s="39"/>
      <c r="AB1769" s="39"/>
      <c r="AC1769" s="39"/>
      <c r="AD1769" s="39"/>
      <c r="AE1769" s="39"/>
      <c r="AR1769" s="239" t="s">
        <v>371</v>
      </c>
      <c r="AT1769" s="239" t="s">
        <v>372</v>
      </c>
      <c r="AU1769" s="239" t="s">
        <v>88</v>
      </c>
      <c r="AY1769" s="18" t="s">
        <v>216</v>
      </c>
      <c r="BE1769" s="240">
        <f>IF(N1769="základní",J1769,0)</f>
        <v>0</v>
      </c>
      <c r="BF1769" s="240">
        <f>IF(N1769="snížená",J1769,0)</f>
        <v>0</v>
      </c>
      <c r="BG1769" s="240">
        <f>IF(N1769="zákl. přenesená",J1769,0)</f>
        <v>0</v>
      </c>
      <c r="BH1769" s="240">
        <f>IF(N1769="sníž. přenesená",J1769,0)</f>
        <v>0</v>
      </c>
      <c r="BI1769" s="240">
        <f>IF(N1769="nulová",J1769,0)</f>
        <v>0</v>
      </c>
      <c r="BJ1769" s="18" t="s">
        <v>86</v>
      </c>
      <c r="BK1769" s="240">
        <f>ROUND(I1769*H1769,2)</f>
        <v>0</v>
      </c>
      <c r="BL1769" s="18" t="s">
        <v>290</v>
      </c>
      <c r="BM1769" s="239" t="s">
        <v>2912</v>
      </c>
    </row>
    <row r="1770" s="13" customFormat="1">
      <c r="A1770" s="13"/>
      <c r="B1770" s="241"/>
      <c r="C1770" s="242"/>
      <c r="D1770" s="243" t="s">
        <v>230</v>
      </c>
      <c r="E1770" s="244" t="s">
        <v>1</v>
      </c>
      <c r="F1770" s="245" t="s">
        <v>2904</v>
      </c>
      <c r="G1770" s="242"/>
      <c r="H1770" s="246">
        <v>17.199999999999999</v>
      </c>
      <c r="I1770" s="247"/>
      <c r="J1770" s="242"/>
      <c r="K1770" s="242"/>
      <c r="L1770" s="248"/>
      <c r="M1770" s="249"/>
      <c r="N1770" s="250"/>
      <c r="O1770" s="250"/>
      <c r="P1770" s="250"/>
      <c r="Q1770" s="250"/>
      <c r="R1770" s="250"/>
      <c r="S1770" s="250"/>
      <c r="T1770" s="251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T1770" s="252" t="s">
        <v>230</v>
      </c>
      <c r="AU1770" s="252" t="s">
        <v>88</v>
      </c>
      <c r="AV1770" s="13" t="s">
        <v>88</v>
      </c>
      <c r="AW1770" s="13" t="s">
        <v>34</v>
      </c>
      <c r="AX1770" s="13" t="s">
        <v>86</v>
      </c>
      <c r="AY1770" s="252" t="s">
        <v>216</v>
      </c>
    </row>
    <row r="1771" s="13" customFormat="1">
      <c r="A1771" s="13"/>
      <c r="B1771" s="241"/>
      <c r="C1771" s="242"/>
      <c r="D1771" s="243" t="s">
        <v>230</v>
      </c>
      <c r="E1771" s="242"/>
      <c r="F1771" s="245" t="s">
        <v>2913</v>
      </c>
      <c r="G1771" s="242"/>
      <c r="H1771" s="246">
        <v>18.920000000000002</v>
      </c>
      <c r="I1771" s="247"/>
      <c r="J1771" s="242"/>
      <c r="K1771" s="242"/>
      <c r="L1771" s="248"/>
      <c r="M1771" s="249"/>
      <c r="N1771" s="250"/>
      <c r="O1771" s="250"/>
      <c r="P1771" s="250"/>
      <c r="Q1771" s="250"/>
      <c r="R1771" s="250"/>
      <c r="S1771" s="250"/>
      <c r="T1771" s="251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52" t="s">
        <v>230</v>
      </c>
      <c r="AU1771" s="252" t="s">
        <v>88</v>
      </c>
      <c r="AV1771" s="13" t="s">
        <v>88</v>
      </c>
      <c r="AW1771" s="13" t="s">
        <v>4</v>
      </c>
      <c r="AX1771" s="13" t="s">
        <v>86</v>
      </c>
      <c r="AY1771" s="252" t="s">
        <v>216</v>
      </c>
    </row>
    <row r="1772" s="2" customFormat="1" ht="16.5" customHeight="1">
      <c r="A1772" s="39"/>
      <c r="B1772" s="40"/>
      <c r="C1772" s="264" t="s">
        <v>2914</v>
      </c>
      <c r="D1772" s="264" t="s">
        <v>372</v>
      </c>
      <c r="E1772" s="265" t="s">
        <v>2915</v>
      </c>
      <c r="F1772" s="266" t="s">
        <v>2916</v>
      </c>
      <c r="G1772" s="267" t="s">
        <v>277</v>
      </c>
      <c r="H1772" s="268">
        <v>63.579999999999998</v>
      </c>
      <c r="I1772" s="269"/>
      <c r="J1772" s="270">
        <f>ROUND(I1772*H1772,2)</f>
        <v>0</v>
      </c>
      <c r="K1772" s="266" t="s">
        <v>222</v>
      </c>
      <c r="L1772" s="271"/>
      <c r="M1772" s="272" t="s">
        <v>1</v>
      </c>
      <c r="N1772" s="273" t="s">
        <v>44</v>
      </c>
      <c r="O1772" s="92"/>
      <c r="P1772" s="237">
        <f>O1772*H1772</f>
        <v>0</v>
      </c>
      <c r="Q1772" s="237">
        <v>0.023</v>
      </c>
      <c r="R1772" s="237">
        <f>Q1772*H1772</f>
        <v>1.46234</v>
      </c>
      <c r="S1772" s="237">
        <v>0</v>
      </c>
      <c r="T1772" s="238">
        <f>S1772*H1772</f>
        <v>0</v>
      </c>
      <c r="U1772" s="39"/>
      <c r="V1772" s="39"/>
      <c r="W1772" s="39"/>
      <c r="X1772" s="39"/>
      <c r="Y1772" s="39"/>
      <c r="Z1772" s="39"/>
      <c r="AA1772" s="39"/>
      <c r="AB1772" s="39"/>
      <c r="AC1772" s="39"/>
      <c r="AD1772" s="39"/>
      <c r="AE1772" s="39"/>
      <c r="AR1772" s="239" t="s">
        <v>371</v>
      </c>
      <c r="AT1772" s="239" t="s">
        <v>372</v>
      </c>
      <c r="AU1772" s="239" t="s">
        <v>88</v>
      </c>
      <c r="AY1772" s="18" t="s">
        <v>216</v>
      </c>
      <c r="BE1772" s="240">
        <f>IF(N1772="základní",J1772,0)</f>
        <v>0</v>
      </c>
      <c r="BF1772" s="240">
        <f>IF(N1772="snížená",J1772,0)</f>
        <v>0</v>
      </c>
      <c r="BG1772" s="240">
        <f>IF(N1772="zákl. přenesená",J1772,0)</f>
        <v>0</v>
      </c>
      <c r="BH1772" s="240">
        <f>IF(N1772="sníž. přenesená",J1772,0)</f>
        <v>0</v>
      </c>
      <c r="BI1772" s="240">
        <f>IF(N1772="nulová",J1772,0)</f>
        <v>0</v>
      </c>
      <c r="BJ1772" s="18" t="s">
        <v>86</v>
      </c>
      <c r="BK1772" s="240">
        <f>ROUND(I1772*H1772,2)</f>
        <v>0</v>
      </c>
      <c r="BL1772" s="18" t="s">
        <v>290</v>
      </c>
      <c r="BM1772" s="239" t="s">
        <v>2917</v>
      </c>
    </row>
    <row r="1773" s="13" customFormat="1">
      <c r="A1773" s="13"/>
      <c r="B1773" s="241"/>
      <c r="C1773" s="242"/>
      <c r="D1773" s="243" t="s">
        <v>230</v>
      </c>
      <c r="E1773" s="244" t="s">
        <v>1</v>
      </c>
      <c r="F1773" s="245" t="s">
        <v>2906</v>
      </c>
      <c r="G1773" s="242"/>
      <c r="H1773" s="246">
        <v>28.800000000000001</v>
      </c>
      <c r="I1773" s="247"/>
      <c r="J1773" s="242"/>
      <c r="K1773" s="242"/>
      <c r="L1773" s="248"/>
      <c r="M1773" s="249"/>
      <c r="N1773" s="250"/>
      <c r="O1773" s="250"/>
      <c r="P1773" s="250"/>
      <c r="Q1773" s="250"/>
      <c r="R1773" s="250"/>
      <c r="S1773" s="250"/>
      <c r="T1773" s="251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52" t="s">
        <v>230</v>
      </c>
      <c r="AU1773" s="252" t="s">
        <v>88</v>
      </c>
      <c r="AV1773" s="13" t="s">
        <v>88</v>
      </c>
      <c r="AW1773" s="13" t="s">
        <v>34</v>
      </c>
      <c r="AX1773" s="13" t="s">
        <v>79</v>
      </c>
      <c r="AY1773" s="252" t="s">
        <v>216</v>
      </c>
    </row>
    <row r="1774" s="13" customFormat="1">
      <c r="A1774" s="13"/>
      <c r="B1774" s="241"/>
      <c r="C1774" s="242"/>
      <c r="D1774" s="243" t="s">
        <v>230</v>
      </c>
      <c r="E1774" s="244" t="s">
        <v>1</v>
      </c>
      <c r="F1774" s="245" t="s">
        <v>2907</v>
      </c>
      <c r="G1774" s="242"/>
      <c r="H1774" s="246">
        <v>29</v>
      </c>
      <c r="I1774" s="247"/>
      <c r="J1774" s="242"/>
      <c r="K1774" s="242"/>
      <c r="L1774" s="248"/>
      <c r="M1774" s="249"/>
      <c r="N1774" s="250"/>
      <c r="O1774" s="250"/>
      <c r="P1774" s="250"/>
      <c r="Q1774" s="250"/>
      <c r="R1774" s="250"/>
      <c r="S1774" s="250"/>
      <c r="T1774" s="251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T1774" s="252" t="s">
        <v>230</v>
      </c>
      <c r="AU1774" s="252" t="s">
        <v>88</v>
      </c>
      <c r="AV1774" s="13" t="s">
        <v>88</v>
      </c>
      <c r="AW1774" s="13" t="s">
        <v>34</v>
      </c>
      <c r="AX1774" s="13" t="s">
        <v>79</v>
      </c>
      <c r="AY1774" s="252" t="s">
        <v>216</v>
      </c>
    </row>
    <row r="1775" s="15" customFormat="1">
      <c r="A1775" s="15"/>
      <c r="B1775" s="280"/>
      <c r="C1775" s="281"/>
      <c r="D1775" s="243" t="s">
        <v>230</v>
      </c>
      <c r="E1775" s="282" t="s">
        <v>1</v>
      </c>
      <c r="F1775" s="283" t="s">
        <v>2908</v>
      </c>
      <c r="G1775" s="281"/>
      <c r="H1775" s="284">
        <v>57.799999999999997</v>
      </c>
      <c r="I1775" s="285"/>
      <c r="J1775" s="281"/>
      <c r="K1775" s="281"/>
      <c r="L1775" s="286"/>
      <c r="M1775" s="287"/>
      <c r="N1775" s="288"/>
      <c r="O1775" s="288"/>
      <c r="P1775" s="288"/>
      <c r="Q1775" s="288"/>
      <c r="R1775" s="288"/>
      <c r="S1775" s="288"/>
      <c r="T1775" s="289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T1775" s="290" t="s">
        <v>230</v>
      </c>
      <c r="AU1775" s="290" t="s">
        <v>88</v>
      </c>
      <c r="AV1775" s="15" t="s">
        <v>99</v>
      </c>
      <c r="AW1775" s="15" t="s">
        <v>34</v>
      </c>
      <c r="AX1775" s="15" t="s">
        <v>86</v>
      </c>
      <c r="AY1775" s="290" t="s">
        <v>216</v>
      </c>
    </row>
    <row r="1776" s="13" customFormat="1">
      <c r="A1776" s="13"/>
      <c r="B1776" s="241"/>
      <c r="C1776" s="242"/>
      <c r="D1776" s="243" t="s">
        <v>230</v>
      </c>
      <c r="E1776" s="242"/>
      <c r="F1776" s="245" t="s">
        <v>2918</v>
      </c>
      <c r="G1776" s="242"/>
      <c r="H1776" s="246">
        <v>63.579999999999998</v>
      </c>
      <c r="I1776" s="247"/>
      <c r="J1776" s="242"/>
      <c r="K1776" s="242"/>
      <c r="L1776" s="248"/>
      <c r="M1776" s="249"/>
      <c r="N1776" s="250"/>
      <c r="O1776" s="250"/>
      <c r="P1776" s="250"/>
      <c r="Q1776" s="250"/>
      <c r="R1776" s="250"/>
      <c r="S1776" s="250"/>
      <c r="T1776" s="251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52" t="s">
        <v>230</v>
      </c>
      <c r="AU1776" s="252" t="s">
        <v>88</v>
      </c>
      <c r="AV1776" s="13" t="s">
        <v>88</v>
      </c>
      <c r="AW1776" s="13" t="s">
        <v>4</v>
      </c>
      <c r="AX1776" s="13" t="s">
        <v>86</v>
      </c>
      <c r="AY1776" s="252" t="s">
        <v>216</v>
      </c>
    </row>
    <row r="1777" s="2" customFormat="1" ht="16.5" customHeight="1">
      <c r="A1777" s="39"/>
      <c r="B1777" s="40"/>
      <c r="C1777" s="228" t="s">
        <v>2919</v>
      </c>
      <c r="D1777" s="228" t="s">
        <v>218</v>
      </c>
      <c r="E1777" s="229" t="s">
        <v>2920</v>
      </c>
      <c r="F1777" s="230" t="s">
        <v>2921</v>
      </c>
      <c r="G1777" s="231" t="s">
        <v>277</v>
      </c>
      <c r="H1777" s="232">
        <v>11.199999999999999</v>
      </c>
      <c r="I1777" s="233"/>
      <c r="J1777" s="234">
        <f>ROUND(I1777*H1777,2)</f>
        <v>0</v>
      </c>
      <c r="K1777" s="230" t="s">
        <v>222</v>
      </c>
      <c r="L1777" s="45"/>
      <c r="M1777" s="235" t="s">
        <v>1</v>
      </c>
      <c r="N1777" s="236" t="s">
        <v>44</v>
      </c>
      <c r="O1777" s="92"/>
      <c r="P1777" s="237">
        <f>O1777*H1777</f>
        <v>0</v>
      </c>
      <c r="Q1777" s="237">
        <v>0</v>
      </c>
      <c r="R1777" s="237">
        <f>Q1777*H1777</f>
        <v>0</v>
      </c>
      <c r="S1777" s="237">
        <v>0</v>
      </c>
      <c r="T1777" s="238">
        <f>S1777*H1777</f>
        <v>0</v>
      </c>
      <c r="U1777" s="39"/>
      <c r="V1777" s="39"/>
      <c r="W1777" s="39"/>
      <c r="X1777" s="39"/>
      <c r="Y1777" s="39"/>
      <c r="Z1777" s="39"/>
      <c r="AA1777" s="39"/>
      <c r="AB1777" s="39"/>
      <c r="AC1777" s="39"/>
      <c r="AD1777" s="39"/>
      <c r="AE1777" s="39"/>
      <c r="AR1777" s="239" t="s">
        <v>290</v>
      </c>
      <c r="AT1777" s="239" t="s">
        <v>218</v>
      </c>
      <c r="AU1777" s="239" t="s">
        <v>88</v>
      </c>
      <c r="AY1777" s="18" t="s">
        <v>216</v>
      </c>
      <c r="BE1777" s="240">
        <f>IF(N1777="základní",J1777,0)</f>
        <v>0</v>
      </c>
      <c r="BF1777" s="240">
        <f>IF(N1777="snížená",J1777,0)</f>
        <v>0</v>
      </c>
      <c r="BG1777" s="240">
        <f>IF(N1777="zákl. přenesená",J1777,0)</f>
        <v>0</v>
      </c>
      <c r="BH1777" s="240">
        <f>IF(N1777="sníž. přenesená",J1777,0)</f>
        <v>0</v>
      </c>
      <c r="BI1777" s="240">
        <f>IF(N1777="nulová",J1777,0)</f>
        <v>0</v>
      </c>
      <c r="BJ1777" s="18" t="s">
        <v>86</v>
      </c>
      <c r="BK1777" s="240">
        <f>ROUND(I1777*H1777,2)</f>
        <v>0</v>
      </c>
      <c r="BL1777" s="18" t="s">
        <v>290</v>
      </c>
      <c r="BM1777" s="239" t="s">
        <v>2922</v>
      </c>
    </row>
    <row r="1778" s="13" customFormat="1">
      <c r="A1778" s="13"/>
      <c r="B1778" s="241"/>
      <c r="C1778" s="242"/>
      <c r="D1778" s="243" t="s">
        <v>230</v>
      </c>
      <c r="E1778" s="244" t="s">
        <v>1</v>
      </c>
      <c r="F1778" s="245" t="s">
        <v>2923</v>
      </c>
      <c r="G1778" s="242"/>
      <c r="H1778" s="246">
        <v>6.2000000000000002</v>
      </c>
      <c r="I1778" s="247"/>
      <c r="J1778" s="242"/>
      <c r="K1778" s="242"/>
      <c r="L1778" s="248"/>
      <c r="M1778" s="249"/>
      <c r="N1778" s="250"/>
      <c r="O1778" s="250"/>
      <c r="P1778" s="250"/>
      <c r="Q1778" s="250"/>
      <c r="R1778" s="250"/>
      <c r="S1778" s="250"/>
      <c r="T1778" s="251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T1778" s="252" t="s">
        <v>230</v>
      </c>
      <c r="AU1778" s="252" t="s">
        <v>88</v>
      </c>
      <c r="AV1778" s="13" t="s">
        <v>88</v>
      </c>
      <c r="AW1778" s="13" t="s">
        <v>34</v>
      </c>
      <c r="AX1778" s="13" t="s">
        <v>79</v>
      </c>
      <c r="AY1778" s="252" t="s">
        <v>216</v>
      </c>
    </row>
    <row r="1779" s="13" customFormat="1">
      <c r="A1779" s="13"/>
      <c r="B1779" s="241"/>
      <c r="C1779" s="242"/>
      <c r="D1779" s="243" t="s">
        <v>230</v>
      </c>
      <c r="E1779" s="244" t="s">
        <v>1</v>
      </c>
      <c r="F1779" s="245" t="s">
        <v>2924</v>
      </c>
      <c r="G1779" s="242"/>
      <c r="H1779" s="246">
        <v>5</v>
      </c>
      <c r="I1779" s="247"/>
      <c r="J1779" s="242"/>
      <c r="K1779" s="242"/>
      <c r="L1779" s="248"/>
      <c r="M1779" s="249"/>
      <c r="N1779" s="250"/>
      <c r="O1779" s="250"/>
      <c r="P1779" s="250"/>
      <c r="Q1779" s="250"/>
      <c r="R1779" s="250"/>
      <c r="S1779" s="250"/>
      <c r="T1779" s="251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52" t="s">
        <v>230</v>
      </c>
      <c r="AU1779" s="252" t="s">
        <v>88</v>
      </c>
      <c r="AV1779" s="13" t="s">
        <v>88</v>
      </c>
      <c r="AW1779" s="13" t="s">
        <v>34</v>
      </c>
      <c r="AX1779" s="13" t="s">
        <v>79</v>
      </c>
      <c r="AY1779" s="252" t="s">
        <v>216</v>
      </c>
    </row>
    <row r="1780" s="14" customFormat="1">
      <c r="A1780" s="14"/>
      <c r="B1780" s="253"/>
      <c r="C1780" s="254"/>
      <c r="D1780" s="243" t="s">
        <v>230</v>
      </c>
      <c r="E1780" s="255" t="s">
        <v>1</v>
      </c>
      <c r="F1780" s="256" t="s">
        <v>285</v>
      </c>
      <c r="G1780" s="254"/>
      <c r="H1780" s="257">
        <v>11.199999999999999</v>
      </c>
      <c r="I1780" s="258"/>
      <c r="J1780" s="254"/>
      <c r="K1780" s="254"/>
      <c r="L1780" s="259"/>
      <c r="M1780" s="260"/>
      <c r="N1780" s="261"/>
      <c r="O1780" s="261"/>
      <c r="P1780" s="261"/>
      <c r="Q1780" s="261"/>
      <c r="R1780" s="261"/>
      <c r="S1780" s="261"/>
      <c r="T1780" s="262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63" t="s">
        <v>230</v>
      </c>
      <c r="AU1780" s="263" t="s">
        <v>88</v>
      </c>
      <c r="AV1780" s="14" t="s">
        <v>121</v>
      </c>
      <c r="AW1780" s="14" t="s">
        <v>34</v>
      </c>
      <c r="AX1780" s="14" t="s">
        <v>86</v>
      </c>
      <c r="AY1780" s="263" t="s">
        <v>216</v>
      </c>
    </row>
    <row r="1781" s="2" customFormat="1" ht="16.5" customHeight="1">
      <c r="A1781" s="39"/>
      <c r="B1781" s="40"/>
      <c r="C1781" s="228" t="s">
        <v>2925</v>
      </c>
      <c r="D1781" s="228" t="s">
        <v>218</v>
      </c>
      <c r="E1781" s="229" t="s">
        <v>2926</v>
      </c>
      <c r="F1781" s="230" t="s">
        <v>2927</v>
      </c>
      <c r="G1781" s="231" t="s">
        <v>293</v>
      </c>
      <c r="H1781" s="232">
        <v>101.44799999999999</v>
      </c>
      <c r="I1781" s="233"/>
      <c r="J1781" s="234">
        <f>ROUND(I1781*H1781,2)</f>
        <v>0</v>
      </c>
      <c r="K1781" s="230" t="s">
        <v>222</v>
      </c>
      <c r="L1781" s="45"/>
      <c r="M1781" s="235" t="s">
        <v>1</v>
      </c>
      <c r="N1781" s="236" t="s">
        <v>44</v>
      </c>
      <c r="O1781" s="92"/>
      <c r="P1781" s="237">
        <f>O1781*H1781</f>
        <v>0</v>
      </c>
      <c r="Q1781" s="237">
        <v>3.0000000000000001E-05</v>
      </c>
      <c r="R1781" s="237">
        <f>Q1781*H1781</f>
        <v>0.0030434399999999997</v>
      </c>
      <c r="S1781" s="237">
        <v>0</v>
      </c>
      <c r="T1781" s="238">
        <f>S1781*H1781</f>
        <v>0</v>
      </c>
      <c r="U1781" s="39"/>
      <c r="V1781" s="39"/>
      <c r="W1781" s="39"/>
      <c r="X1781" s="39"/>
      <c r="Y1781" s="39"/>
      <c r="Z1781" s="39"/>
      <c r="AA1781" s="39"/>
      <c r="AB1781" s="39"/>
      <c r="AC1781" s="39"/>
      <c r="AD1781" s="39"/>
      <c r="AE1781" s="39"/>
      <c r="AR1781" s="239" t="s">
        <v>290</v>
      </c>
      <c r="AT1781" s="239" t="s">
        <v>218</v>
      </c>
      <c r="AU1781" s="239" t="s">
        <v>88</v>
      </c>
      <c r="AY1781" s="18" t="s">
        <v>216</v>
      </c>
      <c r="BE1781" s="240">
        <f>IF(N1781="základní",J1781,0)</f>
        <v>0</v>
      </c>
      <c r="BF1781" s="240">
        <f>IF(N1781="snížená",J1781,0)</f>
        <v>0</v>
      </c>
      <c r="BG1781" s="240">
        <f>IF(N1781="zákl. přenesená",J1781,0)</f>
        <v>0</v>
      </c>
      <c r="BH1781" s="240">
        <f>IF(N1781="sníž. přenesená",J1781,0)</f>
        <v>0</v>
      </c>
      <c r="BI1781" s="240">
        <f>IF(N1781="nulová",J1781,0)</f>
        <v>0</v>
      </c>
      <c r="BJ1781" s="18" t="s">
        <v>86</v>
      </c>
      <c r="BK1781" s="240">
        <f>ROUND(I1781*H1781,2)</f>
        <v>0</v>
      </c>
      <c r="BL1781" s="18" t="s">
        <v>290</v>
      </c>
      <c r="BM1781" s="239" t="s">
        <v>2928</v>
      </c>
    </row>
    <row r="1782" s="13" customFormat="1">
      <c r="A1782" s="13"/>
      <c r="B1782" s="241"/>
      <c r="C1782" s="242"/>
      <c r="D1782" s="243" t="s">
        <v>230</v>
      </c>
      <c r="E1782" s="244" t="s">
        <v>1</v>
      </c>
      <c r="F1782" s="245" t="s">
        <v>2929</v>
      </c>
      <c r="G1782" s="242"/>
      <c r="H1782" s="246">
        <v>101.44799999999999</v>
      </c>
      <c r="I1782" s="247"/>
      <c r="J1782" s="242"/>
      <c r="K1782" s="242"/>
      <c r="L1782" s="248"/>
      <c r="M1782" s="249"/>
      <c r="N1782" s="250"/>
      <c r="O1782" s="250"/>
      <c r="P1782" s="250"/>
      <c r="Q1782" s="250"/>
      <c r="R1782" s="250"/>
      <c r="S1782" s="250"/>
      <c r="T1782" s="251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T1782" s="252" t="s">
        <v>230</v>
      </c>
      <c r="AU1782" s="252" t="s">
        <v>88</v>
      </c>
      <c r="AV1782" s="13" t="s">
        <v>88</v>
      </c>
      <c r="AW1782" s="13" t="s">
        <v>34</v>
      </c>
      <c r="AX1782" s="13" t="s">
        <v>86</v>
      </c>
      <c r="AY1782" s="252" t="s">
        <v>216</v>
      </c>
    </row>
    <row r="1783" s="2" customFormat="1" ht="16.5" customHeight="1">
      <c r="A1783" s="39"/>
      <c r="B1783" s="40"/>
      <c r="C1783" s="228" t="s">
        <v>2930</v>
      </c>
      <c r="D1783" s="228" t="s">
        <v>218</v>
      </c>
      <c r="E1783" s="229" t="s">
        <v>2931</v>
      </c>
      <c r="F1783" s="230" t="s">
        <v>2932</v>
      </c>
      <c r="G1783" s="231" t="s">
        <v>277</v>
      </c>
      <c r="H1783" s="232">
        <v>75</v>
      </c>
      <c r="I1783" s="233"/>
      <c r="J1783" s="234">
        <f>ROUND(I1783*H1783,2)</f>
        <v>0</v>
      </c>
      <c r="K1783" s="230" t="s">
        <v>222</v>
      </c>
      <c r="L1783" s="45"/>
      <c r="M1783" s="235" t="s">
        <v>1</v>
      </c>
      <c r="N1783" s="236" t="s">
        <v>44</v>
      </c>
      <c r="O1783" s="92"/>
      <c r="P1783" s="237">
        <f>O1783*H1783</f>
        <v>0</v>
      </c>
      <c r="Q1783" s="237">
        <v>0</v>
      </c>
      <c r="R1783" s="237">
        <f>Q1783*H1783</f>
        <v>0</v>
      </c>
      <c r="S1783" s="237">
        <v>0</v>
      </c>
      <c r="T1783" s="238">
        <f>S1783*H1783</f>
        <v>0</v>
      </c>
      <c r="U1783" s="39"/>
      <c r="V1783" s="39"/>
      <c r="W1783" s="39"/>
      <c r="X1783" s="39"/>
      <c r="Y1783" s="39"/>
      <c r="Z1783" s="39"/>
      <c r="AA1783" s="39"/>
      <c r="AB1783" s="39"/>
      <c r="AC1783" s="39"/>
      <c r="AD1783" s="39"/>
      <c r="AE1783" s="39"/>
      <c r="AR1783" s="239" t="s">
        <v>290</v>
      </c>
      <c r="AT1783" s="239" t="s">
        <v>218</v>
      </c>
      <c r="AU1783" s="239" t="s">
        <v>88</v>
      </c>
      <c r="AY1783" s="18" t="s">
        <v>216</v>
      </c>
      <c r="BE1783" s="240">
        <f>IF(N1783="základní",J1783,0)</f>
        <v>0</v>
      </c>
      <c r="BF1783" s="240">
        <f>IF(N1783="snížená",J1783,0)</f>
        <v>0</v>
      </c>
      <c r="BG1783" s="240">
        <f>IF(N1783="zákl. přenesená",J1783,0)</f>
        <v>0</v>
      </c>
      <c r="BH1783" s="240">
        <f>IF(N1783="sníž. přenesená",J1783,0)</f>
        <v>0</v>
      </c>
      <c r="BI1783" s="240">
        <f>IF(N1783="nulová",J1783,0)</f>
        <v>0</v>
      </c>
      <c r="BJ1783" s="18" t="s">
        <v>86</v>
      </c>
      <c r="BK1783" s="240">
        <f>ROUND(I1783*H1783,2)</f>
        <v>0</v>
      </c>
      <c r="BL1783" s="18" t="s">
        <v>290</v>
      </c>
      <c r="BM1783" s="239" t="s">
        <v>2933</v>
      </c>
    </row>
    <row r="1784" s="13" customFormat="1">
      <c r="A1784" s="13"/>
      <c r="B1784" s="241"/>
      <c r="C1784" s="242"/>
      <c r="D1784" s="243" t="s">
        <v>230</v>
      </c>
      <c r="E1784" s="244" t="s">
        <v>1</v>
      </c>
      <c r="F1784" s="245" t="s">
        <v>2888</v>
      </c>
      <c r="G1784" s="242"/>
      <c r="H1784" s="246">
        <v>37.399999999999999</v>
      </c>
      <c r="I1784" s="247"/>
      <c r="J1784" s="242"/>
      <c r="K1784" s="242"/>
      <c r="L1784" s="248"/>
      <c r="M1784" s="249"/>
      <c r="N1784" s="250"/>
      <c r="O1784" s="250"/>
      <c r="P1784" s="250"/>
      <c r="Q1784" s="250"/>
      <c r="R1784" s="250"/>
      <c r="S1784" s="250"/>
      <c r="T1784" s="251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T1784" s="252" t="s">
        <v>230</v>
      </c>
      <c r="AU1784" s="252" t="s">
        <v>88</v>
      </c>
      <c r="AV1784" s="13" t="s">
        <v>88</v>
      </c>
      <c r="AW1784" s="13" t="s">
        <v>34</v>
      </c>
      <c r="AX1784" s="13" t="s">
        <v>79</v>
      </c>
      <c r="AY1784" s="252" t="s">
        <v>216</v>
      </c>
    </row>
    <row r="1785" s="13" customFormat="1">
      <c r="A1785" s="13"/>
      <c r="B1785" s="241"/>
      <c r="C1785" s="242"/>
      <c r="D1785" s="243" t="s">
        <v>230</v>
      </c>
      <c r="E1785" s="244" t="s">
        <v>1</v>
      </c>
      <c r="F1785" s="245" t="s">
        <v>2889</v>
      </c>
      <c r="G1785" s="242"/>
      <c r="H1785" s="246">
        <v>37.600000000000001</v>
      </c>
      <c r="I1785" s="247"/>
      <c r="J1785" s="242"/>
      <c r="K1785" s="242"/>
      <c r="L1785" s="248"/>
      <c r="M1785" s="249"/>
      <c r="N1785" s="250"/>
      <c r="O1785" s="250"/>
      <c r="P1785" s="250"/>
      <c r="Q1785" s="250"/>
      <c r="R1785" s="250"/>
      <c r="S1785" s="250"/>
      <c r="T1785" s="251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52" t="s">
        <v>230</v>
      </c>
      <c r="AU1785" s="252" t="s">
        <v>88</v>
      </c>
      <c r="AV1785" s="13" t="s">
        <v>88</v>
      </c>
      <c r="AW1785" s="13" t="s">
        <v>34</v>
      </c>
      <c r="AX1785" s="13" t="s">
        <v>79</v>
      </c>
      <c r="AY1785" s="252" t="s">
        <v>216</v>
      </c>
    </row>
    <row r="1786" s="14" customFormat="1">
      <c r="A1786" s="14"/>
      <c r="B1786" s="253"/>
      <c r="C1786" s="254"/>
      <c r="D1786" s="243" t="s">
        <v>230</v>
      </c>
      <c r="E1786" s="255" t="s">
        <v>1</v>
      </c>
      <c r="F1786" s="256" t="s">
        <v>285</v>
      </c>
      <c r="G1786" s="254"/>
      <c r="H1786" s="257">
        <v>75</v>
      </c>
      <c r="I1786" s="258"/>
      <c r="J1786" s="254"/>
      <c r="K1786" s="254"/>
      <c r="L1786" s="259"/>
      <c r="M1786" s="260"/>
      <c r="N1786" s="261"/>
      <c r="O1786" s="261"/>
      <c r="P1786" s="261"/>
      <c r="Q1786" s="261"/>
      <c r="R1786" s="261"/>
      <c r="S1786" s="261"/>
      <c r="T1786" s="262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63" t="s">
        <v>230</v>
      </c>
      <c r="AU1786" s="263" t="s">
        <v>88</v>
      </c>
      <c r="AV1786" s="14" t="s">
        <v>121</v>
      </c>
      <c r="AW1786" s="14" t="s">
        <v>34</v>
      </c>
      <c r="AX1786" s="14" t="s">
        <v>86</v>
      </c>
      <c r="AY1786" s="263" t="s">
        <v>216</v>
      </c>
    </row>
    <row r="1787" s="2" customFormat="1" ht="16.5" customHeight="1">
      <c r="A1787" s="39"/>
      <c r="B1787" s="40"/>
      <c r="C1787" s="264" t="s">
        <v>2934</v>
      </c>
      <c r="D1787" s="264" t="s">
        <v>372</v>
      </c>
      <c r="E1787" s="265" t="s">
        <v>2935</v>
      </c>
      <c r="F1787" s="266" t="s">
        <v>2936</v>
      </c>
      <c r="G1787" s="267" t="s">
        <v>650</v>
      </c>
      <c r="H1787" s="268">
        <v>300</v>
      </c>
      <c r="I1787" s="269"/>
      <c r="J1787" s="270">
        <f>ROUND(I1787*H1787,2)</f>
        <v>0</v>
      </c>
      <c r="K1787" s="266" t="s">
        <v>222</v>
      </c>
      <c r="L1787" s="271"/>
      <c r="M1787" s="272" t="s">
        <v>1</v>
      </c>
      <c r="N1787" s="273" t="s">
        <v>44</v>
      </c>
      <c r="O1787" s="92"/>
      <c r="P1787" s="237">
        <f>O1787*H1787</f>
        <v>0</v>
      </c>
      <c r="Q1787" s="237">
        <v>0.001</v>
      </c>
      <c r="R1787" s="237">
        <f>Q1787*H1787</f>
        <v>0.29999999999999999</v>
      </c>
      <c r="S1787" s="237">
        <v>0</v>
      </c>
      <c r="T1787" s="238">
        <f>S1787*H1787</f>
        <v>0</v>
      </c>
      <c r="U1787" s="39"/>
      <c r="V1787" s="39"/>
      <c r="W1787" s="39"/>
      <c r="X1787" s="39"/>
      <c r="Y1787" s="39"/>
      <c r="Z1787" s="39"/>
      <c r="AA1787" s="39"/>
      <c r="AB1787" s="39"/>
      <c r="AC1787" s="39"/>
      <c r="AD1787" s="39"/>
      <c r="AE1787" s="39"/>
      <c r="AR1787" s="239" t="s">
        <v>371</v>
      </c>
      <c r="AT1787" s="239" t="s">
        <v>372</v>
      </c>
      <c r="AU1787" s="239" t="s">
        <v>88</v>
      </c>
      <c r="AY1787" s="18" t="s">
        <v>216</v>
      </c>
      <c r="BE1787" s="240">
        <f>IF(N1787="základní",J1787,0)</f>
        <v>0</v>
      </c>
      <c r="BF1787" s="240">
        <f>IF(N1787="snížená",J1787,0)</f>
        <v>0</v>
      </c>
      <c r="BG1787" s="240">
        <f>IF(N1787="zákl. přenesená",J1787,0)</f>
        <v>0</v>
      </c>
      <c r="BH1787" s="240">
        <f>IF(N1787="sníž. přenesená",J1787,0)</f>
        <v>0</v>
      </c>
      <c r="BI1787" s="240">
        <f>IF(N1787="nulová",J1787,0)</f>
        <v>0</v>
      </c>
      <c r="BJ1787" s="18" t="s">
        <v>86</v>
      </c>
      <c r="BK1787" s="240">
        <f>ROUND(I1787*H1787,2)</f>
        <v>0</v>
      </c>
      <c r="BL1787" s="18" t="s">
        <v>290</v>
      </c>
      <c r="BM1787" s="239" t="s">
        <v>2937</v>
      </c>
    </row>
    <row r="1788" s="13" customFormat="1">
      <c r="A1788" s="13"/>
      <c r="B1788" s="241"/>
      <c r="C1788" s="242"/>
      <c r="D1788" s="243" t="s">
        <v>230</v>
      </c>
      <c r="E1788" s="242"/>
      <c r="F1788" s="245" t="s">
        <v>2938</v>
      </c>
      <c r="G1788" s="242"/>
      <c r="H1788" s="246">
        <v>300</v>
      </c>
      <c r="I1788" s="247"/>
      <c r="J1788" s="242"/>
      <c r="K1788" s="242"/>
      <c r="L1788" s="248"/>
      <c r="M1788" s="249"/>
      <c r="N1788" s="250"/>
      <c r="O1788" s="250"/>
      <c r="P1788" s="250"/>
      <c r="Q1788" s="250"/>
      <c r="R1788" s="250"/>
      <c r="S1788" s="250"/>
      <c r="T1788" s="251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T1788" s="252" t="s">
        <v>230</v>
      </c>
      <c r="AU1788" s="252" t="s">
        <v>88</v>
      </c>
      <c r="AV1788" s="13" t="s">
        <v>88</v>
      </c>
      <c r="AW1788" s="13" t="s">
        <v>4</v>
      </c>
      <c r="AX1788" s="13" t="s">
        <v>86</v>
      </c>
      <c r="AY1788" s="252" t="s">
        <v>216</v>
      </c>
    </row>
    <row r="1789" s="2" customFormat="1" ht="16.5" customHeight="1">
      <c r="A1789" s="39"/>
      <c r="B1789" s="40"/>
      <c r="C1789" s="228" t="s">
        <v>2939</v>
      </c>
      <c r="D1789" s="228" t="s">
        <v>218</v>
      </c>
      <c r="E1789" s="229" t="s">
        <v>2940</v>
      </c>
      <c r="F1789" s="230" t="s">
        <v>2941</v>
      </c>
      <c r="G1789" s="231" t="s">
        <v>221</v>
      </c>
      <c r="H1789" s="232">
        <v>52</v>
      </c>
      <c r="I1789" s="233"/>
      <c r="J1789" s="234">
        <f>ROUND(I1789*H1789,2)</f>
        <v>0</v>
      </c>
      <c r="K1789" s="230" t="s">
        <v>222</v>
      </c>
      <c r="L1789" s="45"/>
      <c r="M1789" s="235" t="s">
        <v>1</v>
      </c>
      <c r="N1789" s="236" t="s">
        <v>44</v>
      </c>
      <c r="O1789" s="92"/>
      <c r="P1789" s="237">
        <f>O1789*H1789</f>
        <v>0</v>
      </c>
      <c r="Q1789" s="237">
        <v>0.00021000000000000001</v>
      </c>
      <c r="R1789" s="237">
        <f>Q1789*H1789</f>
        <v>0.010920000000000001</v>
      </c>
      <c r="S1789" s="237">
        <v>0</v>
      </c>
      <c r="T1789" s="238">
        <f>S1789*H1789</f>
        <v>0</v>
      </c>
      <c r="U1789" s="39"/>
      <c r="V1789" s="39"/>
      <c r="W1789" s="39"/>
      <c r="X1789" s="39"/>
      <c r="Y1789" s="39"/>
      <c r="Z1789" s="39"/>
      <c r="AA1789" s="39"/>
      <c r="AB1789" s="39"/>
      <c r="AC1789" s="39"/>
      <c r="AD1789" s="39"/>
      <c r="AE1789" s="39"/>
      <c r="AR1789" s="239" t="s">
        <v>290</v>
      </c>
      <c r="AT1789" s="239" t="s">
        <v>218</v>
      </c>
      <c r="AU1789" s="239" t="s">
        <v>88</v>
      </c>
      <c r="AY1789" s="18" t="s">
        <v>216</v>
      </c>
      <c r="BE1789" s="240">
        <f>IF(N1789="základní",J1789,0)</f>
        <v>0</v>
      </c>
      <c r="BF1789" s="240">
        <f>IF(N1789="snížená",J1789,0)</f>
        <v>0</v>
      </c>
      <c r="BG1789" s="240">
        <f>IF(N1789="zákl. přenesená",J1789,0)</f>
        <v>0</v>
      </c>
      <c r="BH1789" s="240">
        <f>IF(N1789="sníž. přenesená",J1789,0)</f>
        <v>0</v>
      </c>
      <c r="BI1789" s="240">
        <f>IF(N1789="nulová",J1789,0)</f>
        <v>0</v>
      </c>
      <c r="BJ1789" s="18" t="s">
        <v>86</v>
      </c>
      <c r="BK1789" s="240">
        <f>ROUND(I1789*H1789,2)</f>
        <v>0</v>
      </c>
      <c r="BL1789" s="18" t="s">
        <v>290</v>
      </c>
      <c r="BM1789" s="239" t="s">
        <v>2942</v>
      </c>
    </row>
    <row r="1790" s="2" customFormat="1" ht="16.5" customHeight="1">
      <c r="A1790" s="39"/>
      <c r="B1790" s="40"/>
      <c r="C1790" s="228" t="s">
        <v>2943</v>
      </c>
      <c r="D1790" s="228" t="s">
        <v>218</v>
      </c>
      <c r="E1790" s="229" t="s">
        <v>2944</v>
      </c>
      <c r="F1790" s="230" t="s">
        <v>2945</v>
      </c>
      <c r="G1790" s="231" t="s">
        <v>221</v>
      </c>
      <c r="H1790" s="232">
        <v>16</v>
      </c>
      <c r="I1790" s="233"/>
      <c r="J1790" s="234">
        <f>ROUND(I1790*H1790,2)</f>
        <v>0</v>
      </c>
      <c r="K1790" s="230" t="s">
        <v>222</v>
      </c>
      <c r="L1790" s="45"/>
      <c r="M1790" s="235" t="s">
        <v>1</v>
      </c>
      <c r="N1790" s="236" t="s">
        <v>44</v>
      </c>
      <c r="O1790" s="92"/>
      <c r="P1790" s="237">
        <f>O1790*H1790</f>
        <v>0</v>
      </c>
      <c r="Q1790" s="237">
        <v>0.00020000000000000001</v>
      </c>
      <c r="R1790" s="237">
        <f>Q1790*H1790</f>
        <v>0.0032000000000000002</v>
      </c>
      <c r="S1790" s="237">
        <v>0</v>
      </c>
      <c r="T1790" s="238">
        <f>S1790*H1790</f>
        <v>0</v>
      </c>
      <c r="U1790" s="39"/>
      <c r="V1790" s="39"/>
      <c r="W1790" s="39"/>
      <c r="X1790" s="39"/>
      <c r="Y1790" s="39"/>
      <c r="Z1790" s="39"/>
      <c r="AA1790" s="39"/>
      <c r="AB1790" s="39"/>
      <c r="AC1790" s="39"/>
      <c r="AD1790" s="39"/>
      <c r="AE1790" s="39"/>
      <c r="AR1790" s="239" t="s">
        <v>290</v>
      </c>
      <c r="AT1790" s="239" t="s">
        <v>218</v>
      </c>
      <c r="AU1790" s="239" t="s">
        <v>88</v>
      </c>
      <c r="AY1790" s="18" t="s">
        <v>216</v>
      </c>
      <c r="BE1790" s="240">
        <f>IF(N1790="základní",J1790,0)</f>
        <v>0</v>
      </c>
      <c r="BF1790" s="240">
        <f>IF(N1790="snížená",J1790,0)</f>
        <v>0</v>
      </c>
      <c r="BG1790" s="240">
        <f>IF(N1790="zákl. přenesená",J1790,0)</f>
        <v>0</v>
      </c>
      <c r="BH1790" s="240">
        <f>IF(N1790="sníž. přenesená",J1790,0)</f>
        <v>0</v>
      </c>
      <c r="BI1790" s="240">
        <f>IF(N1790="nulová",J1790,0)</f>
        <v>0</v>
      </c>
      <c r="BJ1790" s="18" t="s">
        <v>86</v>
      </c>
      <c r="BK1790" s="240">
        <f>ROUND(I1790*H1790,2)</f>
        <v>0</v>
      </c>
      <c r="BL1790" s="18" t="s">
        <v>290</v>
      </c>
      <c r="BM1790" s="239" t="s">
        <v>2946</v>
      </c>
    </row>
    <row r="1791" s="13" customFormat="1">
      <c r="A1791" s="13"/>
      <c r="B1791" s="241"/>
      <c r="C1791" s="242"/>
      <c r="D1791" s="243" t="s">
        <v>230</v>
      </c>
      <c r="E1791" s="244" t="s">
        <v>1</v>
      </c>
      <c r="F1791" s="245" t="s">
        <v>290</v>
      </c>
      <c r="G1791" s="242"/>
      <c r="H1791" s="246">
        <v>16</v>
      </c>
      <c r="I1791" s="247"/>
      <c r="J1791" s="242"/>
      <c r="K1791" s="242"/>
      <c r="L1791" s="248"/>
      <c r="M1791" s="249"/>
      <c r="N1791" s="250"/>
      <c r="O1791" s="250"/>
      <c r="P1791" s="250"/>
      <c r="Q1791" s="250"/>
      <c r="R1791" s="250"/>
      <c r="S1791" s="250"/>
      <c r="T1791" s="251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52" t="s">
        <v>230</v>
      </c>
      <c r="AU1791" s="252" t="s">
        <v>88</v>
      </c>
      <c r="AV1791" s="13" t="s">
        <v>88</v>
      </c>
      <c r="AW1791" s="13" t="s">
        <v>34</v>
      </c>
      <c r="AX1791" s="13" t="s">
        <v>86</v>
      </c>
      <c r="AY1791" s="252" t="s">
        <v>216</v>
      </c>
    </row>
    <row r="1792" s="2" customFormat="1" ht="16.5" customHeight="1">
      <c r="A1792" s="39"/>
      <c r="B1792" s="40"/>
      <c r="C1792" s="228" t="s">
        <v>2947</v>
      </c>
      <c r="D1792" s="228" t="s">
        <v>218</v>
      </c>
      <c r="E1792" s="229" t="s">
        <v>2948</v>
      </c>
      <c r="F1792" s="230" t="s">
        <v>2949</v>
      </c>
      <c r="G1792" s="231" t="s">
        <v>293</v>
      </c>
      <c r="H1792" s="232">
        <v>101.44799999999999</v>
      </c>
      <c r="I1792" s="233"/>
      <c r="J1792" s="234">
        <f>ROUND(I1792*H1792,2)</f>
        <v>0</v>
      </c>
      <c r="K1792" s="230" t="s">
        <v>222</v>
      </c>
      <c r="L1792" s="45"/>
      <c r="M1792" s="235" t="s">
        <v>1</v>
      </c>
      <c r="N1792" s="236" t="s">
        <v>44</v>
      </c>
      <c r="O1792" s="92"/>
      <c r="P1792" s="237">
        <f>O1792*H1792</f>
        <v>0</v>
      </c>
      <c r="Q1792" s="237">
        <v>0.00032000000000000003</v>
      </c>
      <c r="R1792" s="237">
        <f>Q1792*H1792</f>
        <v>0.032463360000000004</v>
      </c>
      <c r="S1792" s="237">
        <v>0</v>
      </c>
      <c r="T1792" s="238">
        <f>S1792*H1792</f>
        <v>0</v>
      </c>
      <c r="U1792" s="39"/>
      <c r="V1792" s="39"/>
      <c r="W1792" s="39"/>
      <c r="X1792" s="39"/>
      <c r="Y1792" s="39"/>
      <c r="Z1792" s="39"/>
      <c r="AA1792" s="39"/>
      <c r="AB1792" s="39"/>
      <c r="AC1792" s="39"/>
      <c r="AD1792" s="39"/>
      <c r="AE1792" s="39"/>
      <c r="AR1792" s="239" t="s">
        <v>290</v>
      </c>
      <c r="AT1792" s="239" t="s">
        <v>218</v>
      </c>
      <c r="AU1792" s="239" t="s">
        <v>88</v>
      </c>
      <c r="AY1792" s="18" t="s">
        <v>216</v>
      </c>
      <c r="BE1792" s="240">
        <f>IF(N1792="základní",J1792,0)</f>
        <v>0</v>
      </c>
      <c r="BF1792" s="240">
        <f>IF(N1792="snížená",J1792,0)</f>
        <v>0</v>
      </c>
      <c r="BG1792" s="240">
        <f>IF(N1792="zákl. přenesená",J1792,0)</f>
        <v>0</v>
      </c>
      <c r="BH1792" s="240">
        <f>IF(N1792="sníž. přenesená",J1792,0)</f>
        <v>0</v>
      </c>
      <c r="BI1792" s="240">
        <f>IF(N1792="nulová",J1792,0)</f>
        <v>0</v>
      </c>
      <c r="BJ1792" s="18" t="s">
        <v>86</v>
      </c>
      <c r="BK1792" s="240">
        <f>ROUND(I1792*H1792,2)</f>
        <v>0</v>
      </c>
      <c r="BL1792" s="18" t="s">
        <v>290</v>
      </c>
      <c r="BM1792" s="239" t="s">
        <v>2950</v>
      </c>
    </row>
    <row r="1793" s="13" customFormat="1">
      <c r="A1793" s="13"/>
      <c r="B1793" s="241"/>
      <c r="C1793" s="242"/>
      <c r="D1793" s="243" t="s">
        <v>230</v>
      </c>
      <c r="E1793" s="244" t="s">
        <v>1</v>
      </c>
      <c r="F1793" s="245" t="s">
        <v>2951</v>
      </c>
      <c r="G1793" s="242"/>
      <c r="H1793" s="246">
        <v>24.248000000000001</v>
      </c>
      <c r="I1793" s="247"/>
      <c r="J1793" s="242"/>
      <c r="K1793" s="242"/>
      <c r="L1793" s="248"/>
      <c r="M1793" s="249"/>
      <c r="N1793" s="250"/>
      <c r="O1793" s="250"/>
      <c r="P1793" s="250"/>
      <c r="Q1793" s="250"/>
      <c r="R1793" s="250"/>
      <c r="S1793" s="250"/>
      <c r="T1793" s="251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52" t="s">
        <v>230</v>
      </c>
      <c r="AU1793" s="252" t="s">
        <v>88</v>
      </c>
      <c r="AV1793" s="13" t="s">
        <v>88</v>
      </c>
      <c r="AW1793" s="13" t="s">
        <v>34</v>
      </c>
      <c r="AX1793" s="13" t="s">
        <v>79</v>
      </c>
      <c r="AY1793" s="252" t="s">
        <v>216</v>
      </c>
    </row>
    <row r="1794" s="15" customFormat="1">
      <c r="A1794" s="15"/>
      <c r="B1794" s="280"/>
      <c r="C1794" s="281"/>
      <c r="D1794" s="243" t="s">
        <v>230</v>
      </c>
      <c r="E1794" s="282" t="s">
        <v>1</v>
      </c>
      <c r="F1794" s="283" t="s">
        <v>1160</v>
      </c>
      <c r="G1794" s="281"/>
      <c r="H1794" s="284">
        <v>24.248000000000001</v>
      </c>
      <c r="I1794" s="285"/>
      <c r="J1794" s="281"/>
      <c r="K1794" s="281"/>
      <c r="L1794" s="286"/>
      <c r="M1794" s="287"/>
      <c r="N1794" s="288"/>
      <c r="O1794" s="288"/>
      <c r="P1794" s="288"/>
      <c r="Q1794" s="288"/>
      <c r="R1794" s="288"/>
      <c r="S1794" s="288"/>
      <c r="T1794" s="289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T1794" s="290" t="s">
        <v>230</v>
      </c>
      <c r="AU1794" s="290" t="s">
        <v>88</v>
      </c>
      <c r="AV1794" s="15" t="s">
        <v>99</v>
      </c>
      <c r="AW1794" s="15" t="s">
        <v>34</v>
      </c>
      <c r="AX1794" s="15" t="s">
        <v>79</v>
      </c>
      <c r="AY1794" s="290" t="s">
        <v>216</v>
      </c>
    </row>
    <row r="1795" s="13" customFormat="1">
      <c r="A1795" s="13"/>
      <c r="B1795" s="241"/>
      <c r="C1795" s="242"/>
      <c r="D1795" s="243" t="s">
        <v>230</v>
      </c>
      <c r="E1795" s="244" t="s">
        <v>1</v>
      </c>
      <c r="F1795" s="245" t="s">
        <v>2952</v>
      </c>
      <c r="G1795" s="242"/>
      <c r="H1795" s="246">
        <v>13.15</v>
      </c>
      <c r="I1795" s="247"/>
      <c r="J1795" s="242"/>
      <c r="K1795" s="242"/>
      <c r="L1795" s="248"/>
      <c r="M1795" s="249"/>
      <c r="N1795" s="250"/>
      <c r="O1795" s="250"/>
      <c r="P1795" s="250"/>
      <c r="Q1795" s="250"/>
      <c r="R1795" s="250"/>
      <c r="S1795" s="250"/>
      <c r="T1795" s="251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52" t="s">
        <v>230</v>
      </c>
      <c r="AU1795" s="252" t="s">
        <v>88</v>
      </c>
      <c r="AV1795" s="13" t="s">
        <v>88</v>
      </c>
      <c r="AW1795" s="13" t="s">
        <v>34</v>
      </c>
      <c r="AX1795" s="13" t="s">
        <v>79</v>
      </c>
      <c r="AY1795" s="252" t="s">
        <v>216</v>
      </c>
    </row>
    <row r="1796" s="15" customFormat="1">
      <c r="A1796" s="15"/>
      <c r="B1796" s="280"/>
      <c r="C1796" s="281"/>
      <c r="D1796" s="243" t="s">
        <v>230</v>
      </c>
      <c r="E1796" s="282" t="s">
        <v>1</v>
      </c>
      <c r="F1796" s="283" t="s">
        <v>1163</v>
      </c>
      <c r="G1796" s="281"/>
      <c r="H1796" s="284">
        <v>13.15</v>
      </c>
      <c r="I1796" s="285"/>
      <c r="J1796" s="281"/>
      <c r="K1796" s="281"/>
      <c r="L1796" s="286"/>
      <c r="M1796" s="287"/>
      <c r="N1796" s="288"/>
      <c r="O1796" s="288"/>
      <c r="P1796" s="288"/>
      <c r="Q1796" s="288"/>
      <c r="R1796" s="288"/>
      <c r="S1796" s="288"/>
      <c r="T1796" s="289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T1796" s="290" t="s">
        <v>230</v>
      </c>
      <c r="AU1796" s="290" t="s">
        <v>88</v>
      </c>
      <c r="AV1796" s="15" t="s">
        <v>99</v>
      </c>
      <c r="AW1796" s="15" t="s">
        <v>34</v>
      </c>
      <c r="AX1796" s="15" t="s">
        <v>79</v>
      </c>
      <c r="AY1796" s="290" t="s">
        <v>216</v>
      </c>
    </row>
    <row r="1797" s="13" customFormat="1">
      <c r="A1797" s="13"/>
      <c r="B1797" s="241"/>
      <c r="C1797" s="242"/>
      <c r="D1797" s="243" t="s">
        <v>230</v>
      </c>
      <c r="E1797" s="244" t="s">
        <v>1</v>
      </c>
      <c r="F1797" s="245" t="s">
        <v>2953</v>
      </c>
      <c r="G1797" s="242"/>
      <c r="H1797" s="246">
        <v>13.1</v>
      </c>
      <c r="I1797" s="247"/>
      <c r="J1797" s="242"/>
      <c r="K1797" s="242"/>
      <c r="L1797" s="248"/>
      <c r="M1797" s="249"/>
      <c r="N1797" s="250"/>
      <c r="O1797" s="250"/>
      <c r="P1797" s="250"/>
      <c r="Q1797" s="250"/>
      <c r="R1797" s="250"/>
      <c r="S1797" s="250"/>
      <c r="T1797" s="251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52" t="s">
        <v>230</v>
      </c>
      <c r="AU1797" s="252" t="s">
        <v>88</v>
      </c>
      <c r="AV1797" s="13" t="s">
        <v>88</v>
      </c>
      <c r="AW1797" s="13" t="s">
        <v>34</v>
      </c>
      <c r="AX1797" s="13" t="s">
        <v>79</v>
      </c>
      <c r="AY1797" s="252" t="s">
        <v>216</v>
      </c>
    </row>
    <row r="1798" s="15" customFormat="1">
      <c r="A1798" s="15"/>
      <c r="B1798" s="280"/>
      <c r="C1798" s="281"/>
      <c r="D1798" s="243" t="s">
        <v>230</v>
      </c>
      <c r="E1798" s="282" t="s">
        <v>1</v>
      </c>
      <c r="F1798" s="283" t="s">
        <v>1167</v>
      </c>
      <c r="G1798" s="281"/>
      <c r="H1798" s="284">
        <v>13.1</v>
      </c>
      <c r="I1798" s="285"/>
      <c r="J1798" s="281"/>
      <c r="K1798" s="281"/>
      <c r="L1798" s="286"/>
      <c r="M1798" s="287"/>
      <c r="N1798" s="288"/>
      <c r="O1798" s="288"/>
      <c r="P1798" s="288"/>
      <c r="Q1798" s="288"/>
      <c r="R1798" s="288"/>
      <c r="S1798" s="288"/>
      <c r="T1798" s="289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T1798" s="290" t="s">
        <v>230</v>
      </c>
      <c r="AU1798" s="290" t="s">
        <v>88</v>
      </c>
      <c r="AV1798" s="15" t="s">
        <v>99</v>
      </c>
      <c r="AW1798" s="15" t="s">
        <v>34</v>
      </c>
      <c r="AX1798" s="15" t="s">
        <v>79</v>
      </c>
      <c r="AY1798" s="290" t="s">
        <v>216</v>
      </c>
    </row>
    <row r="1799" s="13" customFormat="1">
      <c r="A1799" s="13"/>
      <c r="B1799" s="241"/>
      <c r="C1799" s="242"/>
      <c r="D1799" s="243" t="s">
        <v>230</v>
      </c>
      <c r="E1799" s="244" t="s">
        <v>1</v>
      </c>
      <c r="F1799" s="245" t="s">
        <v>2954</v>
      </c>
      <c r="G1799" s="242"/>
      <c r="H1799" s="246">
        <v>8</v>
      </c>
      <c r="I1799" s="247"/>
      <c r="J1799" s="242"/>
      <c r="K1799" s="242"/>
      <c r="L1799" s="248"/>
      <c r="M1799" s="249"/>
      <c r="N1799" s="250"/>
      <c r="O1799" s="250"/>
      <c r="P1799" s="250"/>
      <c r="Q1799" s="250"/>
      <c r="R1799" s="250"/>
      <c r="S1799" s="250"/>
      <c r="T1799" s="251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52" t="s">
        <v>230</v>
      </c>
      <c r="AU1799" s="252" t="s">
        <v>88</v>
      </c>
      <c r="AV1799" s="13" t="s">
        <v>88</v>
      </c>
      <c r="AW1799" s="13" t="s">
        <v>34</v>
      </c>
      <c r="AX1799" s="13" t="s">
        <v>79</v>
      </c>
      <c r="AY1799" s="252" t="s">
        <v>216</v>
      </c>
    </row>
    <row r="1800" s="15" customFormat="1">
      <c r="A1800" s="15"/>
      <c r="B1800" s="280"/>
      <c r="C1800" s="281"/>
      <c r="D1800" s="243" t="s">
        <v>230</v>
      </c>
      <c r="E1800" s="282" t="s">
        <v>1</v>
      </c>
      <c r="F1800" s="283" t="s">
        <v>1190</v>
      </c>
      <c r="G1800" s="281"/>
      <c r="H1800" s="284">
        <v>8</v>
      </c>
      <c r="I1800" s="285"/>
      <c r="J1800" s="281"/>
      <c r="K1800" s="281"/>
      <c r="L1800" s="286"/>
      <c r="M1800" s="287"/>
      <c r="N1800" s="288"/>
      <c r="O1800" s="288"/>
      <c r="P1800" s="288"/>
      <c r="Q1800" s="288"/>
      <c r="R1800" s="288"/>
      <c r="S1800" s="288"/>
      <c r="T1800" s="289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T1800" s="290" t="s">
        <v>230</v>
      </c>
      <c r="AU1800" s="290" t="s">
        <v>88</v>
      </c>
      <c r="AV1800" s="15" t="s">
        <v>99</v>
      </c>
      <c r="AW1800" s="15" t="s">
        <v>34</v>
      </c>
      <c r="AX1800" s="15" t="s">
        <v>79</v>
      </c>
      <c r="AY1800" s="290" t="s">
        <v>216</v>
      </c>
    </row>
    <row r="1801" s="13" customFormat="1">
      <c r="A1801" s="13"/>
      <c r="B1801" s="241"/>
      <c r="C1801" s="242"/>
      <c r="D1801" s="243" t="s">
        <v>230</v>
      </c>
      <c r="E1801" s="244" t="s">
        <v>1</v>
      </c>
      <c r="F1801" s="245" t="s">
        <v>2953</v>
      </c>
      <c r="G1801" s="242"/>
      <c r="H1801" s="246">
        <v>13.1</v>
      </c>
      <c r="I1801" s="247"/>
      <c r="J1801" s="242"/>
      <c r="K1801" s="242"/>
      <c r="L1801" s="248"/>
      <c r="M1801" s="249"/>
      <c r="N1801" s="250"/>
      <c r="O1801" s="250"/>
      <c r="P1801" s="250"/>
      <c r="Q1801" s="250"/>
      <c r="R1801" s="250"/>
      <c r="S1801" s="250"/>
      <c r="T1801" s="251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T1801" s="252" t="s">
        <v>230</v>
      </c>
      <c r="AU1801" s="252" t="s">
        <v>88</v>
      </c>
      <c r="AV1801" s="13" t="s">
        <v>88</v>
      </c>
      <c r="AW1801" s="13" t="s">
        <v>34</v>
      </c>
      <c r="AX1801" s="13" t="s">
        <v>79</v>
      </c>
      <c r="AY1801" s="252" t="s">
        <v>216</v>
      </c>
    </row>
    <row r="1802" s="15" customFormat="1">
      <c r="A1802" s="15"/>
      <c r="B1802" s="280"/>
      <c r="C1802" s="281"/>
      <c r="D1802" s="243" t="s">
        <v>230</v>
      </c>
      <c r="E1802" s="282" t="s">
        <v>1</v>
      </c>
      <c r="F1802" s="283" t="s">
        <v>1194</v>
      </c>
      <c r="G1802" s="281"/>
      <c r="H1802" s="284">
        <v>13.1</v>
      </c>
      <c r="I1802" s="285"/>
      <c r="J1802" s="281"/>
      <c r="K1802" s="281"/>
      <c r="L1802" s="286"/>
      <c r="M1802" s="287"/>
      <c r="N1802" s="288"/>
      <c r="O1802" s="288"/>
      <c r="P1802" s="288"/>
      <c r="Q1802" s="288"/>
      <c r="R1802" s="288"/>
      <c r="S1802" s="288"/>
      <c r="T1802" s="289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T1802" s="290" t="s">
        <v>230</v>
      </c>
      <c r="AU1802" s="290" t="s">
        <v>88</v>
      </c>
      <c r="AV1802" s="15" t="s">
        <v>99</v>
      </c>
      <c r="AW1802" s="15" t="s">
        <v>34</v>
      </c>
      <c r="AX1802" s="15" t="s">
        <v>79</v>
      </c>
      <c r="AY1802" s="290" t="s">
        <v>216</v>
      </c>
    </row>
    <row r="1803" s="13" customFormat="1">
      <c r="A1803" s="13"/>
      <c r="B1803" s="241"/>
      <c r="C1803" s="242"/>
      <c r="D1803" s="243" t="s">
        <v>230</v>
      </c>
      <c r="E1803" s="244" t="s">
        <v>1</v>
      </c>
      <c r="F1803" s="245" t="s">
        <v>2955</v>
      </c>
      <c r="G1803" s="242"/>
      <c r="H1803" s="246">
        <v>25.899999999999999</v>
      </c>
      <c r="I1803" s="247"/>
      <c r="J1803" s="242"/>
      <c r="K1803" s="242"/>
      <c r="L1803" s="248"/>
      <c r="M1803" s="249"/>
      <c r="N1803" s="250"/>
      <c r="O1803" s="250"/>
      <c r="P1803" s="250"/>
      <c r="Q1803" s="250"/>
      <c r="R1803" s="250"/>
      <c r="S1803" s="250"/>
      <c r="T1803" s="251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T1803" s="252" t="s">
        <v>230</v>
      </c>
      <c r="AU1803" s="252" t="s">
        <v>88</v>
      </c>
      <c r="AV1803" s="13" t="s">
        <v>88</v>
      </c>
      <c r="AW1803" s="13" t="s">
        <v>34</v>
      </c>
      <c r="AX1803" s="13" t="s">
        <v>79</v>
      </c>
      <c r="AY1803" s="252" t="s">
        <v>216</v>
      </c>
    </row>
    <row r="1804" s="15" customFormat="1">
      <c r="A1804" s="15"/>
      <c r="B1804" s="280"/>
      <c r="C1804" s="281"/>
      <c r="D1804" s="243" t="s">
        <v>230</v>
      </c>
      <c r="E1804" s="282" t="s">
        <v>1</v>
      </c>
      <c r="F1804" s="283" t="s">
        <v>1198</v>
      </c>
      <c r="G1804" s="281"/>
      <c r="H1804" s="284">
        <v>25.899999999999999</v>
      </c>
      <c r="I1804" s="285"/>
      <c r="J1804" s="281"/>
      <c r="K1804" s="281"/>
      <c r="L1804" s="286"/>
      <c r="M1804" s="287"/>
      <c r="N1804" s="288"/>
      <c r="O1804" s="288"/>
      <c r="P1804" s="288"/>
      <c r="Q1804" s="288"/>
      <c r="R1804" s="288"/>
      <c r="S1804" s="288"/>
      <c r="T1804" s="289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90" t="s">
        <v>230</v>
      </c>
      <c r="AU1804" s="290" t="s">
        <v>88</v>
      </c>
      <c r="AV1804" s="15" t="s">
        <v>99</v>
      </c>
      <c r="AW1804" s="15" t="s">
        <v>34</v>
      </c>
      <c r="AX1804" s="15" t="s">
        <v>79</v>
      </c>
      <c r="AY1804" s="290" t="s">
        <v>216</v>
      </c>
    </row>
    <row r="1805" s="13" customFormat="1">
      <c r="A1805" s="13"/>
      <c r="B1805" s="241"/>
      <c r="C1805" s="242"/>
      <c r="D1805" s="243" t="s">
        <v>230</v>
      </c>
      <c r="E1805" s="244" t="s">
        <v>1</v>
      </c>
      <c r="F1805" s="245" t="s">
        <v>2956</v>
      </c>
      <c r="G1805" s="242"/>
      <c r="H1805" s="246">
        <v>3.9500000000000002</v>
      </c>
      <c r="I1805" s="247"/>
      <c r="J1805" s="242"/>
      <c r="K1805" s="242"/>
      <c r="L1805" s="248"/>
      <c r="M1805" s="249"/>
      <c r="N1805" s="250"/>
      <c r="O1805" s="250"/>
      <c r="P1805" s="250"/>
      <c r="Q1805" s="250"/>
      <c r="R1805" s="250"/>
      <c r="S1805" s="250"/>
      <c r="T1805" s="251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T1805" s="252" t="s">
        <v>230</v>
      </c>
      <c r="AU1805" s="252" t="s">
        <v>88</v>
      </c>
      <c r="AV1805" s="13" t="s">
        <v>88</v>
      </c>
      <c r="AW1805" s="13" t="s">
        <v>34</v>
      </c>
      <c r="AX1805" s="13" t="s">
        <v>79</v>
      </c>
      <c r="AY1805" s="252" t="s">
        <v>216</v>
      </c>
    </row>
    <row r="1806" s="15" customFormat="1">
      <c r="A1806" s="15"/>
      <c r="B1806" s="280"/>
      <c r="C1806" s="281"/>
      <c r="D1806" s="243" t="s">
        <v>230</v>
      </c>
      <c r="E1806" s="282" t="s">
        <v>1</v>
      </c>
      <c r="F1806" s="283" t="s">
        <v>1201</v>
      </c>
      <c r="G1806" s="281"/>
      <c r="H1806" s="284">
        <v>3.9500000000000002</v>
      </c>
      <c r="I1806" s="285"/>
      <c r="J1806" s="281"/>
      <c r="K1806" s="281"/>
      <c r="L1806" s="286"/>
      <c r="M1806" s="287"/>
      <c r="N1806" s="288"/>
      <c r="O1806" s="288"/>
      <c r="P1806" s="288"/>
      <c r="Q1806" s="288"/>
      <c r="R1806" s="288"/>
      <c r="S1806" s="288"/>
      <c r="T1806" s="289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T1806" s="290" t="s">
        <v>230</v>
      </c>
      <c r="AU1806" s="290" t="s">
        <v>88</v>
      </c>
      <c r="AV1806" s="15" t="s">
        <v>99</v>
      </c>
      <c r="AW1806" s="15" t="s">
        <v>34</v>
      </c>
      <c r="AX1806" s="15" t="s">
        <v>79</v>
      </c>
      <c r="AY1806" s="290" t="s">
        <v>216</v>
      </c>
    </row>
    <row r="1807" s="14" customFormat="1">
      <c r="A1807" s="14"/>
      <c r="B1807" s="253"/>
      <c r="C1807" s="254"/>
      <c r="D1807" s="243" t="s">
        <v>230</v>
      </c>
      <c r="E1807" s="255" t="s">
        <v>1</v>
      </c>
      <c r="F1807" s="256" t="s">
        <v>285</v>
      </c>
      <c r="G1807" s="254"/>
      <c r="H1807" s="257">
        <v>101.44799999999999</v>
      </c>
      <c r="I1807" s="258"/>
      <c r="J1807" s="254"/>
      <c r="K1807" s="254"/>
      <c r="L1807" s="259"/>
      <c r="M1807" s="260"/>
      <c r="N1807" s="261"/>
      <c r="O1807" s="261"/>
      <c r="P1807" s="261"/>
      <c r="Q1807" s="261"/>
      <c r="R1807" s="261"/>
      <c r="S1807" s="261"/>
      <c r="T1807" s="262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63" t="s">
        <v>230</v>
      </c>
      <c r="AU1807" s="263" t="s">
        <v>88</v>
      </c>
      <c r="AV1807" s="14" t="s">
        <v>121</v>
      </c>
      <c r="AW1807" s="14" t="s">
        <v>34</v>
      </c>
      <c r="AX1807" s="14" t="s">
        <v>86</v>
      </c>
      <c r="AY1807" s="263" t="s">
        <v>216</v>
      </c>
    </row>
    <row r="1808" s="2" customFormat="1" ht="16.5" customHeight="1">
      <c r="A1808" s="39"/>
      <c r="B1808" s="40"/>
      <c r="C1808" s="228" t="s">
        <v>2957</v>
      </c>
      <c r="D1808" s="228" t="s">
        <v>218</v>
      </c>
      <c r="E1808" s="229" t="s">
        <v>2958</v>
      </c>
      <c r="F1808" s="230" t="s">
        <v>2959</v>
      </c>
      <c r="G1808" s="231" t="s">
        <v>359</v>
      </c>
      <c r="H1808" s="232">
        <v>2.9990000000000001</v>
      </c>
      <c r="I1808" s="233"/>
      <c r="J1808" s="234">
        <f>ROUND(I1808*H1808,2)</f>
        <v>0</v>
      </c>
      <c r="K1808" s="230" t="s">
        <v>222</v>
      </c>
      <c r="L1808" s="45"/>
      <c r="M1808" s="235" t="s">
        <v>1</v>
      </c>
      <c r="N1808" s="236" t="s">
        <v>44</v>
      </c>
      <c r="O1808" s="92"/>
      <c r="P1808" s="237">
        <f>O1808*H1808</f>
        <v>0</v>
      </c>
      <c r="Q1808" s="237">
        <v>0</v>
      </c>
      <c r="R1808" s="237">
        <f>Q1808*H1808</f>
        <v>0</v>
      </c>
      <c r="S1808" s="237">
        <v>0</v>
      </c>
      <c r="T1808" s="238">
        <f>S1808*H1808</f>
        <v>0</v>
      </c>
      <c r="U1808" s="39"/>
      <c r="V1808" s="39"/>
      <c r="W1808" s="39"/>
      <c r="X1808" s="39"/>
      <c r="Y1808" s="39"/>
      <c r="Z1808" s="39"/>
      <c r="AA1808" s="39"/>
      <c r="AB1808" s="39"/>
      <c r="AC1808" s="39"/>
      <c r="AD1808" s="39"/>
      <c r="AE1808" s="39"/>
      <c r="AR1808" s="239" t="s">
        <v>290</v>
      </c>
      <c r="AT1808" s="239" t="s">
        <v>218</v>
      </c>
      <c r="AU1808" s="239" t="s">
        <v>88</v>
      </c>
      <c r="AY1808" s="18" t="s">
        <v>216</v>
      </c>
      <c r="BE1808" s="240">
        <f>IF(N1808="základní",J1808,0)</f>
        <v>0</v>
      </c>
      <c r="BF1808" s="240">
        <f>IF(N1808="snížená",J1808,0)</f>
        <v>0</v>
      </c>
      <c r="BG1808" s="240">
        <f>IF(N1808="zákl. přenesená",J1808,0)</f>
        <v>0</v>
      </c>
      <c r="BH1808" s="240">
        <f>IF(N1808="sníž. přenesená",J1808,0)</f>
        <v>0</v>
      </c>
      <c r="BI1808" s="240">
        <f>IF(N1808="nulová",J1808,0)</f>
        <v>0</v>
      </c>
      <c r="BJ1808" s="18" t="s">
        <v>86</v>
      </c>
      <c r="BK1808" s="240">
        <f>ROUND(I1808*H1808,2)</f>
        <v>0</v>
      </c>
      <c r="BL1808" s="18" t="s">
        <v>290</v>
      </c>
      <c r="BM1808" s="239" t="s">
        <v>2960</v>
      </c>
    </row>
    <row r="1809" s="2" customFormat="1" ht="16.5" customHeight="1">
      <c r="A1809" s="39"/>
      <c r="B1809" s="40"/>
      <c r="C1809" s="228" t="s">
        <v>2961</v>
      </c>
      <c r="D1809" s="228" t="s">
        <v>218</v>
      </c>
      <c r="E1809" s="229" t="s">
        <v>2962</v>
      </c>
      <c r="F1809" s="230" t="s">
        <v>2963</v>
      </c>
      <c r="G1809" s="231" t="s">
        <v>359</v>
      </c>
      <c r="H1809" s="232">
        <v>2.9990000000000001</v>
      </c>
      <c r="I1809" s="233"/>
      <c r="J1809" s="234">
        <f>ROUND(I1809*H1809,2)</f>
        <v>0</v>
      </c>
      <c r="K1809" s="230" t="s">
        <v>222</v>
      </c>
      <c r="L1809" s="45"/>
      <c r="M1809" s="235" t="s">
        <v>1</v>
      </c>
      <c r="N1809" s="236" t="s">
        <v>44</v>
      </c>
      <c r="O1809" s="92"/>
      <c r="P1809" s="237">
        <f>O1809*H1809</f>
        <v>0</v>
      </c>
      <c r="Q1809" s="237">
        <v>0</v>
      </c>
      <c r="R1809" s="237">
        <f>Q1809*H1809</f>
        <v>0</v>
      </c>
      <c r="S1809" s="237">
        <v>0</v>
      </c>
      <c r="T1809" s="238">
        <f>S1809*H1809</f>
        <v>0</v>
      </c>
      <c r="U1809" s="39"/>
      <c r="V1809" s="39"/>
      <c r="W1809" s="39"/>
      <c r="X1809" s="39"/>
      <c r="Y1809" s="39"/>
      <c r="Z1809" s="39"/>
      <c r="AA1809" s="39"/>
      <c r="AB1809" s="39"/>
      <c r="AC1809" s="39"/>
      <c r="AD1809" s="39"/>
      <c r="AE1809" s="39"/>
      <c r="AR1809" s="239" t="s">
        <v>290</v>
      </c>
      <c r="AT1809" s="239" t="s">
        <v>218</v>
      </c>
      <c r="AU1809" s="239" t="s">
        <v>88</v>
      </c>
      <c r="AY1809" s="18" t="s">
        <v>216</v>
      </c>
      <c r="BE1809" s="240">
        <f>IF(N1809="základní",J1809,0)</f>
        <v>0</v>
      </c>
      <c r="BF1809" s="240">
        <f>IF(N1809="snížená",J1809,0)</f>
        <v>0</v>
      </c>
      <c r="BG1809" s="240">
        <f>IF(N1809="zákl. přenesená",J1809,0)</f>
        <v>0</v>
      </c>
      <c r="BH1809" s="240">
        <f>IF(N1809="sníž. přenesená",J1809,0)</f>
        <v>0</v>
      </c>
      <c r="BI1809" s="240">
        <f>IF(N1809="nulová",J1809,0)</f>
        <v>0</v>
      </c>
      <c r="BJ1809" s="18" t="s">
        <v>86</v>
      </c>
      <c r="BK1809" s="240">
        <f>ROUND(I1809*H1809,2)</f>
        <v>0</v>
      </c>
      <c r="BL1809" s="18" t="s">
        <v>290</v>
      </c>
      <c r="BM1809" s="239" t="s">
        <v>2964</v>
      </c>
    </row>
    <row r="1810" s="12" customFormat="1" ht="22.8" customHeight="1">
      <c r="A1810" s="12"/>
      <c r="B1810" s="212"/>
      <c r="C1810" s="213"/>
      <c r="D1810" s="214" t="s">
        <v>78</v>
      </c>
      <c r="E1810" s="226" t="s">
        <v>2965</v>
      </c>
      <c r="F1810" s="226" t="s">
        <v>2966</v>
      </c>
      <c r="G1810" s="213"/>
      <c r="H1810" s="213"/>
      <c r="I1810" s="216"/>
      <c r="J1810" s="227">
        <f>BK1810</f>
        <v>0</v>
      </c>
      <c r="K1810" s="213"/>
      <c r="L1810" s="218"/>
      <c r="M1810" s="219"/>
      <c r="N1810" s="220"/>
      <c r="O1810" s="220"/>
      <c r="P1810" s="221">
        <f>SUM(P1811:P1880)</f>
        <v>0</v>
      </c>
      <c r="Q1810" s="220"/>
      <c r="R1810" s="221">
        <f>SUM(R1811:R1880)</f>
        <v>3.984239979999999</v>
      </c>
      <c r="S1810" s="220"/>
      <c r="T1810" s="222">
        <f>SUM(T1811:T1880)</f>
        <v>0</v>
      </c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R1810" s="223" t="s">
        <v>88</v>
      </c>
      <c r="AT1810" s="224" t="s">
        <v>78</v>
      </c>
      <c r="AU1810" s="224" t="s">
        <v>86</v>
      </c>
      <c r="AY1810" s="223" t="s">
        <v>216</v>
      </c>
      <c r="BK1810" s="225">
        <f>SUM(BK1811:BK1880)</f>
        <v>0</v>
      </c>
    </row>
    <row r="1811" s="2" customFormat="1" ht="16.5" customHeight="1">
      <c r="A1811" s="39"/>
      <c r="B1811" s="40"/>
      <c r="C1811" s="228" t="s">
        <v>2967</v>
      </c>
      <c r="D1811" s="228" t="s">
        <v>218</v>
      </c>
      <c r="E1811" s="229" t="s">
        <v>2968</v>
      </c>
      <c r="F1811" s="230" t="s">
        <v>2969</v>
      </c>
      <c r="G1811" s="231" t="s">
        <v>277</v>
      </c>
      <c r="H1811" s="232">
        <v>465.80000000000001</v>
      </c>
      <c r="I1811" s="233"/>
      <c r="J1811" s="234">
        <f>ROUND(I1811*H1811,2)</f>
        <v>0</v>
      </c>
      <c r="K1811" s="230" t="s">
        <v>222</v>
      </c>
      <c r="L1811" s="45"/>
      <c r="M1811" s="235" t="s">
        <v>1</v>
      </c>
      <c r="N1811" s="236" t="s">
        <v>44</v>
      </c>
      <c r="O1811" s="92"/>
      <c r="P1811" s="237">
        <f>O1811*H1811</f>
        <v>0</v>
      </c>
      <c r="Q1811" s="237">
        <v>0</v>
      </c>
      <c r="R1811" s="237">
        <f>Q1811*H1811</f>
        <v>0</v>
      </c>
      <c r="S1811" s="237">
        <v>0</v>
      </c>
      <c r="T1811" s="238">
        <f>S1811*H1811</f>
        <v>0</v>
      </c>
      <c r="U1811" s="39"/>
      <c r="V1811" s="39"/>
      <c r="W1811" s="39"/>
      <c r="X1811" s="39"/>
      <c r="Y1811" s="39"/>
      <c r="Z1811" s="39"/>
      <c r="AA1811" s="39"/>
      <c r="AB1811" s="39"/>
      <c r="AC1811" s="39"/>
      <c r="AD1811" s="39"/>
      <c r="AE1811" s="39"/>
      <c r="AR1811" s="239" t="s">
        <v>290</v>
      </c>
      <c r="AT1811" s="239" t="s">
        <v>218</v>
      </c>
      <c r="AU1811" s="239" t="s">
        <v>88</v>
      </c>
      <c r="AY1811" s="18" t="s">
        <v>216</v>
      </c>
      <c r="BE1811" s="240">
        <f>IF(N1811="základní",J1811,0)</f>
        <v>0</v>
      </c>
      <c r="BF1811" s="240">
        <f>IF(N1811="snížená",J1811,0)</f>
        <v>0</v>
      </c>
      <c r="BG1811" s="240">
        <f>IF(N1811="zákl. přenesená",J1811,0)</f>
        <v>0</v>
      </c>
      <c r="BH1811" s="240">
        <f>IF(N1811="sníž. přenesená",J1811,0)</f>
        <v>0</v>
      </c>
      <c r="BI1811" s="240">
        <f>IF(N1811="nulová",J1811,0)</f>
        <v>0</v>
      </c>
      <c r="BJ1811" s="18" t="s">
        <v>86</v>
      </c>
      <c r="BK1811" s="240">
        <f>ROUND(I1811*H1811,2)</f>
        <v>0</v>
      </c>
      <c r="BL1811" s="18" t="s">
        <v>290</v>
      </c>
      <c r="BM1811" s="239" t="s">
        <v>2970</v>
      </c>
    </row>
    <row r="1812" s="2" customFormat="1" ht="16.5" customHeight="1">
      <c r="A1812" s="39"/>
      <c r="B1812" s="40"/>
      <c r="C1812" s="228" t="s">
        <v>2971</v>
      </c>
      <c r="D1812" s="228" t="s">
        <v>218</v>
      </c>
      <c r="E1812" s="229" t="s">
        <v>2972</v>
      </c>
      <c r="F1812" s="230" t="s">
        <v>2973</v>
      </c>
      <c r="G1812" s="231" t="s">
        <v>277</v>
      </c>
      <c r="H1812" s="232">
        <v>465.80000000000001</v>
      </c>
      <c r="I1812" s="233"/>
      <c r="J1812" s="234">
        <f>ROUND(I1812*H1812,2)</f>
        <v>0</v>
      </c>
      <c r="K1812" s="230" t="s">
        <v>222</v>
      </c>
      <c r="L1812" s="45"/>
      <c r="M1812" s="235" t="s">
        <v>1</v>
      </c>
      <c r="N1812" s="236" t="s">
        <v>44</v>
      </c>
      <c r="O1812" s="92"/>
      <c r="P1812" s="237">
        <f>O1812*H1812</f>
        <v>0</v>
      </c>
      <c r="Q1812" s="237">
        <v>0</v>
      </c>
      <c r="R1812" s="237">
        <f>Q1812*H1812</f>
        <v>0</v>
      </c>
      <c r="S1812" s="237">
        <v>0</v>
      </c>
      <c r="T1812" s="238">
        <f>S1812*H1812</f>
        <v>0</v>
      </c>
      <c r="U1812" s="39"/>
      <c r="V1812" s="39"/>
      <c r="W1812" s="39"/>
      <c r="X1812" s="39"/>
      <c r="Y1812" s="39"/>
      <c r="Z1812" s="39"/>
      <c r="AA1812" s="39"/>
      <c r="AB1812" s="39"/>
      <c r="AC1812" s="39"/>
      <c r="AD1812" s="39"/>
      <c r="AE1812" s="39"/>
      <c r="AR1812" s="239" t="s">
        <v>290</v>
      </c>
      <c r="AT1812" s="239" t="s">
        <v>218</v>
      </c>
      <c r="AU1812" s="239" t="s">
        <v>88</v>
      </c>
      <c r="AY1812" s="18" t="s">
        <v>216</v>
      </c>
      <c r="BE1812" s="240">
        <f>IF(N1812="základní",J1812,0)</f>
        <v>0</v>
      </c>
      <c r="BF1812" s="240">
        <f>IF(N1812="snížená",J1812,0)</f>
        <v>0</v>
      </c>
      <c r="BG1812" s="240">
        <f>IF(N1812="zákl. přenesená",J1812,0)</f>
        <v>0</v>
      </c>
      <c r="BH1812" s="240">
        <f>IF(N1812="sníž. přenesená",J1812,0)</f>
        <v>0</v>
      </c>
      <c r="BI1812" s="240">
        <f>IF(N1812="nulová",J1812,0)</f>
        <v>0</v>
      </c>
      <c r="BJ1812" s="18" t="s">
        <v>86</v>
      </c>
      <c r="BK1812" s="240">
        <f>ROUND(I1812*H1812,2)</f>
        <v>0</v>
      </c>
      <c r="BL1812" s="18" t="s">
        <v>290</v>
      </c>
      <c r="BM1812" s="239" t="s">
        <v>2974</v>
      </c>
    </row>
    <row r="1813" s="13" customFormat="1">
      <c r="A1813" s="13"/>
      <c r="B1813" s="241"/>
      <c r="C1813" s="242"/>
      <c r="D1813" s="243" t="s">
        <v>230</v>
      </c>
      <c r="E1813" s="244" t="s">
        <v>1</v>
      </c>
      <c r="F1813" s="245" t="s">
        <v>2975</v>
      </c>
      <c r="G1813" s="242"/>
      <c r="H1813" s="246">
        <v>179.59999999999999</v>
      </c>
      <c r="I1813" s="247"/>
      <c r="J1813" s="242"/>
      <c r="K1813" s="242"/>
      <c r="L1813" s="248"/>
      <c r="M1813" s="249"/>
      <c r="N1813" s="250"/>
      <c r="O1813" s="250"/>
      <c r="P1813" s="250"/>
      <c r="Q1813" s="250"/>
      <c r="R1813" s="250"/>
      <c r="S1813" s="250"/>
      <c r="T1813" s="251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T1813" s="252" t="s">
        <v>230</v>
      </c>
      <c r="AU1813" s="252" t="s">
        <v>88</v>
      </c>
      <c r="AV1813" s="13" t="s">
        <v>88</v>
      </c>
      <c r="AW1813" s="13" t="s">
        <v>34</v>
      </c>
      <c r="AX1813" s="13" t="s">
        <v>79</v>
      </c>
      <c r="AY1813" s="252" t="s">
        <v>216</v>
      </c>
    </row>
    <row r="1814" s="13" customFormat="1">
      <c r="A1814" s="13"/>
      <c r="B1814" s="241"/>
      <c r="C1814" s="242"/>
      <c r="D1814" s="243" t="s">
        <v>230</v>
      </c>
      <c r="E1814" s="244" t="s">
        <v>1</v>
      </c>
      <c r="F1814" s="245" t="s">
        <v>464</v>
      </c>
      <c r="G1814" s="242"/>
      <c r="H1814" s="246">
        <v>52</v>
      </c>
      <c r="I1814" s="247"/>
      <c r="J1814" s="242"/>
      <c r="K1814" s="242"/>
      <c r="L1814" s="248"/>
      <c r="M1814" s="249"/>
      <c r="N1814" s="250"/>
      <c r="O1814" s="250"/>
      <c r="P1814" s="250"/>
      <c r="Q1814" s="250"/>
      <c r="R1814" s="250"/>
      <c r="S1814" s="250"/>
      <c r="T1814" s="251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52" t="s">
        <v>230</v>
      </c>
      <c r="AU1814" s="252" t="s">
        <v>88</v>
      </c>
      <c r="AV1814" s="13" t="s">
        <v>88</v>
      </c>
      <c r="AW1814" s="13" t="s">
        <v>34</v>
      </c>
      <c r="AX1814" s="13" t="s">
        <v>79</v>
      </c>
      <c r="AY1814" s="252" t="s">
        <v>216</v>
      </c>
    </row>
    <row r="1815" s="15" customFormat="1">
      <c r="A1815" s="15"/>
      <c r="B1815" s="280"/>
      <c r="C1815" s="281"/>
      <c r="D1815" s="243" t="s">
        <v>230</v>
      </c>
      <c r="E1815" s="282" t="s">
        <v>1</v>
      </c>
      <c r="F1815" s="283" t="s">
        <v>775</v>
      </c>
      <c r="G1815" s="281"/>
      <c r="H1815" s="284">
        <v>231.59999999999999</v>
      </c>
      <c r="I1815" s="285"/>
      <c r="J1815" s="281"/>
      <c r="K1815" s="281"/>
      <c r="L1815" s="286"/>
      <c r="M1815" s="287"/>
      <c r="N1815" s="288"/>
      <c r="O1815" s="288"/>
      <c r="P1815" s="288"/>
      <c r="Q1815" s="288"/>
      <c r="R1815" s="288"/>
      <c r="S1815" s="288"/>
      <c r="T1815" s="289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T1815" s="290" t="s">
        <v>230</v>
      </c>
      <c r="AU1815" s="290" t="s">
        <v>88</v>
      </c>
      <c r="AV1815" s="15" t="s">
        <v>99</v>
      </c>
      <c r="AW1815" s="15" t="s">
        <v>34</v>
      </c>
      <c r="AX1815" s="15" t="s">
        <v>79</v>
      </c>
      <c r="AY1815" s="290" t="s">
        <v>216</v>
      </c>
    </row>
    <row r="1816" s="13" customFormat="1">
      <c r="A1816" s="13"/>
      <c r="B1816" s="241"/>
      <c r="C1816" s="242"/>
      <c r="D1816" s="243" t="s">
        <v>230</v>
      </c>
      <c r="E1816" s="244" t="s">
        <v>1</v>
      </c>
      <c r="F1816" s="245" t="s">
        <v>2976</v>
      </c>
      <c r="G1816" s="242"/>
      <c r="H1816" s="246">
        <v>180.5</v>
      </c>
      <c r="I1816" s="247"/>
      <c r="J1816" s="242"/>
      <c r="K1816" s="242"/>
      <c r="L1816" s="248"/>
      <c r="M1816" s="249"/>
      <c r="N1816" s="250"/>
      <c r="O1816" s="250"/>
      <c r="P1816" s="250"/>
      <c r="Q1816" s="250"/>
      <c r="R1816" s="250"/>
      <c r="S1816" s="250"/>
      <c r="T1816" s="251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T1816" s="252" t="s">
        <v>230</v>
      </c>
      <c r="AU1816" s="252" t="s">
        <v>88</v>
      </c>
      <c r="AV1816" s="13" t="s">
        <v>88</v>
      </c>
      <c r="AW1816" s="13" t="s">
        <v>34</v>
      </c>
      <c r="AX1816" s="13" t="s">
        <v>79</v>
      </c>
      <c r="AY1816" s="252" t="s">
        <v>216</v>
      </c>
    </row>
    <row r="1817" s="13" customFormat="1">
      <c r="A1817" s="13"/>
      <c r="B1817" s="241"/>
      <c r="C1817" s="242"/>
      <c r="D1817" s="243" t="s">
        <v>230</v>
      </c>
      <c r="E1817" s="244" t="s">
        <v>1</v>
      </c>
      <c r="F1817" s="245" t="s">
        <v>2977</v>
      </c>
      <c r="G1817" s="242"/>
      <c r="H1817" s="246">
        <v>53.700000000000003</v>
      </c>
      <c r="I1817" s="247"/>
      <c r="J1817" s="242"/>
      <c r="K1817" s="242"/>
      <c r="L1817" s="248"/>
      <c r="M1817" s="249"/>
      <c r="N1817" s="250"/>
      <c r="O1817" s="250"/>
      <c r="P1817" s="250"/>
      <c r="Q1817" s="250"/>
      <c r="R1817" s="250"/>
      <c r="S1817" s="250"/>
      <c r="T1817" s="251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52" t="s">
        <v>230</v>
      </c>
      <c r="AU1817" s="252" t="s">
        <v>88</v>
      </c>
      <c r="AV1817" s="13" t="s">
        <v>88</v>
      </c>
      <c r="AW1817" s="13" t="s">
        <v>34</v>
      </c>
      <c r="AX1817" s="13" t="s">
        <v>79</v>
      </c>
      <c r="AY1817" s="252" t="s">
        <v>216</v>
      </c>
    </row>
    <row r="1818" s="15" customFormat="1">
      <c r="A1818" s="15"/>
      <c r="B1818" s="280"/>
      <c r="C1818" s="281"/>
      <c r="D1818" s="243" t="s">
        <v>230</v>
      </c>
      <c r="E1818" s="282" t="s">
        <v>1</v>
      </c>
      <c r="F1818" s="283" t="s">
        <v>778</v>
      </c>
      <c r="G1818" s="281"/>
      <c r="H1818" s="284">
        <v>234.19999999999999</v>
      </c>
      <c r="I1818" s="285"/>
      <c r="J1818" s="281"/>
      <c r="K1818" s="281"/>
      <c r="L1818" s="286"/>
      <c r="M1818" s="287"/>
      <c r="N1818" s="288"/>
      <c r="O1818" s="288"/>
      <c r="P1818" s="288"/>
      <c r="Q1818" s="288"/>
      <c r="R1818" s="288"/>
      <c r="S1818" s="288"/>
      <c r="T1818" s="289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T1818" s="290" t="s">
        <v>230</v>
      </c>
      <c r="AU1818" s="290" t="s">
        <v>88</v>
      </c>
      <c r="AV1818" s="15" t="s">
        <v>99</v>
      </c>
      <c r="AW1818" s="15" t="s">
        <v>34</v>
      </c>
      <c r="AX1818" s="15" t="s">
        <v>79</v>
      </c>
      <c r="AY1818" s="290" t="s">
        <v>216</v>
      </c>
    </row>
    <row r="1819" s="14" customFormat="1">
      <c r="A1819" s="14"/>
      <c r="B1819" s="253"/>
      <c r="C1819" s="254"/>
      <c r="D1819" s="243" t="s">
        <v>230</v>
      </c>
      <c r="E1819" s="255" t="s">
        <v>1</v>
      </c>
      <c r="F1819" s="256" t="s">
        <v>285</v>
      </c>
      <c r="G1819" s="254"/>
      <c r="H1819" s="257">
        <v>465.80000000000001</v>
      </c>
      <c r="I1819" s="258"/>
      <c r="J1819" s="254"/>
      <c r="K1819" s="254"/>
      <c r="L1819" s="259"/>
      <c r="M1819" s="260"/>
      <c r="N1819" s="261"/>
      <c r="O1819" s="261"/>
      <c r="P1819" s="261"/>
      <c r="Q1819" s="261"/>
      <c r="R1819" s="261"/>
      <c r="S1819" s="261"/>
      <c r="T1819" s="262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63" t="s">
        <v>230</v>
      </c>
      <c r="AU1819" s="263" t="s">
        <v>88</v>
      </c>
      <c r="AV1819" s="14" t="s">
        <v>121</v>
      </c>
      <c r="AW1819" s="14" t="s">
        <v>34</v>
      </c>
      <c r="AX1819" s="14" t="s">
        <v>86</v>
      </c>
      <c r="AY1819" s="263" t="s">
        <v>216</v>
      </c>
    </row>
    <row r="1820" s="2" customFormat="1" ht="16.5" customHeight="1">
      <c r="A1820" s="39"/>
      <c r="B1820" s="40"/>
      <c r="C1820" s="228" t="s">
        <v>2978</v>
      </c>
      <c r="D1820" s="228" t="s">
        <v>218</v>
      </c>
      <c r="E1820" s="229" t="s">
        <v>2979</v>
      </c>
      <c r="F1820" s="230" t="s">
        <v>2980</v>
      </c>
      <c r="G1820" s="231" t="s">
        <v>277</v>
      </c>
      <c r="H1820" s="232">
        <v>931.60000000000002</v>
      </c>
      <c r="I1820" s="233"/>
      <c r="J1820" s="234">
        <f>ROUND(I1820*H1820,2)</f>
        <v>0</v>
      </c>
      <c r="K1820" s="230" t="s">
        <v>222</v>
      </c>
      <c r="L1820" s="45"/>
      <c r="M1820" s="235" t="s">
        <v>1</v>
      </c>
      <c r="N1820" s="236" t="s">
        <v>44</v>
      </c>
      <c r="O1820" s="92"/>
      <c r="P1820" s="237">
        <f>O1820*H1820</f>
        <v>0</v>
      </c>
      <c r="Q1820" s="237">
        <v>3.0000000000000001E-05</v>
      </c>
      <c r="R1820" s="237">
        <f>Q1820*H1820</f>
        <v>0.027948000000000001</v>
      </c>
      <c r="S1820" s="237">
        <v>0</v>
      </c>
      <c r="T1820" s="238">
        <f>S1820*H1820</f>
        <v>0</v>
      </c>
      <c r="U1820" s="39"/>
      <c r="V1820" s="39"/>
      <c r="W1820" s="39"/>
      <c r="X1820" s="39"/>
      <c r="Y1820" s="39"/>
      <c r="Z1820" s="39"/>
      <c r="AA1820" s="39"/>
      <c r="AB1820" s="39"/>
      <c r="AC1820" s="39"/>
      <c r="AD1820" s="39"/>
      <c r="AE1820" s="39"/>
      <c r="AR1820" s="239" t="s">
        <v>290</v>
      </c>
      <c r="AT1820" s="239" t="s">
        <v>218</v>
      </c>
      <c r="AU1820" s="239" t="s">
        <v>88</v>
      </c>
      <c r="AY1820" s="18" t="s">
        <v>216</v>
      </c>
      <c r="BE1820" s="240">
        <f>IF(N1820="základní",J1820,0)</f>
        <v>0</v>
      </c>
      <c r="BF1820" s="240">
        <f>IF(N1820="snížená",J1820,0)</f>
        <v>0</v>
      </c>
      <c r="BG1820" s="240">
        <f>IF(N1820="zákl. přenesená",J1820,0)</f>
        <v>0</v>
      </c>
      <c r="BH1820" s="240">
        <f>IF(N1820="sníž. přenesená",J1820,0)</f>
        <v>0</v>
      </c>
      <c r="BI1820" s="240">
        <f>IF(N1820="nulová",J1820,0)</f>
        <v>0</v>
      </c>
      <c r="BJ1820" s="18" t="s">
        <v>86</v>
      </c>
      <c r="BK1820" s="240">
        <f>ROUND(I1820*H1820,2)</f>
        <v>0</v>
      </c>
      <c r="BL1820" s="18" t="s">
        <v>290</v>
      </c>
      <c r="BM1820" s="239" t="s">
        <v>2981</v>
      </c>
    </row>
    <row r="1821" s="13" customFormat="1">
      <c r="A1821" s="13"/>
      <c r="B1821" s="241"/>
      <c r="C1821" s="242"/>
      <c r="D1821" s="243" t="s">
        <v>230</v>
      </c>
      <c r="E1821" s="244" t="s">
        <v>1</v>
      </c>
      <c r="F1821" s="245" t="s">
        <v>2982</v>
      </c>
      <c r="G1821" s="242"/>
      <c r="H1821" s="246">
        <v>931.60000000000002</v>
      </c>
      <c r="I1821" s="247"/>
      <c r="J1821" s="242"/>
      <c r="K1821" s="242"/>
      <c r="L1821" s="248"/>
      <c r="M1821" s="249"/>
      <c r="N1821" s="250"/>
      <c r="O1821" s="250"/>
      <c r="P1821" s="250"/>
      <c r="Q1821" s="250"/>
      <c r="R1821" s="250"/>
      <c r="S1821" s="250"/>
      <c r="T1821" s="251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T1821" s="252" t="s">
        <v>230</v>
      </c>
      <c r="AU1821" s="252" t="s">
        <v>88</v>
      </c>
      <c r="AV1821" s="13" t="s">
        <v>88</v>
      </c>
      <c r="AW1821" s="13" t="s">
        <v>34</v>
      </c>
      <c r="AX1821" s="13" t="s">
        <v>86</v>
      </c>
      <c r="AY1821" s="252" t="s">
        <v>216</v>
      </c>
    </row>
    <row r="1822" s="2" customFormat="1" ht="16.5" customHeight="1">
      <c r="A1822" s="39"/>
      <c r="B1822" s="40"/>
      <c r="C1822" s="228" t="s">
        <v>2983</v>
      </c>
      <c r="D1822" s="228" t="s">
        <v>218</v>
      </c>
      <c r="E1822" s="229" t="s">
        <v>2984</v>
      </c>
      <c r="F1822" s="230" t="s">
        <v>2985</v>
      </c>
      <c r="G1822" s="231" t="s">
        <v>277</v>
      </c>
      <c r="H1822" s="232">
        <v>465.80000000000001</v>
      </c>
      <c r="I1822" s="233"/>
      <c r="J1822" s="234">
        <f>ROUND(I1822*H1822,2)</f>
        <v>0</v>
      </c>
      <c r="K1822" s="230" t="s">
        <v>222</v>
      </c>
      <c r="L1822" s="45"/>
      <c r="M1822" s="235" t="s">
        <v>1</v>
      </c>
      <c r="N1822" s="236" t="s">
        <v>44</v>
      </c>
      <c r="O1822" s="92"/>
      <c r="P1822" s="237">
        <f>O1822*H1822</f>
        <v>0</v>
      </c>
      <c r="Q1822" s="237">
        <v>0.0044999999999999997</v>
      </c>
      <c r="R1822" s="237">
        <f>Q1822*H1822</f>
        <v>2.0960999999999999</v>
      </c>
      <c r="S1822" s="237">
        <v>0</v>
      </c>
      <c r="T1822" s="238">
        <f>S1822*H1822</f>
        <v>0</v>
      </c>
      <c r="U1822" s="39"/>
      <c r="V1822" s="39"/>
      <c r="W1822" s="39"/>
      <c r="X1822" s="39"/>
      <c r="Y1822" s="39"/>
      <c r="Z1822" s="39"/>
      <c r="AA1822" s="39"/>
      <c r="AB1822" s="39"/>
      <c r="AC1822" s="39"/>
      <c r="AD1822" s="39"/>
      <c r="AE1822" s="39"/>
      <c r="AR1822" s="239" t="s">
        <v>290</v>
      </c>
      <c r="AT1822" s="239" t="s">
        <v>218</v>
      </c>
      <c r="AU1822" s="239" t="s">
        <v>88</v>
      </c>
      <c r="AY1822" s="18" t="s">
        <v>216</v>
      </c>
      <c r="BE1822" s="240">
        <f>IF(N1822="základní",J1822,0)</f>
        <v>0</v>
      </c>
      <c r="BF1822" s="240">
        <f>IF(N1822="snížená",J1822,0)</f>
        <v>0</v>
      </c>
      <c r="BG1822" s="240">
        <f>IF(N1822="zákl. přenesená",J1822,0)</f>
        <v>0</v>
      </c>
      <c r="BH1822" s="240">
        <f>IF(N1822="sníž. přenesená",J1822,0)</f>
        <v>0</v>
      </c>
      <c r="BI1822" s="240">
        <f>IF(N1822="nulová",J1822,0)</f>
        <v>0</v>
      </c>
      <c r="BJ1822" s="18" t="s">
        <v>86</v>
      </c>
      <c r="BK1822" s="240">
        <f>ROUND(I1822*H1822,2)</f>
        <v>0</v>
      </c>
      <c r="BL1822" s="18" t="s">
        <v>290</v>
      </c>
      <c r="BM1822" s="239" t="s">
        <v>2986</v>
      </c>
    </row>
    <row r="1823" s="13" customFormat="1">
      <c r="A1823" s="13"/>
      <c r="B1823" s="241"/>
      <c r="C1823" s="242"/>
      <c r="D1823" s="243" t="s">
        <v>230</v>
      </c>
      <c r="E1823" s="244" t="s">
        <v>1</v>
      </c>
      <c r="F1823" s="245" t="s">
        <v>2975</v>
      </c>
      <c r="G1823" s="242"/>
      <c r="H1823" s="246">
        <v>179.59999999999999</v>
      </c>
      <c r="I1823" s="247"/>
      <c r="J1823" s="242"/>
      <c r="K1823" s="242"/>
      <c r="L1823" s="248"/>
      <c r="M1823" s="249"/>
      <c r="N1823" s="250"/>
      <c r="O1823" s="250"/>
      <c r="P1823" s="250"/>
      <c r="Q1823" s="250"/>
      <c r="R1823" s="250"/>
      <c r="S1823" s="250"/>
      <c r="T1823" s="251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52" t="s">
        <v>230</v>
      </c>
      <c r="AU1823" s="252" t="s">
        <v>88</v>
      </c>
      <c r="AV1823" s="13" t="s">
        <v>88</v>
      </c>
      <c r="AW1823" s="13" t="s">
        <v>34</v>
      </c>
      <c r="AX1823" s="13" t="s">
        <v>79</v>
      </c>
      <c r="AY1823" s="252" t="s">
        <v>216</v>
      </c>
    </row>
    <row r="1824" s="13" customFormat="1">
      <c r="A1824" s="13"/>
      <c r="B1824" s="241"/>
      <c r="C1824" s="242"/>
      <c r="D1824" s="243" t="s">
        <v>230</v>
      </c>
      <c r="E1824" s="244" t="s">
        <v>1</v>
      </c>
      <c r="F1824" s="245" t="s">
        <v>464</v>
      </c>
      <c r="G1824" s="242"/>
      <c r="H1824" s="246">
        <v>52</v>
      </c>
      <c r="I1824" s="247"/>
      <c r="J1824" s="242"/>
      <c r="K1824" s="242"/>
      <c r="L1824" s="248"/>
      <c r="M1824" s="249"/>
      <c r="N1824" s="250"/>
      <c r="O1824" s="250"/>
      <c r="P1824" s="250"/>
      <c r="Q1824" s="250"/>
      <c r="R1824" s="250"/>
      <c r="S1824" s="250"/>
      <c r="T1824" s="251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52" t="s">
        <v>230</v>
      </c>
      <c r="AU1824" s="252" t="s">
        <v>88</v>
      </c>
      <c r="AV1824" s="13" t="s">
        <v>88</v>
      </c>
      <c r="AW1824" s="13" t="s">
        <v>34</v>
      </c>
      <c r="AX1824" s="13" t="s">
        <v>79</v>
      </c>
      <c r="AY1824" s="252" t="s">
        <v>216</v>
      </c>
    </row>
    <row r="1825" s="15" customFormat="1">
      <c r="A1825" s="15"/>
      <c r="B1825" s="280"/>
      <c r="C1825" s="281"/>
      <c r="D1825" s="243" t="s">
        <v>230</v>
      </c>
      <c r="E1825" s="282" t="s">
        <v>1</v>
      </c>
      <c r="F1825" s="283" t="s">
        <v>775</v>
      </c>
      <c r="G1825" s="281"/>
      <c r="H1825" s="284">
        <v>231.59999999999999</v>
      </c>
      <c r="I1825" s="285"/>
      <c r="J1825" s="281"/>
      <c r="K1825" s="281"/>
      <c r="L1825" s="286"/>
      <c r="M1825" s="287"/>
      <c r="N1825" s="288"/>
      <c r="O1825" s="288"/>
      <c r="P1825" s="288"/>
      <c r="Q1825" s="288"/>
      <c r="R1825" s="288"/>
      <c r="S1825" s="288"/>
      <c r="T1825" s="289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T1825" s="290" t="s">
        <v>230</v>
      </c>
      <c r="AU1825" s="290" t="s">
        <v>88</v>
      </c>
      <c r="AV1825" s="15" t="s">
        <v>99</v>
      </c>
      <c r="AW1825" s="15" t="s">
        <v>34</v>
      </c>
      <c r="AX1825" s="15" t="s">
        <v>79</v>
      </c>
      <c r="AY1825" s="290" t="s">
        <v>216</v>
      </c>
    </row>
    <row r="1826" s="13" customFormat="1">
      <c r="A1826" s="13"/>
      <c r="B1826" s="241"/>
      <c r="C1826" s="242"/>
      <c r="D1826" s="243" t="s">
        <v>230</v>
      </c>
      <c r="E1826" s="244" t="s">
        <v>1</v>
      </c>
      <c r="F1826" s="245" t="s">
        <v>2976</v>
      </c>
      <c r="G1826" s="242"/>
      <c r="H1826" s="246">
        <v>180.5</v>
      </c>
      <c r="I1826" s="247"/>
      <c r="J1826" s="242"/>
      <c r="K1826" s="242"/>
      <c r="L1826" s="248"/>
      <c r="M1826" s="249"/>
      <c r="N1826" s="250"/>
      <c r="O1826" s="250"/>
      <c r="P1826" s="250"/>
      <c r="Q1826" s="250"/>
      <c r="R1826" s="250"/>
      <c r="S1826" s="250"/>
      <c r="T1826" s="251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52" t="s">
        <v>230</v>
      </c>
      <c r="AU1826" s="252" t="s">
        <v>88</v>
      </c>
      <c r="AV1826" s="13" t="s">
        <v>88</v>
      </c>
      <c r="AW1826" s="13" t="s">
        <v>34</v>
      </c>
      <c r="AX1826" s="13" t="s">
        <v>79</v>
      </c>
      <c r="AY1826" s="252" t="s">
        <v>216</v>
      </c>
    </row>
    <row r="1827" s="13" customFormat="1">
      <c r="A1827" s="13"/>
      <c r="B1827" s="241"/>
      <c r="C1827" s="242"/>
      <c r="D1827" s="243" t="s">
        <v>230</v>
      </c>
      <c r="E1827" s="244" t="s">
        <v>1</v>
      </c>
      <c r="F1827" s="245" t="s">
        <v>2977</v>
      </c>
      <c r="G1827" s="242"/>
      <c r="H1827" s="246">
        <v>53.700000000000003</v>
      </c>
      <c r="I1827" s="247"/>
      <c r="J1827" s="242"/>
      <c r="K1827" s="242"/>
      <c r="L1827" s="248"/>
      <c r="M1827" s="249"/>
      <c r="N1827" s="250"/>
      <c r="O1827" s="250"/>
      <c r="P1827" s="250"/>
      <c r="Q1827" s="250"/>
      <c r="R1827" s="250"/>
      <c r="S1827" s="250"/>
      <c r="T1827" s="251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T1827" s="252" t="s">
        <v>230</v>
      </c>
      <c r="AU1827" s="252" t="s">
        <v>88</v>
      </c>
      <c r="AV1827" s="13" t="s">
        <v>88</v>
      </c>
      <c r="AW1827" s="13" t="s">
        <v>34</v>
      </c>
      <c r="AX1827" s="13" t="s">
        <v>79</v>
      </c>
      <c r="AY1827" s="252" t="s">
        <v>216</v>
      </c>
    </row>
    <row r="1828" s="15" customFormat="1">
      <c r="A1828" s="15"/>
      <c r="B1828" s="280"/>
      <c r="C1828" s="281"/>
      <c r="D1828" s="243" t="s">
        <v>230</v>
      </c>
      <c r="E1828" s="282" t="s">
        <v>1</v>
      </c>
      <c r="F1828" s="283" t="s">
        <v>778</v>
      </c>
      <c r="G1828" s="281"/>
      <c r="H1828" s="284">
        <v>234.19999999999999</v>
      </c>
      <c r="I1828" s="285"/>
      <c r="J1828" s="281"/>
      <c r="K1828" s="281"/>
      <c r="L1828" s="286"/>
      <c r="M1828" s="287"/>
      <c r="N1828" s="288"/>
      <c r="O1828" s="288"/>
      <c r="P1828" s="288"/>
      <c r="Q1828" s="288"/>
      <c r="R1828" s="288"/>
      <c r="S1828" s="288"/>
      <c r="T1828" s="289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T1828" s="290" t="s">
        <v>230</v>
      </c>
      <c r="AU1828" s="290" t="s">
        <v>88</v>
      </c>
      <c r="AV1828" s="15" t="s">
        <v>99</v>
      </c>
      <c r="AW1828" s="15" t="s">
        <v>34</v>
      </c>
      <c r="AX1828" s="15" t="s">
        <v>79</v>
      </c>
      <c r="AY1828" s="290" t="s">
        <v>216</v>
      </c>
    </row>
    <row r="1829" s="14" customFormat="1">
      <c r="A1829" s="14"/>
      <c r="B1829" s="253"/>
      <c r="C1829" s="254"/>
      <c r="D1829" s="243" t="s">
        <v>230</v>
      </c>
      <c r="E1829" s="255" t="s">
        <v>1</v>
      </c>
      <c r="F1829" s="256" t="s">
        <v>285</v>
      </c>
      <c r="G1829" s="254"/>
      <c r="H1829" s="257">
        <v>465.80000000000001</v>
      </c>
      <c r="I1829" s="258"/>
      <c r="J1829" s="254"/>
      <c r="K1829" s="254"/>
      <c r="L1829" s="259"/>
      <c r="M1829" s="260"/>
      <c r="N1829" s="261"/>
      <c r="O1829" s="261"/>
      <c r="P1829" s="261"/>
      <c r="Q1829" s="261"/>
      <c r="R1829" s="261"/>
      <c r="S1829" s="261"/>
      <c r="T1829" s="262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63" t="s">
        <v>230</v>
      </c>
      <c r="AU1829" s="263" t="s">
        <v>88</v>
      </c>
      <c r="AV1829" s="14" t="s">
        <v>121</v>
      </c>
      <c r="AW1829" s="14" t="s">
        <v>34</v>
      </c>
      <c r="AX1829" s="14" t="s">
        <v>86</v>
      </c>
      <c r="AY1829" s="263" t="s">
        <v>216</v>
      </c>
    </row>
    <row r="1830" s="2" customFormat="1" ht="16.5" customHeight="1">
      <c r="A1830" s="39"/>
      <c r="B1830" s="40"/>
      <c r="C1830" s="228" t="s">
        <v>2987</v>
      </c>
      <c r="D1830" s="228" t="s">
        <v>218</v>
      </c>
      <c r="E1830" s="229" t="s">
        <v>2988</v>
      </c>
      <c r="F1830" s="230" t="s">
        <v>2989</v>
      </c>
      <c r="G1830" s="231" t="s">
        <v>277</v>
      </c>
      <c r="H1830" s="232">
        <v>105.7</v>
      </c>
      <c r="I1830" s="233"/>
      <c r="J1830" s="234">
        <f>ROUND(I1830*H1830,2)</f>
        <v>0</v>
      </c>
      <c r="K1830" s="230" t="s">
        <v>222</v>
      </c>
      <c r="L1830" s="45"/>
      <c r="M1830" s="235" t="s">
        <v>1</v>
      </c>
      <c r="N1830" s="236" t="s">
        <v>44</v>
      </c>
      <c r="O1830" s="92"/>
      <c r="P1830" s="237">
        <f>O1830*H1830</f>
        <v>0</v>
      </c>
      <c r="Q1830" s="237">
        <v>0.00020000000000000001</v>
      </c>
      <c r="R1830" s="237">
        <f>Q1830*H1830</f>
        <v>0.021140000000000003</v>
      </c>
      <c r="S1830" s="237">
        <v>0</v>
      </c>
      <c r="T1830" s="238">
        <f>S1830*H1830</f>
        <v>0</v>
      </c>
      <c r="U1830" s="39"/>
      <c r="V1830" s="39"/>
      <c r="W1830" s="39"/>
      <c r="X1830" s="39"/>
      <c r="Y1830" s="39"/>
      <c r="Z1830" s="39"/>
      <c r="AA1830" s="39"/>
      <c r="AB1830" s="39"/>
      <c r="AC1830" s="39"/>
      <c r="AD1830" s="39"/>
      <c r="AE1830" s="39"/>
      <c r="AR1830" s="239" t="s">
        <v>290</v>
      </c>
      <c r="AT1830" s="239" t="s">
        <v>218</v>
      </c>
      <c r="AU1830" s="239" t="s">
        <v>88</v>
      </c>
      <c r="AY1830" s="18" t="s">
        <v>216</v>
      </c>
      <c r="BE1830" s="240">
        <f>IF(N1830="základní",J1830,0)</f>
        <v>0</v>
      </c>
      <c r="BF1830" s="240">
        <f>IF(N1830="snížená",J1830,0)</f>
        <v>0</v>
      </c>
      <c r="BG1830" s="240">
        <f>IF(N1830="zákl. přenesená",J1830,0)</f>
        <v>0</v>
      </c>
      <c r="BH1830" s="240">
        <f>IF(N1830="sníž. přenesená",J1830,0)</f>
        <v>0</v>
      </c>
      <c r="BI1830" s="240">
        <f>IF(N1830="nulová",J1830,0)</f>
        <v>0</v>
      </c>
      <c r="BJ1830" s="18" t="s">
        <v>86</v>
      </c>
      <c r="BK1830" s="240">
        <f>ROUND(I1830*H1830,2)</f>
        <v>0</v>
      </c>
      <c r="BL1830" s="18" t="s">
        <v>290</v>
      </c>
      <c r="BM1830" s="239" t="s">
        <v>2990</v>
      </c>
    </row>
    <row r="1831" s="13" customFormat="1">
      <c r="A1831" s="13"/>
      <c r="B1831" s="241"/>
      <c r="C1831" s="242"/>
      <c r="D1831" s="243" t="s">
        <v>230</v>
      </c>
      <c r="E1831" s="244" t="s">
        <v>1</v>
      </c>
      <c r="F1831" s="245" t="s">
        <v>464</v>
      </c>
      <c r="G1831" s="242"/>
      <c r="H1831" s="246">
        <v>52</v>
      </c>
      <c r="I1831" s="247"/>
      <c r="J1831" s="242"/>
      <c r="K1831" s="242"/>
      <c r="L1831" s="248"/>
      <c r="M1831" s="249"/>
      <c r="N1831" s="250"/>
      <c r="O1831" s="250"/>
      <c r="P1831" s="250"/>
      <c r="Q1831" s="250"/>
      <c r="R1831" s="250"/>
      <c r="S1831" s="250"/>
      <c r="T1831" s="251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T1831" s="252" t="s">
        <v>230</v>
      </c>
      <c r="AU1831" s="252" t="s">
        <v>88</v>
      </c>
      <c r="AV1831" s="13" t="s">
        <v>88</v>
      </c>
      <c r="AW1831" s="13" t="s">
        <v>34</v>
      </c>
      <c r="AX1831" s="13" t="s">
        <v>79</v>
      </c>
      <c r="AY1831" s="252" t="s">
        <v>216</v>
      </c>
    </row>
    <row r="1832" s="15" customFormat="1">
      <c r="A1832" s="15"/>
      <c r="B1832" s="280"/>
      <c r="C1832" s="281"/>
      <c r="D1832" s="243" t="s">
        <v>230</v>
      </c>
      <c r="E1832" s="282" t="s">
        <v>1</v>
      </c>
      <c r="F1832" s="283" t="s">
        <v>775</v>
      </c>
      <c r="G1832" s="281"/>
      <c r="H1832" s="284">
        <v>52</v>
      </c>
      <c r="I1832" s="285"/>
      <c r="J1832" s="281"/>
      <c r="K1832" s="281"/>
      <c r="L1832" s="286"/>
      <c r="M1832" s="287"/>
      <c r="N1832" s="288"/>
      <c r="O1832" s="288"/>
      <c r="P1832" s="288"/>
      <c r="Q1832" s="288"/>
      <c r="R1832" s="288"/>
      <c r="S1832" s="288"/>
      <c r="T1832" s="289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T1832" s="290" t="s">
        <v>230</v>
      </c>
      <c r="AU1832" s="290" t="s">
        <v>88</v>
      </c>
      <c r="AV1832" s="15" t="s">
        <v>99</v>
      </c>
      <c r="AW1832" s="15" t="s">
        <v>34</v>
      </c>
      <c r="AX1832" s="15" t="s">
        <v>79</v>
      </c>
      <c r="AY1832" s="290" t="s">
        <v>216</v>
      </c>
    </row>
    <row r="1833" s="13" customFormat="1">
      <c r="A1833" s="13"/>
      <c r="B1833" s="241"/>
      <c r="C1833" s="242"/>
      <c r="D1833" s="243" t="s">
        <v>230</v>
      </c>
      <c r="E1833" s="244" t="s">
        <v>1</v>
      </c>
      <c r="F1833" s="245" t="s">
        <v>2977</v>
      </c>
      <c r="G1833" s="242"/>
      <c r="H1833" s="246">
        <v>53.700000000000003</v>
      </c>
      <c r="I1833" s="247"/>
      <c r="J1833" s="242"/>
      <c r="K1833" s="242"/>
      <c r="L1833" s="248"/>
      <c r="M1833" s="249"/>
      <c r="N1833" s="250"/>
      <c r="O1833" s="250"/>
      <c r="P1833" s="250"/>
      <c r="Q1833" s="250"/>
      <c r="R1833" s="250"/>
      <c r="S1833" s="250"/>
      <c r="T1833" s="251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T1833" s="252" t="s">
        <v>230</v>
      </c>
      <c r="AU1833" s="252" t="s">
        <v>88</v>
      </c>
      <c r="AV1833" s="13" t="s">
        <v>88</v>
      </c>
      <c r="AW1833" s="13" t="s">
        <v>34</v>
      </c>
      <c r="AX1833" s="13" t="s">
        <v>79</v>
      </c>
      <c r="AY1833" s="252" t="s">
        <v>216</v>
      </c>
    </row>
    <row r="1834" s="15" customFormat="1">
      <c r="A1834" s="15"/>
      <c r="B1834" s="280"/>
      <c r="C1834" s="281"/>
      <c r="D1834" s="243" t="s">
        <v>230</v>
      </c>
      <c r="E1834" s="282" t="s">
        <v>1</v>
      </c>
      <c r="F1834" s="283" t="s">
        <v>778</v>
      </c>
      <c r="G1834" s="281"/>
      <c r="H1834" s="284">
        <v>53.700000000000003</v>
      </c>
      <c r="I1834" s="285"/>
      <c r="J1834" s="281"/>
      <c r="K1834" s="281"/>
      <c r="L1834" s="286"/>
      <c r="M1834" s="287"/>
      <c r="N1834" s="288"/>
      <c r="O1834" s="288"/>
      <c r="P1834" s="288"/>
      <c r="Q1834" s="288"/>
      <c r="R1834" s="288"/>
      <c r="S1834" s="288"/>
      <c r="T1834" s="289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T1834" s="290" t="s">
        <v>230</v>
      </c>
      <c r="AU1834" s="290" t="s">
        <v>88</v>
      </c>
      <c r="AV1834" s="15" t="s">
        <v>99</v>
      </c>
      <c r="AW1834" s="15" t="s">
        <v>34</v>
      </c>
      <c r="AX1834" s="15" t="s">
        <v>79</v>
      </c>
      <c r="AY1834" s="290" t="s">
        <v>216</v>
      </c>
    </row>
    <row r="1835" s="14" customFormat="1">
      <c r="A1835" s="14"/>
      <c r="B1835" s="253"/>
      <c r="C1835" s="254"/>
      <c r="D1835" s="243" t="s">
        <v>230</v>
      </c>
      <c r="E1835" s="255" t="s">
        <v>1</v>
      </c>
      <c r="F1835" s="256" t="s">
        <v>285</v>
      </c>
      <c r="G1835" s="254"/>
      <c r="H1835" s="257">
        <v>105.7</v>
      </c>
      <c r="I1835" s="258"/>
      <c r="J1835" s="254"/>
      <c r="K1835" s="254"/>
      <c r="L1835" s="259"/>
      <c r="M1835" s="260"/>
      <c r="N1835" s="261"/>
      <c r="O1835" s="261"/>
      <c r="P1835" s="261"/>
      <c r="Q1835" s="261"/>
      <c r="R1835" s="261"/>
      <c r="S1835" s="261"/>
      <c r="T1835" s="262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63" t="s">
        <v>230</v>
      </c>
      <c r="AU1835" s="263" t="s">
        <v>88</v>
      </c>
      <c r="AV1835" s="14" t="s">
        <v>121</v>
      </c>
      <c r="AW1835" s="14" t="s">
        <v>34</v>
      </c>
      <c r="AX1835" s="14" t="s">
        <v>86</v>
      </c>
      <c r="AY1835" s="263" t="s">
        <v>216</v>
      </c>
    </row>
    <row r="1836" s="2" customFormat="1" ht="24.15" customHeight="1">
      <c r="A1836" s="39"/>
      <c r="B1836" s="40"/>
      <c r="C1836" s="264" t="s">
        <v>2991</v>
      </c>
      <c r="D1836" s="264" t="s">
        <v>372</v>
      </c>
      <c r="E1836" s="265" t="s">
        <v>2992</v>
      </c>
      <c r="F1836" s="266" t="s">
        <v>2993</v>
      </c>
      <c r="G1836" s="267" t="s">
        <v>277</v>
      </c>
      <c r="H1836" s="268">
        <v>118.384</v>
      </c>
      <c r="I1836" s="269"/>
      <c r="J1836" s="270">
        <f>ROUND(I1836*H1836,2)</f>
        <v>0</v>
      </c>
      <c r="K1836" s="266" t="s">
        <v>222</v>
      </c>
      <c r="L1836" s="271"/>
      <c r="M1836" s="272" t="s">
        <v>1</v>
      </c>
      <c r="N1836" s="273" t="s">
        <v>44</v>
      </c>
      <c r="O1836" s="92"/>
      <c r="P1836" s="237">
        <f>O1836*H1836</f>
        <v>0</v>
      </c>
      <c r="Q1836" s="237">
        <v>0.00447</v>
      </c>
      <c r="R1836" s="237">
        <f>Q1836*H1836</f>
        <v>0.52917647999999995</v>
      </c>
      <c r="S1836" s="237">
        <v>0</v>
      </c>
      <c r="T1836" s="238">
        <f>S1836*H1836</f>
        <v>0</v>
      </c>
      <c r="U1836" s="39"/>
      <c r="V1836" s="39"/>
      <c r="W1836" s="39"/>
      <c r="X1836" s="39"/>
      <c r="Y1836" s="39"/>
      <c r="Z1836" s="39"/>
      <c r="AA1836" s="39"/>
      <c r="AB1836" s="39"/>
      <c r="AC1836" s="39"/>
      <c r="AD1836" s="39"/>
      <c r="AE1836" s="39"/>
      <c r="AR1836" s="239" t="s">
        <v>371</v>
      </c>
      <c r="AT1836" s="239" t="s">
        <v>372</v>
      </c>
      <c r="AU1836" s="239" t="s">
        <v>88</v>
      </c>
      <c r="AY1836" s="18" t="s">
        <v>216</v>
      </c>
      <c r="BE1836" s="240">
        <f>IF(N1836="základní",J1836,0)</f>
        <v>0</v>
      </c>
      <c r="BF1836" s="240">
        <f>IF(N1836="snížená",J1836,0)</f>
        <v>0</v>
      </c>
      <c r="BG1836" s="240">
        <f>IF(N1836="zákl. přenesená",J1836,0)</f>
        <v>0</v>
      </c>
      <c r="BH1836" s="240">
        <f>IF(N1836="sníž. přenesená",J1836,0)</f>
        <v>0</v>
      </c>
      <c r="BI1836" s="240">
        <f>IF(N1836="nulová",J1836,0)</f>
        <v>0</v>
      </c>
      <c r="BJ1836" s="18" t="s">
        <v>86</v>
      </c>
      <c r="BK1836" s="240">
        <f>ROUND(I1836*H1836,2)</f>
        <v>0</v>
      </c>
      <c r="BL1836" s="18" t="s">
        <v>290</v>
      </c>
      <c r="BM1836" s="239" t="s">
        <v>2994</v>
      </c>
    </row>
    <row r="1837" s="13" customFormat="1">
      <c r="A1837" s="13"/>
      <c r="B1837" s="241"/>
      <c r="C1837" s="242"/>
      <c r="D1837" s="243" t="s">
        <v>230</v>
      </c>
      <c r="E1837" s="244" t="s">
        <v>1</v>
      </c>
      <c r="F1837" s="245" t="s">
        <v>464</v>
      </c>
      <c r="G1837" s="242"/>
      <c r="H1837" s="246">
        <v>52</v>
      </c>
      <c r="I1837" s="247"/>
      <c r="J1837" s="242"/>
      <c r="K1837" s="242"/>
      <c r="L1837" s="248"/>
      <c r="M1837" s="249"/>
      <c r="N1837" s="250"/>
      <c r="O1837" s="250"/>
      <c r="P1837" s="250"/>
      <c r="Q1837" s="250"/>
      <c r="R1837" s="250"/>
      <c r="S1837" s="250"/>
      <c r="T1837" s="251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52" t="s">
        <v>230</v>
      </c>
      <c r="AU1837" s="252" t="s">
        <v>88</v>
      </c>
      <c r="AV1837" s="13" t="s">
        <v>88</v>
      </c>
      <c r="AW1837" s="13" t="s">
        <v>34</v>
      </c>
      <c r="AX1837" s="13" t="s">
        <v>79</v>
      </c>
      <c r="AY1837" s="252" t="s">
        <v>216</v>
      </c>
    </row>
    <row r="1838" s="15" customFormat="1">
      <c r="A1838" s="15"/>
      <c r="B1838" s="280"/>
      <c r="C1838" s="281"/>
      <c r="D1838" s="243" t="s">
        <v>230</v>
      </c>
      <c r="E1838" s="282" t="s">
        <v>1</v>
      </c>
      <c r="F1838" s="283" t="s">
        <v>775</v>
      </c>
      <c r="G1838" s="281"/>
      <c r="H1838" s="284">
        <v>52</v>
      </c>
      <c r="I1838" s="285"/>
      <c r="J1838" s="281"/>
      <c r="K1838" s="281"/>
      <c r="L1838" s="286"/>
      <c r="M1838" s="287"/>
      <c r="N1838" s="288"/>
      <c r="O1838" s="288"/>
      <c r="P1838" s="288"/>
      <c r="Q1838" s="288"/>
      <c r="R1838" s="288"/>
      <c r="S1838" s="288"/>
      <c r="T1838" s="289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T1838" s="290" t="s">
        <v>230</v>
      </c>
      <c r="AU1838" s="290" t="s">
        <v>88</v>
      </c>
      <c r="AV1838" s="15" t="s">
        <v>99</v>
      </c>
      <c r="AW1838" s="15" t="s">
        <v>34</v>
      </c>
      <c r="AX1838" s="15" t="s">
        <v>79</v>
      </c>
      <c r="AY1838" s="290" t="s">
        <v>216</v>
      </c>
    </row>
    <row r="1839" s="13" customFormat="1">
      <c r="A1839" s="13"/>
      <c r="B1839" s="241"/>
      <c r="C1839" s="242"/>
      <c r="D1839" s="243" t="s">
        <v>230</v>
      </c>
      <c r="E1839" s="244" t="s">
        <v>1</v>
      </c>
      <c r="F1839" s="245" t="s">
        <v>2977</v>
      </c>
      <c r="G1839" s="242"/>
      <c r="H1839" s="246">
        <v>53.700000000000003</v>
      </c>
      <c r="I1839" s="247"/>
      <c r="J1839" s="242"/>
      <c r="K1839" s="242"/>
      <c r="L1839" s="248"/>
      <c r="M1839" s="249"/>
      <c r="N1839" s="250"/>
      <c r="O1839" s="250"/>
      <c r="P1839" s="250"/>
      <c r="Q1839" s="250"/>
      <c r="R1839" s="250"/>
      <c r="S1839" s="250"/>
      <c r="T1839" s="251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52" t="s">
        <v>230</v>
      </c>
      <c r="AU1839" s="252" t="s">
        <v>88</v>
      </c>
      <c r="AV1839" s="13" t="s">
        <v>88</v>
      </c>
      <c r="AW1839" s="13" t="s">
        <v>34</v>
      </c>
      <c r="AX1839" s="13" t="s">
        <v>79</v>
      </c>
      <c r="AY1839" s="252" t="s">
        <v>216</v>
      </c>
    </row>
    <row r="1840" s="15" customFormat="1">
      <c r="A1840" s="15"/>
      <c r="B1840" s="280"/>
      <c r="C1840" s="281"/>
      <c r="D1840" s="243" t="s">
        <v>230</v>
      </c>
      <c r="E1840" s="282" t="s">
        <v>1</v>
      </c>
      <c r="F1840" s="283" t="s">
        <v>778</v>
      </c>
      <c r="G1840" s="281"/>
      <c r="H1840" s="284">
        <v>53.700000000000003</v>
      </c>
      <c r="I1840" s="285"/>
      <c r="J1840" s="281"/>
      <c r="K1840" s="281"/>
      <c r="L1840" s="286"/>
      <c r="M1840" s="287"/>
      <c r="N1840" s="288"/>
      <c r="O1840" s="288"/>
      <c r="P1840" s="288"/>
      <c r="Q1840" s="288"/>
      <c r="R1840" s="288"/>
      <c r="S1840" s="288"/>
      <c r="T1840" s="289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T1840" s="290" t="s">
        <v>230</v>
      </c>
      <c r="AU1840" s="290" t="s">
        <v>88</v>
      </c>
      <c r="AV1840" s="15" t="s">
        <v>99</v>
      </c>
      <c r="AW1840" s="15" t="s">
        <v>34</v>
      </c>
      <c r="AX1840" s="15" t="s">
        <v>79</v>
      </c>
      <c r="AY1840" s="290" t="s">
        <v>216</v>
      </c>
    </row>
    <row r="1841" s="14" customFormat="1">
      <c r="A1841" s="14"/>
      <c r="B1841" s="253"/>
      <c r="C1841" s="254"/>
      <c r="D1841" s="243" t="s">
        <v>230</v>
      </c>
      <c r="E1841" s="255" t="s">
        <v>1</v>
      </c>
      <c r="F1841" s="256" t="s">
        <v>2995</v>
      </c>
      <c r="G1841" s="254"/>
      <c r="H1841" s="257">
        <v>105.7</v>
      </c>
      <c r="I1841" s="258"/>
      <c r="J1841" s="254"/>
      <c r="K1841" s="254"/>
      <c r="L1841" s="259"/>
      <c r="M1841" s="260"/>
      <c r="N1841" s="261"/>
      <c r="O1841" s="261"/>
      <c r="P1841" s="261"/>
      <c r="Q1841" s="261"/>
      <c r="R1841" s="261"/>
      <c r="S1841" s="261"/>
      <c r="T1841" s="262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63" t="s">
        <v>230</v>
      </c>
      <c r="AU1841" s="263" t="s">
        <v>88</v>
      </c>
      <c r="AV1841" s="14" t="s">
        <v>121</v>
      </c>
      <c r="AW1841" s="14" t="s">
        <v>34</v>
      </c>
      <c r="AX1841" s="14" t="s">
        <v>86</v>
      </c>
      <c r="AY1841" s="263" t="s">
        <v>216</v>
      </c>
    </row>
    <row r="1842" s="13" customFormat="1">
      <c r="A1842" s="13"/>
      <c r="B1842" s="241"/>
      <c r="C1842" s="242"/>
      <c r="D1842" s="243" t="s">
        <v>230</v>
      </c>
      <c r="E1842" s="242"/>
      <c r="F1842" s="245" t="s">
        <v>2996</v>
      </c>
      <c r="G1842" s="242"/>
      <c r="H1842" s="246">
        <v>118.384</v>
      </c>
      <c r="I1842" s="247"/>
      <c r="J1842" s="242"/>
      <c r="K1842" s="242"/>
      <c r="L1842" s="248"/>
      <c r="M1842" s="249"/>
      <c r="N1842" s="250"/>
      <c r="O1842" s="250"/>
      <c r="P1842" s="250"/>
      <c r="Q1842" s="250"/>
      <c r="R1842" s="250"/>
      <c r="S1842" s="250"/>
      <c r="T1842" s="251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52" t="s">
        <v>230</v>
      </c>
      <c r="AU1842" s="252" t="s">
        <v>88</v>
      </c>
      <c r="AV1842" s="13" t="s">
        <v>88</v>
      </c>
      <c r="AW1842" s="13" t="s">
        <v>4</v>
      </c>
      <c r="AX1842" s="13" t="s">
        <v>86</v>
      </c>
      <c r="AY1842" s="252" t="s">
        <v>216</v>
      </c>
    </row>
    <row r="1843" s="2" customFormat="1" ht="16.5" customHeight="1">
      <c r="A1843" s="39"/>
      <c r="B1843" s="40"/>
      <c r="C1843" s="228" t="s">
        <v>2997</v>
      </c>
      <c r="D1843" s="228" t="s">
        <v>218</v>
      </c>
      <c r="E1843" s="229" t="s">
        <v>2998</v>
      </c>
      <c r="F1843" s="230" t="s">
        <v>2999</v>
      </c>
      <c r="G1843" s="231" t="s">
        <v>277</v>
      </c>
      <c r="H1843" s="232">
        <v>360.10000000000002</v>
      </c>
      <c r="I1843" s="233"/>
      <c r="J1843" s="234">
        <f>ROUND(I1843*H1843,2)</f>
        <v>0</v>
      </c>
      <c r="K1843" s="230" t="s">
        <v>222</v>
      </c>
      <c r="L1843" s="45"/>
      <c r="M1843" s="235" t="s">
        <v>1</v>
      </c>
      <c r="N1843" s="236" t="s">
        <v>44</v>
      </c>
      <c r="O1843" s="92"/>
      <c r="P1843" s="237">
        <f>O1843*H1843</f>
        <v>0</v>
      </c>
      <c r="Q1843" s="237">
        <v>0.00029999999999999997</v>
      </c>
      <c r="R1843" s="237">
        <f>Q1843*H1843</f>
        <v>0.10803</v>
      </c>
      <c r="S1843" s="237">
        <v>0</v>
      </c>
      <c r="T1843" s="238">
        <f>S1843*H1843</f>
        <v>0</v>
      </c>
      <c r="U1843" s="39"/>
      <c r="V1843" s="39"/>
      <c r="W1843" s="39"/>
      <c r="X1843" s="39"/>
      <c r="Y1843" s="39"/>
      <c r="Z1843" s="39"/>
      <c r="AA1843" s="39"/>
      <c r="AB1843" s="39"/>
      <c r="AC1843" s="39"/>
      <c r="AD1843" s="39"/>
      <c r="AE1843" s="39"/>
      <c r="AR1843" s="239" t="s">
        <v>290</v>
      </c>
      <c r="AT1843" s="239" t="s">
        <v>218</v>
      </c>
      <c r="AU1843" s="239" t="s">
        <v>88</v>
      </c>
      <c r="AY1843" s="18" t="s">
        <v>216</v>
      </c>
      <c r="BE1843" s="240">
        <f>IF(N1843="základní",J1843,0)</f>
        <v>0</v>
      </c>
      <c r="BF1843" s="240">
        <f>IF(N1843="snížená",J1843,0)</f>
        <v>0</v>
      </c>
      <c r="BG1843" s="240">
        <f>IF(N1843="zákl. přenesená",J1843,0)</f>
        <v>0</v>
      </c>
      <c r="BH1843" s="240">
        <f>IF(N1843="sníž. přenesená",J1843,0)</f>
        <v>0</v>
      </c>
      <c r="BI1843" s="240">
        <f>IF(N1843="nulová",J1843,0)</f>
        <v>0</v>
      </c>
      <c r="BJ1843" s="18" t="s">
        <v>86</v>
      </c>
      <c r="BK1843" s="240">
        <f>ROUND(I1843*H1843,2)</f>
        <v>0</v>
      </c>
      <c r="BL1843" s="18" t="s">
        <v>290</v>
      </c>
      <c r="BM1843" s="239" t="s">
        <v>3000</v>
      </c>
    </row>
    <row r="1844" s="13" customFormat="1">
      <c r="A1844" s="13"/>
      <c r="B1844" s="241"/>
      <c r="C1844" s="242"/>
      <c r="D1844" s="243" t="s">
        <v>230</v>
      </c>
      <c r="E1844" s="244" t="s">
        <v>1</v>
      </c>
      <c r="F1844" s="245" t="s">
        <v>2975</v>
      </c>
      <c r="G1844" s="242"/>
      <c r="H1844" s="246">
        <v>179.59999999999999</v>
      </c>
      <c r="I1844" s="247"/>
      <c r="J1844" s="242"/>
      <c r="K1844" s="242"/>
      <c r="L1844" s="248"/>
      <c r="M1844" s="249"/>
      <c r="N1844" s="250"/>
      <c r="O1844" s="250"/>
      <c r="P1844" s="250"/>
      <c r="Q1844" s="250"/>
      <c r="R1844" s="250"/>
      <c r="S1844" s="250"/>
      <c r="T1844" s="251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T1844" s="252" t="s">
        <v>230</v>
      </c>
      <c r="AU1844" s="252" t="s">
        <v>88</v>
      </c>
      <c r="AV1844" s="13" t="s">
        <v>88</v>
      </c>
      <c r="AW1844" s="13" t="s">
        <v>34</v>
      </c>
      <c r="AX1844" s="13" t="s">
        <v>79</v>
      </c>
      <c r="AY1844" s="252" t="s">
        <v>216</v>
      </c>
    </row>
    <row r="1845" s="15" customFormat="1">
      <c r="A1845" s="15"/>
      <c r="B1845" s="280"/>
      <c r="C1845" s="281"/>
      <c r="D1845" s="243" t="s">
        <v>230</v>
      </c>
      <c r="E1845" s="282" t="s">
        <v>1</v>
      </c>
      <c r="F1845" s="283" t="s">
        <v>775</v>
      </c>
      <c r="G1845" s="281"/>
      <c r="H1845" s="284">
        <v>179.59999999999999</v>
      </c>
      <c r="I1845" s="285"/>
      <c r="J1845" s="281"/>
      <c r="K1845" s="281"/>
      <c r="L1845" s="286"/>
      <c r="M1845" s="287"/>
      <c r="N1845" s="288"/>
      <c r="O1845" s="288"/>
      <c r="P1845" s="288"/>
      <c r="Q1845" s="288"/>
      <c r="R1845" s="288"/>
      <c r="S1845" s="288"/>
      <c r="T1845" s="289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T1845" s="290" t="s">
        <v>230</v>
      </c>
      <c r="AU1845" s="290" t="s">
        <v>88</v>
      </c>
      <c r="AV1845" s="15" t="s">
        <v>99</v>
      </c>
      <c r="AW1845" s="15" t="s">
        <v>34</v>
      </c>
      <c r="AX1845" s="15" t="s">
        <v>79</v>
      </c>
      <c r="AY1845" s="290" t="s">
        <v>216</v>
      </c>
    </row>
    <row r="1846" s="13" customFormat="1">
      <c r="A1846" s="13"/>
      <c r="B1846" s="241"/>
      <c r="C1846" s="242"/>
      <c r="D1846" s="243" t="s">
        <v>230</v>
      </c>
      <c r="E1846" s="244" t="s">
        <v>1</v>
      </c>
      <c r="F1846" s="245" t="s">
        <v>2976</v>
      </c>
      <c r="G1846" s="242"/>
      <c r="H1846" s="246">
        <v>180.5</v>
      </c>
      <c r="I1846" s="247"/>
      <c r="J1846" s="242"/>
      <c r="K1846" s="242"/>
      <c r="L1846" s="248"/>
      <c r="M1846" s="249"/>
      <c r="N1846" s="250"/>
      <c r="O1846" s="250"/>
      <c r="P1846" s="250"/>
      <c r="Q1846" s="250"/>
      <c r="R1846" s="250"/>
      <c r="S1846" s="250"/>
      <c r="T1846" s="251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T1846" s="252" t="s">
        <v>230</v>
      </c>
      <c r="AU1846" s="252" t="s">
        <v>88</v>
      </c>
      <c r="AV1846" s="13" t="s">
        <v>88</v>
      </c>
      <c r="AW1846" s="13" t="s">
        <v>34</v>
      </c>
      <c r="AX1846" s="13" t="s">
        <v>79</v>
      </c>
      <c r="AY1846" s="252" t="s">
        <v>216</v>
      </c>
    </row>
    <row r="1847" s="15" customFormat="1">
      <c r="A1847" s="15"/>
      <c r="B1847" s="280"/>
      <c r="C1847" s="281"/>
      <c r="D1847" s="243" t="s">
        <v>230</v>
      </c>
      <c r="E1847" s="282" t="s">
        <v>1</v>
      </c>
      <c r="F1847" s="283" t="s">
        <v>778</v>
      </c>
      <c r="G1847" s="281"/>
      <c r="H1847" s="284">
        <v>180.5</v>
      </c>
      <c r="I1847" s="285"/>
      <c r="J1847" s="281"/>
      <c r="K1847" s="281"/>
      <c r="L1847" s="286"/>
      <c r="M1847" s="287"/>
      <c r="N1847" s="288"/>
      <c r="O1847" s="288"/>
      <c r="P1847" s="288"/>
      <c r="Q1847" s="288"/>
      <c r="R1847" s="288"/>
      <c r="S1847" s="288"/>
      <c r="T1847" s="289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T1847" s="290" t="s">
        <v>230</v>
      </c>
      <c r="AU1847" s="290" t="s">
        <v>88</v>
      </c>
      <c r="AV1847" s="15" t="s">
        <v>99</v>
      </c>
      <c r="AW1847" s="15" t="s">
        <v>34</v>
      </c>
      <c r="AX1847" s="15" t="s">
        <v>79</v>
      </c>
      <c r="AY1847" s="290" t="s">
        <v>216</v>
      </c>
    </row>
    <row r="1848" s="14" customFormat="1">
      <c r="A1848" s="14"/>
      <c r="B1848" s="253"/>
      <c r="C1848" s="254"/>
      <c r="D1848" s="243" t="s">
        <v>230</v>
      </c>
      <c r="E1848" s="255" t="s">
        <v>1</v>
      </c>
      <c r="F1848" s="256" t="s">
        <v>285</v>
      </c>
      <c r="G1848" s="254"/>
      <c r="H1848" s="257">
        <v>360.10000000000002</v>
      </c>
      <c r="I1848" s="258"/>
      <c r="J1848" s="254"/>
      <c r="K1848" s="254"/>
      <c r="L1848" s="259"/>
      <c r="M1848" s="260"/>
      <c r="N1848" s="261"/>
      <c r="O1848" s="261"/>
      <c r="P1848" s="261"/>
      <c r="Q1848" s="261"/>
      <c r="R1848" s="261"/>
      <c r="S1848" s="261"/>
      <c r="T1848" s="262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63" t="s">
        <v>230</v>
      </c>
      <c r="AU1848" s="263" t="s">
        <v>88</v>
      </c>
      <c r="AV1848" s="14" t="s">
        <v>121</v>
      </c>
      <c r="AW1848" s="14" t="s">
        <v>34</v>
      </c>
      <c r="AX1848" s="14" t="s">
        <v>86</v>
      </c>
      <c r="AY1848" s="263" t="s">
        <v>216</v>
      </c>
    </row>
    <row r="1849" s="2" customFormat="1" ht="24.15" customHeight="1">
      <c r="A1849" s="39"/>
      <c r="B1849" s="40"/>
      <c r="C1849" s="264" t="s">
        <v>3001</v>
      </c>
      <c r="D1849" s="264" t="s">
        <v>372</v>
      </c>
      <c r="E1849" s="265" t="s">
        <v>3002</v>
      </c>
      <c r="F1849" s="266" t="s">
        <v>3003</v>
      </c>
      <c r="G1849" s="267" t="s">
        <v>277</v>
      </c>
      <c r="H1849" s="268">
        <v>274.512</v>
      </c>
      <c r="I1849" s="269"/>
      <c r="J1849" s="270">
        <f>ROUND(I1849*H1849,2)</f>
        <v>0</v>
      </c>
      <c r="K1849" s="266" t="s">
        <v>222</v>
      </c>
      <c r="L1849" s="271"/>
      <c r="M1849" s="272" t="s">
        <v>1</v>
      </c>
      <c r="N1849" s="273" t="s">
        <v>44</v>
      </c>
      <c r="O1849" s="92"/>
      <c r="P1849" s="237">
        <f>O1849*H1849</f>
        <v>0</v>
      </c>
      <c r="Q1849" s="237">
        <v>0.0028999999999999998</v>
      </c>
      <c r="R1849" s="237">
        <f>Q1849*H1849</f>
        <v>0.79608479999999993</v>
      </c>
      <c r="S1849" s="237">
        <v>0</v>
      </c>
      <c r="T1849" s="238">
        <f>S1849*H1849</f>
        <v>0</v>
      </c>
      <c r="U1849" s="39"/>
      <c r="V1849" s="39"/>
      <c r="W1849" s="39"/>
      <c r="X1849" s="39"/>
      <c r="Y1849" s="39"/>
      <c r="Z1849" s="39"/>
      <c r="AA1849" s="39"/>
      <c r="AB1849" s="39"/>
      <c r="AC1849" s="39"/>
      <c r="AD1849" s="39"/>
      <c r="AE1849" s="39"/>
      <c r="AR1849" s="239" t="s">
        <v>371</v>
      </c>
      <c r="AT1849" s="239" t="s">
        <v>372</v>
      </c>
      <c r="AU1849" s="239" t="s">
        <v>88</v>
      </c>
      <c r="AY1849" s="18" t="s">
        <v>216</v>
      </c>
      <c r="BE1849" s="240">
        <f>IF(N1849="základní",J1849,0)</f>
        <v>0</v>
      </c>
      <c r="BF1849" s="240">
        <f>IF(N1849="snížená",J1849,0)</f>
        <v>0</v>
      </c>
      <c r="BG1849" s="240">
        <f>IF(N1849="zákl. přenesená",J1849,0)</f>
        <v>0</v>
      </c>
      <c r="BH1849" s="240">
        <f>IF(N1849="sníž. přenesená",J1849,0)</f>
        <v>0</v>
      </c>
      <c r="BI1849" s="240">
        <f>IF(N1849="nulová",J1849,0)</f>
        <v>0</v>
      </c>
      <c r="BJ1849" s="18" t="s">
        <v>86</v>
      </c>
      <c r="BK1849" s="240">
        <f>ROUND(I1849*H1849,2)</f>
        <v>0</v>
      </c>
      <c r="BL1849" s="18" t="s">
        <v>290</v>
      </c>
      <c r="BM1849" s="239" t="s">
        <v>3004</v>
      </c>
    </row>
    <row r="1850" s="13" customFormat="1">
      <c r="A1850" s="13"/>
      <c r="B1850" s="241"/>
      <c r="C1850" s="242"/>
      <c r="D1850" s="243" t="s">
        <v>230</v>
      </c>
      <c r="E1850" s="244" t="s">
        <v>1</v>
      </c>
      <c r="F1850" s="245" t="s">
        <v>3005</v>
      </c>
      <c r="G1850" s="242"/>
      <c r="H1850" s="246">
        <v>87.299999999999997</v>
      </c>
      <c r="I1850" s="247"/>
      <c r="J1850" s="242"/>
      <c r="K1850" s="242"/>
      <c r="L1850" s="248"/>
      <c r="M1850" s="249"/>
      <c r="N1850" s="250"/>
      <c r="O1850" s="250"/>
      <c r="P1850" s="250"/>
      <c r="Q1850" s="250"/>
      <c r="R1850" s="250"/>
      <c r="S1850" s="250"/>
      <c r="T1850" s="251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T1850" s="252" t="s">
        <v>230</v>
      </c>
      <c r="AU1850" s="252" t="s">
        <v>88</v>
      </c>
      <c r="AV1850" s="13" t="s">
        <v>88</v>
      </c>
      <c r="AW1850" s="13" t="s">
        <v>34</v>
      </c>
      <c r="AX1850" s="13" t="s">
        <v>79</v>
      </c>
      <c r="AY1850" s="252" t="s">
        <v>216</v>
      </c>
    </row>
    <row r="1851" s="15" customFormat="1">
      <c r="A1851" s="15"/>
      <c r="B1851" s="280"/>
      <c r="C1851" s="281"/>
      <c r="D1851" s="243" t="s">
        <v>230</v>
      </c>
      <c r="E1851" s="282" t="s">
        <v>1</v>
      </c>
      <c r="F1851" s="283" t="s">
        <v>775</v>
      </c>
      <c r="G1851" s="281"/>
      <c r="H1851" s="284">
        <v>87.299999999999997</v>
      </c>
      <c r="I1851" s="285"/>
      <c r="J1851" s="281"/>
      <c r="K1851" s="281"/>
      <c r="L1851" s="286"/>
      <c r="M1851" s="287"/>
      <c r="N1851" s="288"/>
      <c r="O1851" s="288"/>
      <c r="P1851" s="288"/>
      <c r="Q1851" s="288"/>
      <c r="R1851" s="288"/>
      <c r="S1851" s="288"/>
      <c r="T1851" s="289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T1851" s="290" t="s">
        <v>230</v>
      </c>
      <c r="AU1851" s="290" t="s">
        <v>88</v>
      </c>
      <c r="AV1851" s="15" t="s">
        <v>99</v>
      </c>
      <c r="AW1851" s="15" t="s">
        <v>34</v>
      </c>
      <c r="AX1851" s="15" t="s">
        <v>79</v>
      </c>
      <c r="AY1851" s="290" t="s">
        <v>216</v>
      </c>
    </row>
    <row r="1852" s="13" customFormat="1">
      <c r="A1852" s="13"/>
      <c r="B1852" s="241"/>
      <c r="C1852" s="242"/>
      <c r="D1852" s="243" t="s">
        <v>230</v>
      </c>
      <c r="E1852" s="244" t="s">
        <v>1</v>
      </c>
      <c r="F1852" s="245" t="s">
        <v>3006</v>
      </c>
      <c r="G1852" s="242"/>
      <c r="H1852" s="246">
        <v>157.80000000000001</v>
      </c>
      <c r="I1852" s="247"/>
      <c r="J1852" s="242"/>
      <c r="K1852" s="242"/>
      <c r="L1852" s="248"/>
      <c r="M1852" s="249"/>
      <c r="N1852" s="250"/>
      <c r="O1852" s="250"/>
      <c r="P1852" s="250"/>
      <c r="Q1852" s="250"/>
      <c r="R1852" s="250"/>
      <c r="S1852" s="250"/>
      <c r="T1852" s="251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52" t="s">
        <v>230</v>
      </c>
      <c r="AU1852" s="252" t="s">
        <v>88</v>
      </c>
      <c r="AV1852" s="13" t="s">
        <v>88</v>
      </c>
      <c r="AW1852" s="13" t="s">
        <v>34</v>
      </c>
      <c r="AX1852" s="13" t="s">
        <v>79</v>
      </c>
      <c r="AY1852" s="252" t="s">
        <v>216</v>
      </c>
    </row>
    <row r="1853" s="15" customFormat="1">
      <c r="A1853" s="15"/>
      <c r="B1853" s="280"/>
      <c r="C1853" s="281"/>
      <c r="D1853" s="243" t="s">
        <v>230</v>
      </c>
      <c r="E1853" s="282" t="s">
        <v>1</v>
      </c>
      <c r="F1853" s="283" t="s">
        <v>778</v>
      </c>
      <c r="G1853" s="281"/>
      <c r="H1853" s="284">
        <v>157.80000000000001</v>
      </c>
      <c r="I1853" s="285"/>
      <c r="J1853" s="281"/>
      <c r="K1853" s="281"/>
      <c r="L1853" s="286"/>
      <c r="M1853" s="287"/>
      <c r="N1853" s="288"/>
      <c r="O1853" s="288"/>
      <c r="P1853" s="288"/>
      <c r="Q1853" s="288"/>
      <c r="R1853" s="288"/>
      <c r="S1853" s="288"/>
      <c r="T1853" s="289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T1853" s="290" t="s">
        <v>230</v>
      </c>
      <c r="AU1853" s="290" t="s">
        <v>88</v>
      </c>
      <c r="AV1853" s="15" t="s">
        <v>99</v>
      </c>
      <c r="AW1853" s="15" t="s">
        <v>34</v>
      </c>
      <c r="AX1853" s="15" t="s">
        <v>79</v>
      </c>
      <c r="AY1853" s="290" t="s">
        <v>216</v>
      </c>
    </row>
    <row r="1854" s="14" customFormat="1">
      <c r="A1854" s="14"/>
      <c r="B1854" s="253"/>
      <c r="C1854" s="254"/>
      <c r="D1854" s="243" t="s">
        <v>230</v>
      </c>
      <c r="E1854" s="255" t="s">
        <v>1</v>
      </c>
      <c r="F1854" s="256" t="s">
        <v>2995</v>
      </c>
      <c r="G1854" s="254"/>
      <c r="H1854" s="257">
        <v>245.10000000000002</v>
      </c>
      <c r="I1854" s="258"/>
      <c r="J1854" s="254"/>
      <c r="K1854" s="254"/>
      <c r="L1854" s="259"/>
      <c r="M1854" s="260"/>
      <c r="N1854" s="261"/>
      <c r="O1854" s="261"/>
      <c r="P1854" s="261"/>
      <c r="Q1854" s="261"/>
      <c r="R1854" s="261"/>
      <c r="S1854" s="261"/>
      <c r="T1854" s="262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63" t="s">
        <v>230</v>
      </c>
      <c r="AU1854" s="263" t="s">
        <v>88</v>
      </c>
      <c r="AV1854" s="14" t="s">
        <v>121</v>
      </c>
      <c r="AW1854" s="14" t="s">
        <v>34</v>
      </c>
      <c r="AX1854" s="14" t="s">
        <v>86</v>
      </c>
      <c r="AY1854" s="263" t="s">
        <v>216</v>
      </c>
    </row>
    <row r="1855" s="13" customFormat="1">
      <c r="A1855" s="13"/>
      <c r="B1855" s="241"/>
      <c r="C1855" s="242"/>
      <c r="D1855" s="243" t="s">
        <v>230</v>
      </c>
      <c r="E1855" s="242"/>
      <c r="F1855" s="245" t="s">
        <v>3007</v>
      </c>
      <c r="G1855" s="242"/>
      <c r="H1855" s="246">
        <v>274.512</v>
      </c>
      <c r="I1855" s="247"/>
      <c r="J1855" s="242"/>
      <c r="K1855" s="242"/>
      <c r="L1855" s="248"/>
      <c r="M1855" s="249"/>
      <c r="N1855" s="250"/>
      <c r="O1855" s="250"/>
      <c r="P1855" s="250"/>
      <c r="Q1855" s="250"/>
      <c r="R1855" s="250"/>
      <c r="S1855" s="250"/>
      <c r="T1855" s="251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52" t="s">
        <v>230</v>
      </c>
      <c r="AU1855" s="252" t="s">
        <v>88</v>
      </c>
      <c r="AV1855" s="13" t="s">
        <v>88</v>
      </c>
      <c r="AW1855" s="13" t="s">
        <v>4</v>
      </c>
      <c r="AX1855" s="13" t="s">
        <v>86</v>
      </c>
      <c r="AY1855" s="252" t="s">
        <v>216</v>
      </c>
    </row>
    <row r="1856" s="2" customFormat="1" ht="24.15" customHeight="1">
      <c r="A1856" s="39"/>
      <c r="B1856" s="40"/>
      <c r="C1856" s="264" t="s">
        <v>3008</v>
      </c>
      <c r="D1856" s="264" t="s">
        <v>372</v>
      </c>
      <c r="E1856" s="265" t="s">
        <v>3009</v>
      </c>
      <c r="F1856" s="266" t="s">
        <v>3010</v>
      </c>
      <c r="G1856" s="267" t="s">
        <v>277</v>
      </c>
      <c r="H1856" s="268">
        <v>128.80000000000001</v>
      </c>
      <c r="I1856" s="269"/>
      <c r="J1856" s="270">
        <f>ROUND(I1856*H1856,2)</f>
        <v>0</v>
      </c>
      <c r="K1856" s="266" t="s">
        <v>222</v>
      </c>
      <c r="L1856" s="271"/>
      <c r="M1856" s="272" t="s">
        <v>1</v>
      </c>
      <c r="N1856" s="273" t="s">
        <v>44</v>
      </c>
      <c r="O1856" s="92"/>
      <c r="P1856" s="237">
        <f>O1856*H1856</f>
        <v>0</v>
      </c>
      <c r="Q1856" s="237">
        <v>0.0023999999999999998</v>
      </c>
      <c r="R1856" s="237">
        <f>Q1856*H1856</f>
        <v>0.30912000000000001</v>
      </c>
      <c r="S1856" s="237">
        <v>0</v>
      </c>
      <c r="T1856" s="238">
        <f>S1856*H1856</f>
        <v>0</v>
      </c>
      <c r="U1856" s="39"/>
      <c r="V1856" s="39"/>
      <c r="W1856" s="39"/>
      <c r="X1856" s="39"/>
      <c r="Y1856" s="39"/>
      <c r="Z1856" s="39"/>
      <c r="AA1856" s="39"/>
      <c r="AB1856" s="39"/>
      <c r="AC1856" s="39"/>
      <c r="AD1856" s="39"/>
      <c r="AE1856" s="39"/>
      <c r="AR1856" s="239" t="s">
        <v>371</v>
      </c>
      <c r="AT1856" s="239" t="s">
        <v>372</v>
      </c>
      <c r="AU1856" s="239" t="s">
        <v>88</v>
      </c>
      <c r="AY1856" s="18" t="s">
        <v>216</v>
      </c>
      <c r="BE1856" s="240">
        <f>IF(N1856="základní",J1856,0)</f>
        <v>0</v>
      </c>
      <c r="BF1856" s="240">
        <f>IF(N1856="snížená",J1856,0)</f>
        <v>0</v>
      </c>
      <c r="BG1856" s="240">
        <f>IF(N1856="zákl. přenesená",J1856,0)</f>
        <v>0</v>
      </c>
      <c r="BH1856" s="240">
        <f>IF(N1856="sníž. přenesená",J1856,0)</f>
        <v>0</v>
      </c>
      <c r="BI1856" s="240">
        <f>IF(N1856="nulová",J1856,0)</f>
        <v>0</v>
      </c>
      <c r="BJ1856" s="18" t="s">
        <v>86</v>
      </c>
      <c r="BK1856" s="240">
        <f>ROUND(I1856*H1856,2)</f>
        <v>0</v>
      </c>
      <c r="BL1856" s="18" t="s">
        <v>290</v>
      </c>
      <c r="BM1856" s="239" t="s">
        <v>3011</v>
      </c>
    </row>
    <row r="1857" s="13" customFormat="1">
      <c r="A1857" s="13"/>
      <c r="B1857" s="241"/>
      <c r="C1857" s="242"/>
      <c r="D1857" s="243" t="s">
        <v>230</v>
      </c>
      <c r="E1857" s="244" t="s">
        <v>1</v>
      </c>
      <c r="F1857" s="245" t="s">
        <v>3012</v>
      </c>
      <c r="G1857" s="242"/>
      <c r="H1857" s="246">
        <v>92.299999999999997</v>
      </c>
      <c r="I1857" s="247"/>
      <c r="J1857" s="242"/>
      <c r="K1857" s="242"/>
      <c r="L1857" s="248"/>
      <c r="M1857" s="249"/>
      <c r="N1857" s="250"/>
      <c r="O1857" s="250"/>
      <c r="P1857" s="250"/>
      <c r="Q1857" s="250"/>
      <c r="R1857" s="250"/>
      <c r="S1857" s="250"/>
      <c r="T1857" s="251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52" t="s">
        <v>230</v>
      </c>
      <c r="AU1857" s="252" t="s">
        <v>88</v>
      </c>
      <c r="AV1857" s="13" t="s">
        <v>88</v>
      </c>
      <c r="AW1857" s="13" t="s">
        <v>34</v>
      </c>
      <c r="AX1857" s="13" t="s">
        <v>79</v>
      </c>
      <c r="AY1857" s="252" t="s">
        <v>216</v>
      </c>
    </row>
    <row r="1858" s="15" customFormat="1">
      <c r="A1858" s="15"/>
      <c r="B1858" s="280"/>
      <c r="C1858" s="281"/>
      <c r="D1858" s="243" t="s">
        <v>230</v>
      </c>
      <c r="E1858" s="282" t="s">
        <v>1</v>
      </c>
      <c r="F1858" s="283" t="s">
        <v>775</v>
      </c>
      <c r="G1858" s="281"/>
      <c r="H1858" s="284">
        <v>92.299999999999997</v>
      </c>
      <c r="I1858" s="285"/>
      <c r="J1858" s="281"/>
      <c r="K1858" s="281"/>
      <c r="L1858" s="286"/>
      <c r="M1858" s="287"/>
      <c r="N1858" s="288"/>
      <c r="O1858" s="288"/>
      <c r="P1858" s="288"/>
      <c r="Q1858" s="288"/>
      <c r="R1858" s="288"/>
      <c r="S1858" s="288"/>
      <c r="T1858" s="289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T1858" s="290" t="s">
        <v>230</v>
      </c>
      <c r="AU1858" s="290" t="s">
        <v>88</v>
      </c>
      <c r="AV1858" s="15" t="s">
        <v>99</v>
      </c>
      <c r="AW1858" s="15" t="s">
        <v>34</v>
      </c>
      <c r="AX1858" s="15" t="s">
        <v>79</v>
      </c>
      <c r="AY1858" s="290" t="s">
        <v>216</v>
      </c>
    </row>
    <row r="1859" s="13" customFormat="1">
      <c r="A1859" s="13"/>
      <c r="B1859" s="241"/>
      <c r="C1859" s="242"/>
      <c r="D1859" s="243" t="s">
        <v>230</v>
      </c>
      <c r="E1859" s="244" t="s">
        <v>1</v>
      </c>
      <c r="F1859" s="245" t="s">
        <v>3013</v>
      </c>
      <c r="G1859" s="242"/>
      <c r="H1859" s="246">
        <v>22.699999999999999</v>
      </c>
      <c r="I1859" s="247"/>
      <c r="J1859" s="242"/>
      <c r="K1859" s="242"/>
      <c r="L1859" s="248"/>
      <c r="M1859" s="249"/>
      <c r="N1859" s="250"/>
      <c r="O1859" s="250"/>
      <c r="P1859" s="250"/>
      <c r="Q1859" s="250"/>
      <c r="R1859" s="250"/>
      <c r="S1859" s="250"/>
      <c r="T1859" s="251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52" t="s">
        <v>230</v>
      </c>
      <c r="AU1859" s="252" t="s">
        <v>88</v>
      </c>
      <c r="AV1859" s="13" t="s">
        <v>88</v>
      </c>
      <c r="AW1859" s="13" t="s">
        <v>34</v>
      </c>
      <c r="AX1859" s="13" t="s">
        <v>79</v>
      </c>
      <c r="AY1859" s="252" t="s">
        <v>216</v>
      </c>
    </row>
    <row r="1860" s="15" customFormat="1">
      <c r="A1860" s="15"/>
      <c r="B1860" s="280"/>
      <c r="C1860" s="281"/>
      <c r="D1860" s="243" t="s">
        <v>230</v>
      </c>
      <c r="E1860" s="282" t="s">
        <v>1</v>
      </c>
      <c r="F1860" s="283" t="s">
        <v>778</v>
      </c>
      <c r="G1860" s="281"/>
      <c r="H1860" s="284">
        <v>22.699999999999999</v>
      </c>
      <c r="I1860" s="285"/>
      <c r="J1860" s="281"/>
      <c r="K1860" s="281"/>
      <c r="L1860" s="286"/>
      <c r="M1860" s="287"/>
      <c r="N1860" s="288"/>
      <c r="O1860" s="288"/>
      <c r="P1860" s="288"/>
      <c r="Q1860" s="288"/>
      <c r="R1860" s="288"/>
      <c r="S1860" s="288"/>
      <c r="T1860" s="289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T1860" s="290" t="s">
        <v>230</v>
      </c>
      <c r="AU1860" s="290" t="s">
        <v>88</v>
      </c>
      <c r="AV1860" s="15" t="s">
        <v>99</v>
      </c>
      <c r="AW1860" s="15" t="s">
        <v>34</v>
      </c>
      <c r="AX1860" s="15" t="s">
        <v>79</v>
      </c>
      <c r="AY1860" s="290" t="s">
        <v>216</v>
      </c>
    </row>
    <row r="1861" s="14" customFormat="1">
      <c r="A1861" s="14"/>
      <c r="B1861" s="253"/>
      <c r="C1861" s="254"/>
      <c r="D1861" s="243" t="s">
        <v>230</v>
      </c>
      <c r="E1861" s="255" t="s">
        <v>1</v>
      </c>
      <c r="F1861" s="256" t="s">
        <v>3014</v>
      </c>
      <c r="G1861" s="254"/>
      <c r="H1861" s="257">
        <v>115</v>
      </c>
      <c r="I1861" s="258"/>
      <c r="J1861" s="254"/>
      <c r="K1861" s="254"/>
      <c r="L1861" s="259"/>
      <c r="M1861" s="260"/>
      <c r="N1861" s="261"/>
      <c r="O1861" s="261"/>
      <c r="P1861" s="261"/>
      <c r="Q1861" s="261"/>
      <c r="R1861" s="261"/>
      <c r="S1861" s="261"/>
      <c r="T1861" s="262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63" t="s">
        <v>230</v>
      </c>
      <c r="AU1861" s="263" t="s">
        <v>88</v>
      </c>
      <c r="AV1861" s="14" t="s">
        <v>121</v>
      </c>
      <c r="AW1861" s="14" t="s">
        <v>34</v>
      </c>
      <c r="AX1861" s="14" t="s">
        <v>86</v>
      </c>
      <c r="AY1861" s="263" t="s">
        <v>216</v>
      </c>
    </row>
    <row r="1862" s="13" customFormat="1">
      <c r="A1862" s="13"/>
      <c r="B1862" s="241"/>
      <c r="C1862" s="242"/>
      <c r="D1862" s="243" t="s">
        <v>230</v>
      </c>
      <c r="E1862" s="242"/>
      <c r="F1862" s="245" t="s">
        <v>3015</v>
      </c>
      <c r="G1862" s="242"/>
      <c r="H1862" s="246">
        <v>128.80000000000001</v>
      </c>
      <c r="I1862" s="247"/>
      <c r="J1862" s="242"/>
      <c r="K1862" s="242"/>
      <c r="L1862" s="248"/>
      <c r="M1862" s="249"/>
      <c r="N1862" s="250"/>
      <c r="O1862" s="250"/>
      <c r="P1862" s="250"/>
      <c r="Q1862" s="250"/>
      <c r="R1862" s="250"/>
      <c r="S1862" s="250"/>
      <c r="T1862" s="251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T1862" s="252" t="s">
        <v>230</v>
      </c>
      <c r="AU1862" s="252" t="s">
        <v>88</v>
      </c>
      <c r="AV1862" s="13" t="s">
        <v>88</v>
      </c>
      <c r="AW1862" s="13" t="s">
        <v>4</v>
      </c>
      <c r="AX1862" s="13" t="s">
        <v>86</v>
      </c>
      <c r="AY1862" s="252" t="s">
        <v>216</v>
      </c>
    </row>
    <row r="1863" s="2" customFormat="1" ht="16.5" customHeight="1">
      <c r="A1863" s="39"/>
      <c r="B1863" s="40"/>
      <c r="C1863" s="228" t="s">
        <v>3016</v>
      </c>
      <c r="D1863" s="228" t="s">
        <v>218</v>
      </c>
      <c r="E1863" s="229" t="s">
        <v>3017</v>
      </c>
      <c r="F1863" s="230" t="s">
        <v>3018</v>
      </c>
      <c r="G1863" s="231" t="s">
        <v>293</v>
      </c>
      <c r="H1863" s="232">
        <v>244.66</v>
      </c>
      <c r="I1863" s="233"/>
      <c r="J1863" s="234">
        <f>ROUND(I1863*H1863,2)</f>
        <v>0</v>
      </c>
      <c r="K1863" s="230" t="s">
        <v>222</v>
      </c>
      <c r="L1863" s="45"/>
      <c r="M1863" s="235" t="s">
        <v>1</v>
      </c>
      <c r="N1863" s="236" t="s">
        <v>44</v>
      </c>
      <c r="O1863" s="92"/>
      <c r="P1863" s="237">
        <f>O1863*H1863</f>
        <v>0</v>
      </c>
      <c r="Q1863" s="237">
        <v>1.0000000000000001E-05</v>
      </c>
      <c r="R1863" s="237">
        <f>Q1863*H1863</f>
        <v>0.0024466000000000002</v>
      </c>
      <c r="S1863" s="237">
        <v>0</v>
      </c>
      <c r="T1863" s="238">
        <f>S1863*H1863</f>
        <v>0</v>
      </c>
      <c r="U1863" s="39"/>
      <c r="V1863" s="39"/>
      <c r="W1863" s="39"/>
      <c r="X1863" s="39"/>
      <c r="Y1863" s="39"/>
      <c r="Z1863" s="39"/>
      <c r="AA1863" s="39"/>
      <c r="AB1863" s="39"/>
      <c r="AC1863" s="39"/>
      <c r="AD1863" s="39"/>
      <c r="AE1863" s="39"/>
      <c r="AR1863" s="239" t="s">
        <v>290</v>
      </c>
      <c r="AT1863" s="239" t="s">
        <v>218</v>
      </c>
      <c r="AU1863" s="239" t="s">
        <v>88</v>
      </c>
      <c r="AY1863" s="18" t="s">
        <v>216</v>
      </c>
      <c r="BE1863" s="240">
        <f>IF(N1863="základní",J1863,0)</f>
        <v>0</v>
      </c>
      <c r="BF1863" s="240">
        <f>IF(N1863="snížená",J1863,0)</f>
        <v>0</v>
      </c>
      <c r="BG1863" s="240">
        <f>IF(N1863="zákl. přenesená",J1863,0)</f>
        <v>0</v>
      </c>
      <c r="BH1863" s="240">
        <f>IF(N1863="sníž. přenesená",J1863,0)</f>
        <v>0</v>
      </c>
      <c r="BI1863" s="240">
        <f>IF(N1863="nulová",J1863,0)</f>
        <v>0</v>
      </c>
      <c r="BJ1863" s="18" t="s">
        <v>86</v>
      </c>
      <c r="BK1863" s="240">
        <f>ROUND(I1863*H1863,2)</f>
        <v>0</v>
      </c>
      <c r="BL1863" s="18" t="s">
        <v>290</v>
      </c>
      <c r="BM1863" s="239" t="s">
        <v>3019</v>
      </c>
    </row>
    <row r="1864" s="13" customFormat="1">
      <c r="A1864" s="13"/>
      <c r="B1864" s="241"/>
      <c r="C1864" s="242"/>
      <c r="D1864" s="243" t="s">
        <v>230</v>
      </c>
      <c r="E1864" s="244" t="s">
        <v>1</v>
      </c>
      <c r="F1864" s="245" t="s">
        <v>3020</v>
      </c>
      <c r="G1864" s="242"/>
      <c r="H1864" s="246">
        <v>29.774999999999999</v>
      </c>
      <c r="I1864" s="247"/>
      <c r="J1864" s="242"/>
      <c r="K1864" s="242"/>
      <c r="L1864" s="248"/>
      <c r="M1864" s="249"/>
      <c r="N1864" s="250"/>
      <c r="O1864" s="250"/>
      <c r="P1864" s="250"/>
      <c r="Q1864" s="250"/>
      <c r="R1864" s="250"/>
      <c r="S1864" s="250"/>
      <c r="T1864" s="251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T1864" s="252" t="s">
        <v>230</v>
      </c>
      <c r="AU1864" s="252" t="s">
        <v>88</v>
      </c>
      <c r="AV1864" s="13" t="s">
        <v>88</v>
      </c>
      <c r="AW1864" s="13" t="s">
        <v>34</v>
      </c>
      <c r="AX1864" s="13" t="s">
        <v>79</v>
      </c>
      <c r="AY1864" s="252" t="s">
        <v>216</v>
      </c>
    </row>
    <row r="1865" s="13" customFormat="1">
      <c r="A1865" s="13"/>
      <c r="B1865" s="241"/>
      <c r="C1865" s="242"/>
      <c r="D1865" s="243" t="s">
        <v>230</v>
      </c>
      <c r="E1865" s="244" t="s">
        <v>1</v>
      </c>
      <c r="F1865" s="245" t="s">
        <v>3021</v>
      </c>
      <c r="G1865" s="242"/>
      <c r="H1865" s="246">
        <v>52.799999999999997</v>
      </c>
      <c r="I1865" s="247"/>
      <c r="J1865" s="242"/>
      <c r="K1865" s="242"/>
      <c r="L1865" s="248"/>
      <c r="M1865" s="249"/>
      <c r="N1865" s="250"/>
      <c r="O1865" s="250"/>
      <c r="P1865" s="250"/>
      <c r="Q1865" s="250"/>
      <c r="R1865" s="250"/>
      <c r="S1865" s="250"/>
      <c r="T1865" s="251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T1865" s="252" t="s">
        <v>230</v>
      </c>
      <c r="AU1865" s="252" t="s">
        <v>88</v>
      </c>
      <c r="AV1865" s="13" t="s">
        <v>88</v>
      </c>
      <c r="AW1865" s="13" t="s">
        <v>34</v>
      </c>
      <c r="AX1865" s="13" t="s">
        <v>79</v>
      </c>
      <c r="AY1865" s="252" t="s">
        <v>216</v>
      </c>
    </row>
    <row r="1866" s="13" customFormat="1">
      <c r="A1866" s="13"/>
      <c r="B1866" s="241"/>
      <c r="C1866" s="242"/>
      <c r="D1866" s="243" t="s">
        <v>230</v>
      </c>
      <c r="E1866" s="244" t="s">
        <v>1</v>
      </c>
      <c r="F1866" s="245" t="s">
        <v>3022</v>
      </c>
      <c r="G1866" s="242"/>
      <c r="H1866" s="246">
        <v>32.5</v>
      </c>
      <c r="I1866" s="247"/>
      <c r="J1866" s="242"/>
      <c r="K1866" s="242"/>
      <c r="L1866" s="248"/>
      <c r="M1866" s="249"/>
      <c r="N1866" s="250"/>
      <c r="O1866" s="250"/>
      <c r="P1866" s="250"/>
      <c r="Q1866" s="250"/>
      <c r="R1866" s="250"/>
      <c r="S1866" s="250"/>
      <c r="T1866" s="251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T1866" s="252" t="s">
        <v>230</v>
      </c>
      <c r="AU1866" s="252" t="s">
        <v>88</v>
      </c>
      <c r="AV1866" s="13" t="s">
        <v>88</v>
      </c>
      <c r="AW1866" s="13" t="s">
        <v>34</v>
      </c>
      <c r="AX1866" s="13" t="s">
        <v>79</v>
      </c>
      <c r="AY1866" s="252" t="s">
        <v>216</v>
      </c>
    </row>
    <row r="1867" s="15" customFormat="1">
      <c r="A1867" s="15"/>
      <c r="B1867" s="280"/>
      <c r="C1867" s="281"/>
      <c r="D1867" s="243" t="s">
        <v>230</v>
      </c>
      <c r="E1867" s="282" t="s">
        <v>1</v>
      </c>
      <c r="F1867" s="283" t="s">
        <v>3023</v>
      </c>
      <c r="G1867" s="281"/>
      <c r="H1867" s="284">
        <v>115.07499999999999</v>
      </c>
      <c r="I1867" s="285"/>
      <c r="J1867" s="281"/>
      <c r="K1867" s="281"/>
      <c r="L1867" s="286"/>
      <c r="M1867" s="287"/>
      <c r="N1867" s="288"/>
      <c r="O1867" s="288"/>
      <c r="P1867" s="288"/>
      <c r="Q1867" s="288"/>
      <c r="R1867" s="288"/>
      <c r="S1867" s="288"/>
      <c r="T1867" s="289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T1867" s="290" t="s">
        <v>230</v>
      </c>
      <c r="AU1867" s="290" t="s">
        <v>88</v>
      </c>
      <c r="AV1867" s="15" t="s">
        <v>99</v>
      </c>
      <c r="AW1867" s="15" t="s">
        <v>34</v>
      </c>
      <c r="AX1867" s="15" t="s">
        <v>79</v>
      </c>
      <c r="AY1867" s="290" t="s">
        <v>216</v>
      </c>
    </row>
    <row r="1868" s="13" customFormat="1">
      <c r="A1868" s="13"/>
      <c r="B1868" s="241"/>
      <c r="C1868" s="242"/>
      <c r="D1868" s="243" t="s">
        <v>230</v>
      </c>
      <c r="E1868" s="244" t="s">
        <v>1</v>
      </c>
      <c r="F1868" s="245" t="s">
        <v>3024</v>
      </c>
      <c r="G1868" s="242"/>
      <c r="H1868" s="246">
        <v>21.449999999999999</v>
      </c>
      <c r="I1868" s="247"/>
      <c r="J1868" s="242"/>
      <c r="K1868" s="242"/>
      <c r="L1868" s="248"/>
      <c r="M1868" s="249"/>
      <c r="N1868" s="250"/>
      <c r="O1868" s="250"/>
      <c r="P1868" s="250"/>
      <c r="Q1868" s="250"/>
      <c r="R1868" s="250"/>
      <c r="S1868" s="250"/>
      <c r="T1868" s="251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52" t="s">
        <v>230</v>
      </c>
      <c r="AU1868" s="252" t="s">
        <v>88</v>
      </c>
      <c r="AV1868" s="13" t="s">
        <v>88</v>
      </c>
      <c r="AW1868" s="13" t="s">
        <v>34</v>
      </c>
      <c r="AX1868" s="13" t="s">
        <v>79</v>
      </c>
      <c r="AY1868" s="252" t="s">
        <v>216</v>
      </c>
    </row>
    <row r="1869" s="13" customFormat="1">
      <c r="A1869" s="13"/>
      <c r="B1869" s="241"/>
      <c r="C1869" s="242"/>
      <c r="D1869" s="243" t="s">
        <v>230</v>
      </c>
      <c r="E1869" s="244" t="s">
        <v>1</v>
      </c>
      <c r="F1869" s="245" t="s">
        <v>3025</v>
      </c>
      <c r="G1869" s="242"/>
      <c r="H1869" s="246">
        <v>32.149999999999999</v>
      </c>
      <c r="I1869" s="247"/>
      <c r="J1869" s="242"/>
      <c r="K1869" s="242"/>
      <c r="L1869" s="248"/>
      <c r="M1869" s="249"/>
      <c r="N1869" s="250"/>
      <c r="O1869" s="250"/>
      <c r="P1869" s="250"/>
      <c r="Q1869" s="250"/>
      <c r="R1869" s="250"/>
      <c r="S1869" s="250"/>
      <c r="T1869" s="251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52" t="s">
        <v>230</v>
      </c>
      <c r="AU1869" s="252" t="s">
        <v>88</v>
      </c>
      <c r="AV1869" s="13" t="s">
        <v>88</v>
      </c>
      <c r="AW1869" s="13" t="s">
        <v>34</v>
      </c>
      <c r="AX1869" s="13" t="s">
        <v>79</v>
      </c>
      <c r="AY1869" s="252" t="s">
        <v>216</v>
      </c>
    </row>
    <row r="1870" s="13" customFormat="1">
      <c r="A1870" s="13"/>
      <c r="B1870" s="241"/>
      <c r="C1870" s="242"/>
      <c r="D1870" s="243" t="s">
        <v>230</v>
      </c>
      <c r="E1870" s="244" t="s">
        <v>1</v>
      </c>
      <c r="F1870" s="245" t="s">
        <v>3026</v>
      </c>
      <c r="G1870" s="242"/>
      <c r="H1870" s="246">
        <v>32.575000000000003</v>
      </c>
      <c r="I1870" s="247"/>
      <c r="J1870" s="242"/>
      <c r="K1870" s="242"/>
      <c r="L1870" s="248"/>
      <c r="M1870" s="249"/>
      <c r="N1870" s="250"/>
      <c r="O1870" s="250"/>
      <c r="P1870" s="250"/>
      <c r="Q1870" s="250"/>
      <c r="R1870" s="250"/>
      <c r="S1870" s="250"/>
      <c r="T1870" s="251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T1870" s="252" t="s">
        <v>230</v>
      </c>
      <c r="AU1870" s="252" t="s">
        <v>88</v>
      </c>
      <c r="AV1870" s="13" t="s">
        <v>88</v>
      </c>
      <c r="AW1870" s="13" t="s">
        <v>34</v>
      </c>
      <c r="AX1870" s="13" t="s">
        <v>79</v>
      </c>
      <c r="AY1870" s="252" t="s">
        <v>216</v>
      </c>
    </row>
    <row r="1871" s="15" customFormat="1">
      <c r="A1871" s="15"/>
      <c r="B1871" s="280"/>
      <c r="C1871" s="281"/>
      <c r="D1871" s="243" t="s">
        <v>230</v>
      </c>
      <c r="E1871" s="282" t="s">
        <v>1</v>
      </c>
      <c r="F1871" s="283" t="s">
        <v>3027</v>
      </c>
      <c r="G1871" s="281"/>
      <c r="H1871" s="284">
        <v>86.174999999999997</v>
      </c>
      <c r="I1871" s="285"/>
      <c r="J1871" s="281"/>
      <c r="K1871" s="281"/>
      <c r="L1871" s="286"/>
      <c r="M1871" s="287"/>
      <c r="N1871" s="288"/>
      <c r="O1871" s="288"/>
      <c r="P1871" s="288"/>
      <c r="Q1871" s="288"/>
      <c r="R1871" s="288"/>
      <c r="S1871" s="288"/>
      <c r="T1871" s="289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T1871" s="290" t="s">
        <v>230</v>
      </c>
      <c r="AU1871" s="290" t="s">
        <v>88</v>
      </c>
      <c r="AV1871" s="15" t="s">
        <v>99</v>
      </c>
      <c r="AW1871" s="15" t="s">
        <v>34</v>
      </c>
      <c r="AX1871" s="15" t="s">
        <v>79</v>
      </c>
      <c r="AY1871" s="290" t="s">
        <v>216</v>
      </c>
    </row>
    <row r="1872" s="13" customFormat="1">
      <c r="A1872" s="13"/>
      <c r="B1872" s="241"/>
      <c r="C1872" s="242"/>
      <c r="D1872" s="243" t="s">
        <v>230</v>
      </c>
      <c r="E1872" s="244" t="s">
        <v>1</v>
      </c>
      <c r="F1872" s="245" t="s">
        <v>3028</v>
      </c>
      <c r="G1872" s="242"/>
      <c r="H1872" s="246">
        <v>21.984999999999999</v>
      </c>
      <c r="I1872" s="247"/>
      <c r="J1872" s="242"/>
      <c r="K1872" s="242"/>
      <c r="L1872" s="248"/>
      <c r="M1872" s="249"/>
      <c r="N1872" s="250"/>
      <c r="O1872" s="250"/>
      <c r="P1872" s="250"/>
      <c r="Q1872" s="250"/>
      <c r="R1872" s="250"/>
      <c r="S1872" s="250"/>
      <c r="T1872" s="251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T1872" s="252" t="s">
        <v>230</v>
      </c>
      <c r="AU1872" s="252" t="s">
        <v>88</v>
      </c>
      <c r="AV1872" s="13" t="s">
        <v>88</v>
      </c>
      <c r="AW1872" s="13" t="s">
        <v>34</v>
      </c>
      <c r="AX1872" s="13" t="s">
        <v>79</v>
      </c>
      <c r="AY1872" s="252" t="s">
        <v>216</v>
      </c>
    </row>
    <row r="1873" s="13" customFormat="1">
      <c r="A1873" s="13"/>
      <c r="B1873" s="241"/>
      <c r="C1873" s="242"/>
      <c r="D1873" s="243" t="s">
        <v>230</v>
      </c>
      <c r="E1873" s="244" t="s">
        <v>1</v>
      </c>
      <c r="F1873" s="245" t="s">
        <v>3029</v>
      </c>
      <c r="G1873" s="242"/>
      <c r="H1873" s="246">
        <v>21.425000000000001</v>
      </c>
      <c r="I1873" s="247"/>
      <c r="J1873" s="242"/>
      <c r="K1873" s="242"/>
      <c r="L1873" s="248"/>
      <c r="M1873" s="249"/>
      <c r="N1873" s="250"/>
      <c r="O1873" s="250"/>
      <c r="P1873" s="250"/>
      <c r="Q1873" s="250"/>
      <c r="R1873" s="250"/>
      <c r="S1873" s="250"/>
      <c r="T1873" s="251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T1873" s="252" t="s">
        <v>230</v>
      </c>
      <c r="AU1873" s="252" t="s">
        <v>88</v>
      </c>
      <c r="AV1873" s="13" t="s">
        <v>88</v>
      </c>
      <c r="AW1873" s="13" t="s">
        <v>34</v>
      </c>
      <c r="AX1873" s="13" t="s">
        <v>79</v>
      </c>
      <c r="AY1873" s="252" t="s">
        <v>216</v>
      </c>
    </row>
    <row r="1874" s="15" customFormat="1">
      <c r="A1874" s="15"/>
      <c r="B1874" s="280"/>
      <c r="C1874" s="281"/>
      <c r="D1874" s="243" t="s">
        <v>230</v>
      </c>
      <c r="E1874" s="282" t="s">
        <v>1</v>
      </c>
      <c r="F1874" s="283" t="s">
        <v>3030</v>
      </c>
      <c r="G1874" s="281"/>
      <c r="H1874" s="284">
        <v>43.409999999999997</v>
      </c>
      <c r="I1874" s="285"/>
      <c r="J1874" s="281"/>
      <c r="K1874" s="281"/>
      <c r="L1874" s="286"/>
      <c r="M1874" s="287"/>
      <c r="N1874" s="288"/>
      <c r="O1874" s="288"/>
      <c r="P1874" s="288"/>
      <c r="Q1874" s="288"/>
      <c r="R1874" s="288"/>
      <c r="S1874" s="288"/>
      <c r="T1874" s="289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T1874" s="290" t="s">
        <v>230</v>
      </c>
      <c r="AU1874" s="290" t="s">
        <v>88</v>
      </c>
      <c r="AV1874" s="15" t="s">
        <v>99</v>
      </c>
      <c r="AW1874" s="15" t="s">
        <v>34</v>
      </c>
      <c r="AX1874" s="15" t="s">
        <v>79</v>
      </c>
      <c r="AY1874" s="290" t="s">
        <v>216</v>
      </c>
    </row>
    <row r="1875" s="14" customFormat="1">
      <c r="A1875" s="14"/>
      <c r="B1875" s="253"/>
      <c r="C1875" s="254"/>
      <c r="D1875" s="243" t="s">
        <v>230</v>
      </c>
      <c r="E1875" s="255" t="s">
        <v>1</v>
      </c>
      <c r="F1875" s="256" t="s">
        <v>285</v>
      </c>
      <c r="G1875" s="254"/>
      <c r="H1875" s="257">
        <v>244.66000000000003</v>
      </c>
      <c r="I1875" s="258"/>
      <c r="J1875" s="254"/>
      <c r="K1875" s="254"/>
      <c r="L1875" s="259"/>
      <c r="M1875" s="260"/>
      <c r="N1875" s="261"/>
      <c r="O1875" s="261"/>
      <c r="P1875" s="261"/>
      <c r="Q1875" s="261"/>
      <c r="R1875" s="261"/>
      <c r="S1875" s="261"/>
      <c r="T1875" s="262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63" t="s">
        <v>230</v>
      </c>
      <c r="AU1875" s="263" t="s">
        <v>88</v>
      </c>
      <c r="AV1875" s="14" t="s">
        <v>121</v>
      </c>
      <c r="AW1875" s="14" t="s">
        <v>34</v>
      </c>
      <c r="AX1875" s="14" t="s">
        <v>86</v>
      </c>
      <c r="AY1875" s="263" t="s">
        <v>216</v>
      </c>
    </row>
    <row r="1876" s="2" customFormat="1" ht="16.5" customHeight="1">
      <c r="A1876" s="39"/>
      <c r="B1876" s="40"/>
      <c r="C1876" s="264" t="s">
        <v>3031</v>
      </c>
      <c r="D1876" s="264" t="s">
        <v>372</v>
      </c>
      <c r="E1876" s="265" t="s">
        <v>3032</v>
      </c>
      <c r="F1876" s="266" t="s">
        <v>3033</v>
      </c>
      <c r="G1876" s="267" t="s">
        <v>293</v>
      </c>
      <c r="H1876" s="268">
        <v>269.12599999999998</v>
      </c>
      <c r="I1876" s="269"/>
      <c r="J1876" s="270">
        <f>ROUND(I1876*H1876,2)</f>
        <v>0</v>
      </c>
      <c r="K1876" s="266" t="s">
        <v>222</v>
      </c>
      <c r="L1876" s="271"/>
      <c r="M1876" s="272" t="s">
        <v>1</v>
      </c>
      <c r="N1876" s="273" t="s">
        <v>44</v>
      </c>
      <c r="O1876" s="92"/>
      <c r="P1876" s="237">
        <f>O1876*H1876</f>
        <v>0</v>
      </c>
      <c r="Q1876" s="237">
        <v>0.00035</v>
      </c>
      <c r="R1876" s="237">
        <f>Q1876*H1876</f>
        <v>0.094194099999999989</v>
      </c>
      <c r="S1876" s="237">
        <v>0</v>
      </c>
      <c r="T1876" s="238">
        <f>S1876*H1876</f>
        <v>0</v>
      </c>
      <c r="U1876" s="39"/>
      <c r="V1876" s="39"/>
      <c r="W1876" s="39"/>
      <c r="X1876" s="39"/>
      <c r="Y1876" s="39"/>
      <c r="Z1876" s="39"/>
      <c r="AA1876" s="39"/>
      <c r="AB1876" s="39"/>
      <c r="AC1876" s="39"/>
      <c r="AD1876" s="39"/>
      <c r="AE1876" s="39"/>
      <c r="AR1876" s="239" t="s">
        <v>371</v>
      </c>
      <c r="AT1876" s="239" t="s">
        <v>372</v>
      </c>
      <c r="AU1876" s="239" t="s">
        <v>88</v>
      </c>
      <c r="AY1876" s="18" t="s">
        <v>216</v>
      </c>
      <c r="BE1876" s="240">
        <f>IF(N1876="základní",J1876,0)</f>
        <v>0</v>
      </c>
      <c r="BF1876" s="240">
        <f>IF(N1876="snížená",J1876,0)</f>
        <v>0</v>
      </c>
      <c r="BG1876" s="240">
        <f>IF(N1876="zákl. přenesená",J1876,0)</f>
        <v>0</v>
      </c>
      <c r="BH1876" s="240">
        <f>IF(N1876="sníž. přenesená",J1876,0)</f>
        <v>0</v>
      </c>
      <c r="BI1876" s="240">
        <f>IF(N1876="nulová",J1876,0)</f>
        <v>0</v>
      </c>
      <c r="BJ1876" s="18" t="s">
        <v>86</v>
      </c>
      <c r="BK1876" s="240">
        <f>ROUND(I1876*H1876,2)</f>
        <v>0</v>
      </c>
      <c r="BL1876" s="18" t="s">
        <v>290</v>
      </c>
      <c r="BM1876" s="239" t="s">
        <v>3034</v>
      </c>
    </row>
    <row r="1877" s="13" customFormat="1">
      <c r="A1877" s="13"/>
      <c r="B1877" s="241"/>
      <c r="C1877" s="242"/>
      <c r="D1877" s="243" t="s">
        <v>230</v>
      </c>
      <c r="E1877" s="244" t="s">
        <v>1</v>
      </c>
      <c r="F1877" s="245" t="s">
        <v>3035</v>
      </c>
      <c r="G1877" s="242"/>
      <c r="H1877" s="246">
        <v>244.66</v>
      </c>
      <c r="I1877" s="247"/>
      <c r="J1877" s="242"/>
      <c r="K1877" s="242"/>
      <c r="L1877" s="248"/>
      <c r="M1877" s="249"/>
      <c r="N1877" s="250"/>
      <c r="O1877" s="250"/>
      <c r="P1877" s="250"/>
      <c r="Q1877" s="250"/>
      <c r="R1877" s="250"/>
      <c r="S1877" s="250"/>
      <c r="T1877" s="251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T1877" s="252" t="s">
        <v>230</v>
      </c>
      <c r="AU1877" s="252" t="s">
        <v>88</v>
      </c>
      <c r="AV1877" s="13" t="s">
        <v>88</v>
      </c>
      <c r="AW1877" s="13" t="s">
        <v>34</v>
      </c>
      <c r="AX1877" s="13" t="s">
        <v>86</v>
      </c>
      <c r="AY1877" s="252" t="s">
        <v>216</v>
      </c>
    </row>
    <row r="1878" s="13" customFormat="1">
      <c r="A1878" s="13"/>
      <c r="B1878" s="241"/>
      <c r="C1878" s="242"/>
      <c r="D1878" s="243" t="s">
        <v>230</v>
      </c>
      <c r="E1878" s="242"/>
      <c r="F1878" s="245" t="s">
        <v>3036</v>
      </c>
      <c r="G1878" s="242"/>
      <c r="H1878" s="246">
        <v>269.12599999999998</v>
      </c>
      <c r="I1878" s="247"/>
      <c r="J1878" s="242"/>
      <c r="K1878" s="242"/>
      <c r="L1878" s="248"/>
      <c r="M1878" s="249"/>
      <c r="N1878" s="250"/>
      <c r="O1878" s="250"/>
      <c r="P1878" s="250"/>
      <c r="Q1878" s="250"/>
      <c r="R1878" s="250"/>
      <c r="S1878" s="250"/>
      <c r="T1878" s="251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T1878" s="252" t="s">
        <v>230</v>
      </c>
      <c r="AU1878" s="252" t="s">
        <v>88</v>
      </c>
      <c r="AV1878" s="13" t="s">
        <v>88</v>
      </c>
      <c r="AW1878" s="13" t="s">
        <v>4</v>
      </c>
      <c r="AX1878" s="13" t="s">
        <v>86</v>
      </c>
      <c r="AY1878" s="252" t="s">
        <v>216</v>
      </c>
    </row>
    <row r="1879" s="2" customFormat="1" ht="16.5" customHeight="1">
      <c r="A1879" s="39"/>
      <c r="B1879" s="40"/>
      <c r="C1879" s="228" t="s">
        <v>3037</v>
      </c>
      <c r="D1879" s="228" t="s">
        <v>218</v>
      </c>
      <c r="E1879" s="229" t="s">
        <v>3038</v>
      </c>
      <c r="F1879" s="230" t="s">
        <v>3039</v>
      </c>
      <c r="G1879" s="231" t="s">
        <v>359</v>
      </c>
      <c r="H1879" s="232">
        <v>3.984</v>
      </c>
      <c r="I1879" s="233"/>
      <c r="J1879" s="234">
        <f>ROUND(I1879*H1879,2)</f>
        <v>0</v>
      </c>
      <c r="K1879" s="230" t="s">
        <v>222</v>
      </c>
      <c r="L1879" s="45"/>
      <c r="M1879" s="235" t="s">
        <v>1</v>
      </c>
      <c r="N1879" s="236" t="s">
        <v>44</v>
      </c>
      <c r="O1879" s="92"/>
      <c r="P1879" s="237">
        <f>O1879*H1879</f>
        <v>0</v>
      </c>
      <c r="Q1879" s="237">
        <v>0</v>
      </c>
      <c r="R1879" s="237">
        <f>Q1879*H1879</f>
        <v>0</v>
      </c>
      <c r="S1879" s="237">
        <v>0</v>
      </c>
      <c r="T1879" s="238">
        <f>S1879*H1879</f>
        <v>0</v>
      </c>
      <c r="U1879" s="39"/>
      <c r="V1879" s="39"/>
      <c r="W1879" s="39"/>
      <c r="X1879" s="39"/>
      <c r="Y1879" s="39"/>
      <c r="Z1879" s="39"/>
      <c r="AA1879" s="39"/>
      <c r="AB1879" s="39"/>
      <c r="AC1879" s="39"/>
      <c r="AD1879" s="39"/>
      <c r="AE1879" s="39"/>
      <c r="AR1879" s="239" t="s">
        <v>290</v>
      </c>
      <c r="AT1879" s="239" t="s">
        <v>218</v>
      </c>
      <c r="AU1879" s="239" t="s">
        <v>88</v>
      </c>
      <c r="AY1879" s="18" t="s">
        <v>216</v>
      </c>
      <c r="BE1879" s="240">
        <f>IF(N1879="základní",J1879,0)</f>
        <v>0</v>
      </c>
      <c r="BF1879" s="240">
        <f>IF(N1879="snížená",J1879,0)</f>
        <v>0</v>
      </c>
      <c r="BG1879" s="240">
        <f>IF(N1879="zákl. přenesená",J1879,0)</f>
        <v>0</v>
      </c>
      <c r="BH1879" s="240">
        <f>IF(N1879="sníž. přenesená",J1879,0)</f>
        <v>0</v>
      </c>
      <c r="BI1879" s="240">
        <f>IF(N1879="nulová",J1879,0)</f>
        <v>0</v>
      </c>
      <c r="BJ1879" s="18" t="s">
        <v>86</v>
      </c>
      <c r="BK1879" s="240">
        <f>ROUND(I1879*H1879,2)</f>
        <v>0</v>
      </c>
      <c r="BL1879" s="18" t="s">
        <v>290</v>
      </c>
      <c r="BM1879" s="239" t="s">
        <v>3040</v>
      </c>
    </row>
    <row r="1880" s="2" customFormat="1" ht="16.5" customHeight="1">
      <c r="A1880" s="39"/>
      <c r="B1880" s="40"/>
      <c r="C1880" s="228" t="s">
        <v>3041</v>
      </c>
      <c r="D1880" s="228" t="s">
        <v>218</v>
      </c>
      <c r="E1880" s="229" t="s">
        <v>3042</v>
      </c>
      <c r="F1880" s="230" t="s">
        <v>3043</v>
      </c>
      <c r="G1880" s="231" t="s">
        <v>359</v>
      </c>
      <c r="H1880" s="232">
        <v>3.984</v>
      </c>
      <c r="I1880" s="233"/>
      <c r="J1880" s="234">
        <f>ROUND(I1880*H1880,2)</f>
        <v>0</v>
      </c>
      <c r="K1880" s="230" t="s">
        <v>222</v>
      </c>
      <c r="L1880" s="45"/>
      <c r="M1880" s="235" t="s">
        <v>1</v>
      </c>
      <c r="N1880" s="236" t="s">
        <v>44</v>
      </c>
      <c r="O1880" s="92"/>
      <c r="P1880" s="237">
        <f>O1880*H1880</f>
        <v>0</v>
      </c>
      <c r="Q1880" s="237">
        <v>0</v>
      </c>
      <c r="R1880" s="237">
        <f>Q1880*H1880</f>
        <v>0</v>
      </c>
      <c r="S1880" s="237">
        <v>0</v>
      </c>
      <c r="T1880" s="238">
        <f>S1880*H1880</f>
        <v>0</v>
      </c>
      <c r="U1880" s="39"/>
      <c r="V1880" s="39"/>
      <c r="W1880" s="39"/>
      <c r="X1880" s="39"/>
      <c r="Y1880" s="39"/>
      <c r="Z1880" s="39"/>
      <c r="AA1880" s="39"/>
      <c r="AB1880" s="39"/>
      <c r="AC1880" s="39"/>
      <c r="AD1880" s="39"/>
      <c r="AE1880" s="39"/>
      <c r="AR1880" s="239" t="s">
        <v>290</v>
      </c>
      <c r="AT1880" s="239" t="s">
        <v>218</v>
      </c>
      <c r="AU1880" s="239" t="s">
        <v>88</v>
      </c>
      <c r="AY1880" s="18" t="s">
        <v>216</v>
      </c>
      <c r="BE1880" s="240">
        <f>IF(N1880="základní",J1880,0)</f>
        <v>0</v>
      </c>
      <c r="BF1880" s="240">
        <f>IF(N1880="snížená",J1880,0)</f>
        <v>0</v>
      </c>
      <c r="BG1880" s="240">
        <f>IF(N1880="zákl. přenesená",J1880,0)</f>
        <v>0</v>
      </c>
      <c r="BH1880" s="240">
        <f>IF(N1880="sníž. přenesená",J1880,0)</f>
        <v>0</v>
      </c>
      <c r="BI1880" s="240">
        <f>IF(N1880="nulová",J1880,0)</f>
        <v>0</v>
      </c>
      <c r="BJ1880" s="18" t="s">
        <v>86</v>
      </c>
      <c r="BK1880" s="240">
        <f>ROUND(I1880*H1880,2)</f>
        <v>0</v>
      </c>
      <c r="BL1880" s="18" t="s">
        <v>290</v>
      </c>
      <c r="BM1880" s="239" t="s">
        <v>3044</v>
      </c>
    </row>
    <row r="1881" s="12" customFormat="1" ht="22.8" customHeight="1">
      <c r="A1881" s="12"/>
      <c r="B1881" s="212"/>
      <c r="C1881" s="213"/>
      <c r="D1881" s="214" t="s">
        <v>78</v>
      </c>
      <c r="E1881" s="226" t="s">
        <v>3045</v>
      </c>
      <c r="F1881" s="226" t="s">
        <v>3046</v>
      </c>
      <c r="G1881" s="213"/>
      <c r="H1881" s="213"/>
      <c r="I1881" s="216"/>
      <c r="J1881" s="227">
        <f>BK1881</f>
        <v>0</v>
      </c>
      <c r="K1881" s="213"/>
      <c r="L1881" s="218"/>
      <c r="M1881" s="219"/>
      <c r="N1881" s="220"/>
      <c r="O1881" s="220"/>
      <c r="P1881" s="221">
        <f>SUM(P1882:P1891)</f>
        <v>0</v>
      </c>
      <c r="Q1881" s="220"/>
      <c r="R1881" s="221">
        <f>SUM(R1882:R1891)</f>
        <v>0.049060800000000002</v>
      </c>
      <c r="S1881" s="220"/>
      <c r="T1881" s="222">
        <f>SUM(T1882:T1891)</f>
        <v>0</v>
      </c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R1881" s="223" t="s">
        <v>88</v>
      </c>
      <c r="AT1881" s="224" t="s">
        <v>78</v>
      </c>
      <c r="AU1881" s="224" t="s">
        <v>86</v>
      </c>
      <c r="AY1881" s="223" t="s">
        <v>216</v>
      </c>
      <c r="BK1881" s="225">
        <f>SUM(BK1882:BK1891)</f>
        <v>0</v>
      </c>
    </row>
    <row r="1882" s="2" customFormat="1" ht="16.5" customHeight="1">
      <c r="A1882" s="39"/>
      <c r="B1882" s="40"/>
      <c r="C1882" s="228" t="s">
        <v>3047</v>
      </c>
      <c r="D1882" s="228" t="s">
        <v>218</v>
      </c>
      <c r="E1882" s="229" t="s">
        <v>3048</v>
      </c>
      <c r="F1882" s="230" t="s">
        <v>3049</v>
      </c>
      <c r="G1882" s="231" t="s">
        <v>277</v>
      </c>
      <c r="H1882" s="232">
        <v>5.3099999999999996</v>
      </c>
      <c r="I1882" s="233"/>
      <c r="J1882" s="234">
        <f>ROUND(I1882*H1882,2)</f>
        <v>0</v>
      </c>
      <c r="K1882" s="230" t="s">
        <v>222</v>
      </c>
      <c r="L1882" s="45"/>
      <c r="M1882" s="235" t="s">
        <v>1</v>
      </c>
      <c r="N1882" s="236" t="s">
        <v>44</v>
      </c>
      <c r="O1882" s="92"/>
      <c r="P1882" s="237">
        <f>O1882*H1882</f>
        <v>0</v>
      </c>
      <c r="Q1882" s="237">
        <v>0.00054000000000000001</v>
      </c>
      <c r="R1882" s="237">
        <f>Q1882*H1882</f>
        <v>0.0028674</v>
      </c>
      <c r="S1882" s="237">
        <v>0</v>
      </c>
      <c r="T1882" s="238">
        <f>S1882*H1882</f>
        <v>0</v>
      </c>
      <c r="U1882" s="39"/>
      <c r="V1882" s="39"/>
      <c r="W1882" s="39"/>
      <c r="X1882" s="39"/>
      <c r="Y1882" s="39"/>
      <c r="Z1882" s="39"/>
      <c r="AA1882" s="39"/>
      <c r="AB1882" s="39"/>
      <c r="AC1882" s="39"/>
      <c r="AD1882" s="39"/>
      <c r="AE1882" s="39"/>
      <c r="AR1882" s="239" t="s">
        <v>290</v>
      </c>
      <c r="AT1882" s="239" t="s">
        <v>218</v>
      </c>
      <c r="AU1882" s="239" t="s">
        <v>88</v>
      </c>
      <c r="AY1882" s="18" t="s">
        <v>216</v>
      </c>
      <c r="BE1882" s="240">
        <f>IF(N1882="základní",J1882,0)</f>
        <v>0</v>
      </c>
      <c r="BF1882" s="240">
        <f>IF(N1882="snížená",J1882,0)</f>
        <v>0</v>
      </c>
      <c r="BG1882" s="240">
        <f>IF(N1882="zákl. přenesená",J1882,0)</f>
        <v>0</v>
      </c>
      <c r="BH1882" s="240">
        <f>IF(N1882="sníž. přenesená",J1882,0)</f>
        <v>0</v>
      </c>
      <c r="BI1882" s="240">
        <f>IF(N1882="nulová",J1882,0)</f>
        <v>0</v>
      </c>
      <c r="BJ1882" s="18" t="s">
        <v>86</v>
      </c>
      <c r="BK1882" s="240">
        <f>ROUND(I1882*H1882,2)</f>
        <v>0</v>
      </c>
      <c r="BL1882" s="18" t="s">
        <v>290</v>
      </c>
      <c r="BM1882" s="239" t="s">
        <v>3050</v>
      </c>
    </row>
    <row r="1883" s="13" customFormat="1">
      <c r="A1883" s="13"/>
      <c r="B1883" s="241"/>
      <c r="C1883" s="242"/>
      <c r="D1883" s="243" t="s">
        <v>230</v>
      </c>
      <c r="E1883" s="244" t="s">
        <v>1</v>
      </c>
      <c r="F1883" s="245" t="s">
        <v>3051</v>
      </c>
      <c r="G1883" s="242"/>
      <c r="H1883" s="246">
        <v>5.3099999999999996</v>
      </c>
      <c r="I1883" s="247"/>
      <c r="J1883" s="242"/>
      <c r="K1883" s="242"/>
      <c r="L1883" s="248"/>
      <c r="M1883" s="249"/>
      <c r="N1883" s="250"/>
      <c r="O1883" s="250"/>
      <c r="P1883" s="250"/>
      <c r="Q1883" s="250"/>
      <c r="R1883" s="250"/>
      <c r="S1883" s="250"/>
      <c r="T1883" s="251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T1883" s="252" t="s">
        <v>230</v>
      </c>
      <c r="AU1883" s="252" t="s">
        <v>88</v>
      </c>
      <c r="AV1883" s="13" t="s">
        <v>88</v>
      </c>
      <c r="AW1883" s="13" t="s">
        <v>34</v>
      </c>
      <c r="AX1883" s="13" t="s">
        <v>86</v>
      </c>
      <c r="AY1883" s="252" t="s">
        <v>216</v>
      </c>
    </row>
    <row r="1884" s="2" customFormat="1" ht="16.5" customHeight="1">
      <c r="A1884" s="39"/>
      <c r="B1884" s="40"/>
      <c r="C1884" s="228" t="s">
        <v>3052</v>
      </c>
      <c r="D1884" s="228" t="s">
        <v>218</v>
      </c>
      <c r="E1884" s="229" t="s">
        <v>3053</v>
      </c>
      <c r="F1884" s="230" t="s">
        <v>3054</v>
      </c>
      <c r="G1884" s="231" t="s">
        <v>277</v>
      </c>
      <c r="H1884" s="232">
        <v>5.3099999999999996</v>
      </c>
      <c r="I1884" s="233"/>
      <c r="J1884" s="234">
        <f>ROUND(I1884*H1884,2)</f>
        <v>0</v>
      </c>
      <c r="K1884" s="230" t="s">
        <v>222</v>
      </c>
      <c r="L1884" s="45"/>
      <c r="M1884" s="235" t="s">
        <v>1</v>
      </c>
      <c r="N1884" s="236" t="s">
        <v>44</v>
      </c>
      <c r="O1884" s="92"/>
      <c r="P1884" s="237">
        <f>O1884*H1884</f>
        <v>0</v>
      </c>
      <c r="Q1884" s="237">
        <v>0.00024000000000000001</v>
      </c>
      <c r="R1884" s="237">
        <f>Q1884*H1884</f>
        <v>0.0012744</v>
      </c>
      <c r="S1884" s="237">
        <v>0</v>
      </c>
      <c r="T1884" s="238">
        <f>S1884*H1884</f>
        <v>0</v>
      </c>
      <c r="U1884" s="39"/>
      <c r="V1884" s="39"/>
      <c r="W1884" s="39"/>
      <c r="X1884" s="39"/>
      <c r="Y1884" s="39"/>
      <c r="Z1884" s="39"/>
      <c r="AA1884" s="39"/>
      <c r="AB1884" s="39"/>
      <c r="AC1884" s="39"/>
      <c r="AD1884" s="39"/>
      <c r="AE1884" s="39"/>
      <c r="AR1884" s="239" t="s">
        <v>290</v>
      </c>
      <c r="AT1884" s="239" t="s">
        <v>218</v>
      </c>
      <c r="AU1884" s="239" t="s">
        <v>88</v>
      </c>
      <c r="AY1884" s="18" t="s">
        <v>216</v>
      </c>
      <c r="BE1884" s="240">
        <f>IF(N1884="základní",J1884,0)</f>
        <v>0</v>
      </c>
      <c r="BF1884" s="240">
        <f>IF(N1884="snížená",J1884,0)</f>
        <v>0</v>
      </c>
      <c r="BG1884" s="240">
        <f>IF(N1884="zákl. přenesená",J1884,0)</f>
        <v>0</v>
      </c>
      <c r="BH1884" s="240">
        <f>IF(N1884="sníž. přenesená",J1884,0)</f>
        <v>0</v>
      </c>
      <c r="BI1884" s="240">
        <f>IF(N1884="nulová",J1884,0)</f>
        <v>0</v>
      </c>
      <c r="BJ1884" s="18" t="s">
        <v>86</v>
      </c>
      <c r="BK1884" s="240">
        <f>ROUND(I1884*H1884,2)</f>
        <v>0</v>
      </c>
      <c r="BL1884" s="18" t="s">
        <v>290</v>
      </c>
      <c r="BM1884" s="239" t="s">
        <v>3055</v>
      </c>
    </row>
    <row r="1885" s="13" customFormat="1">
      <c r="A1885" s="13"/>
      <c r="B1885" s="241"/>
      <c r="C1885" s="242"/>
      <c r="D1885" s="243" t="s">
        <v>230</v>
      </c>
      <c r="E1885" s="244" t="s">
        <v>1</v>
      </c>
      <c r="F1885" s="245" t="s">
        <v>3051</v>
      </c>
      <c r="G1885" s="242"/>
      <c r="H1885" s="246">
        <v>5.3099999999999996</v>
      </c>
      <c r="I1885" s="247"/>
      <c r="J1885" s="242"/>
      <c r="K1885" s="242"/>
      <c r="L1885" s="248"/>
      <c r="M1885" s="249"/>
      <c r="N1885" s="250"/>
      <c r="O1885" s="250"/>
      <c r="P1885" s="250"/>
      <c r="Q1885" s="250"/>
      <c r="R1885" s="250"/>
      <c r="S1885" s="250"/>
      <c r="T1885" s="251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T1885" s="252" t="s">
        <v>230</v>
      </c>
      <c r="AU1885" s="252" t="s">
        <v>88</v>
      </c>
      <c r="AV1885" s="13" t="s">
        <v>88</v>
      </c>
      <c r="AW1885" s="13" t="s">
        <v>34</v>
      </c>
      <c r="AX1885" s="13" t="s">
        <v>86</v>
      </c>
      <c r="AY1885" s="252" t="s">
        <v>216</v>
      </c>
    </row>
    <row r="1886" s="2" customFormat="1" ht="16.5" customHeight="1">
      <c r="A1886" s="39"/>
      <c r="B1886" s="40"/>
      <c r="C1886" s="228" t="s">
        <v>3056</v>
      </c>
      <c r="D1886" s="228" t="s">
        <v>218</v>
      </c>
      <c r="E1886" s="229" t="s">
        <v>3057</v>
      </c>
      <c r="F1886" s="230" t="s">
        <v>3058</v>
      </c>
      <c r="G1886" s="231" t="s">
        <v>277</v>
      </c>
      <c r="H1886" s="232">
        <v>5.3099999999999996</v>
      </c>
      <c r="I1886" s="233"/>
      <c r="J1886" s="234">
        <f>ROUND(I1886*H1886,2)</f>
        <v>0</v>
      </c>
      <c r="K1886" s="230" t="s">
        <v>222</v>
      </c>
      <c r="L1886" s="45"/>
      <c r="M1886" s="235" t="s">
        <v>1</v>
      </c>
      <c r="N1886" s="236" t="s">
        <v>44</v>
      </c>
      <c r="O1886" s="92"/>
      <c r="P1886" s="237">
        <f>O1886*H1886</f>
        <v>0</v>
      </c>
      <c r="Q1886" s="237">
        <v>0.0035000000000000001</v>
      </c>
      <c r="R1886" s="237">
        <f>Q1886*H1886</f>
        <v>0.018584999999999997</v>
      </c>
      <c r="S1886" s="237">
        <v>0</v>
      </c>
      <c r="T1886" s="238">
        <f>S1886*H1886</f>
        <v>0</v>
      </c>
      <c r="U1886" s="39"/>
      <c r="V1886" s="39"/>
      <c r="W1886" s="39"/>
      <c r="X1886" s="39"/>
      <c r="Y1886" s="39"/>
      <c r="Z1886" s="39"/>
      <c r="AA1886" s="39"/>
      <c r="AB1886" s="39"/>
      <c r="AC1886" s="39"/>
      <c r="AD1886" s="39"/>
      <c r="AE1886" s="39"/>
      <c r="AR1886" s="239" t="s">
        <v>290</v>
      </c>
      <c r="AT1886" s="239" t="s">
        <v>218</v>
      </c>
      <c r="AU1886" s="239" t="s">
        <v>88</v>
      </c>
      <c r="AY1886" s="18" t="s">
        <v>216</v>
      </c>
      <c r="BE1886" s="240">
        <f>IF(N1886="základní",J1886,0)</f>
        <v>0</v>
      </c>
      <c r="BF1886" s="240">
        <f>IF(N1886="snížená",J1886,0)</f>
        <v>0</v>
      </c>
      <c r="BG1886" s="240">
        <f>IF(N1886="zákl. přenesená",J1886,0)</f>
        <v>0</v>
      </c>
      <c r="BH1886" s="240">
        <f>IF(N1886="sníž. přenesená",J1886,0)</f>
        <v>0</v>
      </c>
      <c r="BI1886" s="240">
        <f>IF(N1886="nulová",J1886,0)</f>
        <v>0</v>
      </c>
      <c r="BJ1886" s="18" t="s">
        <v>86</v>
      </c>
      <c r="BK1886" s="240">
        <f>ROUND(I1886*H1886,2)</f>
        <v>0</v>
      </c>
      <c r="BL1886" s="18" t="s">
        <v>290</v>
      </c>
      <c r="BM1886" s="239" t="s">
        <v>3059</v>
      </c>
    </row>
    <row r="1887" s="2" customFormat="1" ht="16.5" customHeight="1">
      <c r="A1887" s="39"/>
      <c r="B1887" s="40"/>
      <c r="C1887" s="228" t="s">
        <v>3060</v>
      </c>
      <c r="D1887" s="228" t="s">
        <v>218</v>
      </c>
      <c r="E1887" s="229" t="s">
        <v>3061</v>
      </c>
      <c r="F1887" s="230" t="s">
        <v>3062</v>
      </c>
      <c r="G1887" s="231" t="s">
        <v>277</v>
      </c>
      <c r="H1887" s="232">
        <v>5.3099999999999996</v>
      </c>
      <c r="I1887" s="233"/>
      <c r="J1887" s="234">
        <f>ROUND(I1887*H1887,2)</f>
        <v>0</v>
      </c>
      <c r="K1887" s="230" t="s">
        <v>222</v>
      </c>
      <c r="L1887" s="45"/>
      <c r="M1887" s="235" t="s">
        <v>1</v>
      </c>
      <c r="N1887" s="236" t="s">
        <v>44</v>
      </c>
      <c r="O1887" s="92"/>
      <c r="P1887" s="237">
        <f>O1887*H1887</f>
        <v>0</v>
      </c>
      <c r="Q1887" s="237">
        <v>0.00020000000000000001</v>
      </c>
      <c r="R1887" s="237">
        <f>Q1887*H1887</f>
        <v>0.001062</v>
      </c>
      <c r="S1887" s="237">
        <v>0</v>
      </c>
      <c r="T1887" s="238">
        <f>S1887*H1887</f>
        <v>0</v>
      </c>
      <c r="U1887" s="39"/>
      <c r="V1887" s="39"/>
      <c r="W1887" s="39"/>
      <c r="X1887" s="39"/>
      <c r="Y1887" s="39"/>
      <c r="Z1887" s="39"/>
      <c r="AA1887" s="39"/>
      <c r="AB1887" s="39"/>
      <c r="AC1887" s="39"/>
      <c r="AD1887" s="39"/>
      <c r="AE1887" s="39"/>
      <c r="AR1887" s="239" t="s">
        <v>290</v>
      </c>
      <c r="AT1887" s="239" t="s">
        <v>218</v>
      </c>
      <c r="AU1887" s="239" t="s">
        <v>88</v>
      </c>
      <c r="AY1887" s="18" t="s">
        <v>216</v>
      </c>
      <c r="BE1887" s="240">
        <f>IF(N1887="základní",J1887,0)</f>
        <v>0</v>
      </c>
      <c r="BF1887" s="240">
        <f>IF(N1887="snížená",J1887,0)</f>
        <v>0</v>
      </c>
      <c r="BG1887" s="240">
        <f>IF(N1887="zákl. přenesená",J1887,0)</f>
        <v>0</v>
      </c>
      <c r="BH1887" s="240">
        <f>IF(N1887="sníž. přenesená",J1887,0)</f>
        <v>0</v>
      </c>
      <c r="BI1887" s="240">
        <f>IF(N1887="nulová",J1887,0)</f>
        <v>0</v>
      </c>
      <c r="BJ1887" s="18" t="s">
        <v>86</v>
      </c>
      <c r="BK1887" s="240">
        <f>ROUND(I1887*H1887,2)</f>
        <v>0</v>
      </c>
      <c r="BL1887" s="18" t="s">
        <v>290</v>
      </c>
      <c r="BM1887" s="239" t="s">
        <v>3063</v>
      </c>
    </row>
    <row r="1888" s="2" customFormat="1" ht="16.5" customHeight="1">
      <c r="A1888" s="39"/>
      <c r="B1888" s="40"/>
      <c r="C1888" s="228" t="s">
        <v>3064</v>
      </c>
      <c r="D1888" s="228" t="s">
        <v>218</v>
      </c>
      <c r="E1888" s="229" t="s">
        <v>3065</v>
      </c>
      <c r="F1888" s="230" t="s">
        <v>3066</v>
      </c>
      <c r="G1888" s="231" t="s">
        <v>293</v>
      </c>
      <c r="H1888" s="232">
        <v>8.0999999999999996</v>
      </c>
      <c r="I1888" s="233"/>
      <c r="J1888" s="234">
        <f>ROUND(I1888*H1888,2)</f>
        <v>0</v>
      </c>
      <c r="K1888" s="230" t="s">
        <v>222</v>
      </c>
      <c r="L1888" s="45"/>
      <c r="M1888" s="235" t="s">
        <v>1</v>
      </c>
      <c r="N1888" s="236" t="s">
        <v>44</v>
      </c>
      <c r="O1888" s="92"/>
      <c r="P1888" s="237">
        <f>O1888*H1888</f>
        <v>0</v>
      </c>
      <c r="Q1888" s="237">
        <v>0.0031199999999999999</v>
      </c>
      <c r="R1888" s="237">
        <f>Q1888*H1888</f>
        <v>0.025271999999999999</v>
      </c>
      <c r="S1888" s="237">
        <v>0</v>
      </c>
      <c r="T1888" s="238">
        <f>S1888*H1888</f>
        <v>0</v>
      </c>
      <c r="U1888" s="39"/>
      <c r="V1888" s="39"/>
      <c r="W1888" s="39"/>
      <c r="X1888" s="39"/>
      <c r="Y1888" s="39"/>
      <c r="Z1888" s="39"/>
      <c r="AA1888" s="39"/>
      <c r="AB1888" s="39"/>
      <c r="AC1888" s="39"/>
      <c r="AD1888" s="39"/>
      <c r="AE1888" s="39"/>
      <c r="AR1888" s="239" t="s">
        <v>290</v>
      </c>
      <c r="AT1888" s="239" t="s">
        <v>218</v>
      </c>
      <c r="AU1888" s="239" t="s">
        <v>88</v>
      </c>
      <c r="AY1888" s="18" t="s">
        <v>216</v>
      </c>
      <c r="BE1888" s="240">
        <f>IF(N1888="základní",J1888,0)</f>
        <v>0</v>
      </c>
      <c r="BF1888" s="240">
        <f>IF(N1888="snížená",J1888,0)</f>
        <v>0</v>
      </c>
      <c r="BG1888" s="240">
        <f>IF(N1888="zákl. přenesená",J1888,0)</f>
        <v>0</v>
      </c>
      <c r="BH1888" s="240">
        <f>IF(N1888="sníž. přenesená",J1888,0)</f>
        <v>0</v>
      </c>
      <c r="BI1888" s="240">
        <f>IF(N1888="nulová",J1888,0)</f>
        <v>0</v>
      </c>
      <c r="BJ1888" s="18" t="s">
        <v>86</v>
      </c>
      <c r="BK1888" s="240">
        <f>ROUND(I1888*H1888,2)</f>
        <v>0</v>
      </c>
      <c r="BL1888" s="18" t="s">
        <v>290</v>
      </c>
      <c r="BM1888" s="239" t="s">
        <v>3067</v>
      </c>
    </row>
    <row r="1889" s="13" customFormat="1">
      <c r="A1889" s="13"/>
      <c r="B1889" s="241"/>
      <c r="C1889" s="242"/>
      <c r="D1889" s="243" t="s">
        <v>230</v>
      </c>
      <c r="E1889" s="244" t="s">
        <v>1</v>
      </c>
      <c r="F1889" s="245" t="s">
        <v>3068</v>
      </c>
      <c r="G1889" s="242"/>
      <c r="H1889" s="246">
        <v>8.0999999999999996</v>
      </c>
      <c r="I1889" s="247"/>
      <c r="J1889" s="242"/>
      <c r="K1889" s="242"/>
      <c r="L1889" s="248"/>
      <c r="M1889" s="249"/>
      <c r="N1889" s="250"/>
      <c r="O1889" s="250"/>
      <c r="P1889" s="250"/>
      <c r="Q1889" s="250"/>
      <c r="R1889" s="250"/>
      <c r="S1889" s="250"/>
      <c r="T1889" s="251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T1889" s="252" t="s">
        <v>230</v>
      </c>
      <c r="AU1889" s="252" t="s">
        <v>88</v>
      </c>
      <c r="AV1889" s="13" t="s">
        <v>88</v>
      </c>
      <c r="AW1889" s="13" t="s">
        <v>34</v>
      </c>
      <c r="AX1889" s="13" t="s">
        <v>86</v>
      </c>
      <c r="AY1889" s="252" t="s">
        <v>216</v>
      </c>
    </row>
    <row r="1890" s="2" customFormat="1" ht="16.5" customHeight="1">
      <c r="A1890" s="39"/>
      <c r="B1890" s="40"/>
      <c r="C1890" s="228" t="s">
        <v>3069</v>
      </c>
      <c r="D1890" s="228" t="s">
        <v>218</v>
      </c>
      <c r="E1890" s="229" t="s">
        <v>3070</v>
      </c>
      <c r="F1890" s="230" t="s">
        <v>3071</v>
      </c>
      <c r="G1890" s="231" t="s">
        <v>359</v>
      </c>
      <c r="H1890" s="232">
        <v>0.049000000000000002</v>
      </c>
      <c r="I1890" s="233"/>
      <c r="J1890" s="234">
        <f>ROUND(I1890*H1890,2)</f>
        <v>0</v>
      </c>
      <c r="K1890" s="230" t="s">
        <v>222</v>
      </c>
      <c r="L1890" s="45"/>
      <c r="M1890" s="235" t="s">
        <v>1</v>
      </c>
      <c r="N1890" s="236" t="s">
        <v>44</v>
      </c>
      <c r="O1890" s="92"/>
      <c r="P1890" s="237">
        <f>O1890*H1890</f>
        <v>0</v>
      </c>
      <c r="Q1890" s="237">
        <v>0</v>
      </c>
      <c r="R1890" s="237">
        <f>Q1890*H1890</f>
        <v>0</v>
      </c>
      <c r="S1890" s="237">
        <v>0</v>
      </c>
      <c r="T1890" s="238">
        <f>S1890*H1890</f>
        <v>0</v>
      </c>
      <c r="U1890" s="39"/>
      <c r="V1890" s="39"/>
      <c r="W1890" s="39"/>
      <c r="X1890" s="39"/>
      <c r="Y1890" s="39"/>
      <c r="Z1890" s="39"/>
      <c r="AA1890" s="39"/>
      <c r="AB1890" s="39"/>
      <c r="AC1890" s="39"/>
      <c r="AD1890" s="39"/>
      <c r="AE1890" s="39"/>
      <c r="AR1890" s="239" t="s">
        <v>290</v>
      </c>
      <c r="AT1890" s="239" t="s">
        <v>218</v>
      </c>
      <c r="AU1890" s="239" t="s">
        <v>88</v>
      </c>
      <c r="AY1890" s="18" t="s">
        <v>216</v>
      </c>
      <c r="BE1890" s="240">
        <f>IF(N1890="základní",J1890,0)</f>
        <v>0</v>
      </c>
      <c r="BF1890" s="240">
        <f>IF(N1890="snížená",J1890,0)</f>
        <v>0</v>
      </c>
      <c r="BG1890" s="240">
        <f>IF(N1890="zákl. přenesená",J1890,0)</f>
        <v>0</v>
      </c>
      <c r="BH1890" s="240">
        <f>IF(N1890="sníž. přenesená",J1890,0)</f>
        <v>0</v>
      </c>
      <c r="BI1890" s="240">
        <f>IF(N1890="nulová",J1890,0)</f>
        <v>0</v>
      </c>
      <c r="BJ1890" s="18" t="s">
        <v>86</v>
      </c>
      <c r="BK1890" s="240">
        <f>ROUND(I1890*H1890,2)</f>
        <v>0</v>
      </c>
      <c r="BL1890" s="18" t="s">
        <v>290</v>
      </c>
      <c r="BM1890" s="239" t="s">
        <v>3072</v>
      </c>
    </row>
    <row r="1891" s="2" customFormat="1" ht="16.5" customHeight="1">
      <c r="A1891" s="39"/>
      <c r="B1891" s="40"/>
      <c r="C1891" s="228" t="s">
        <v>3073</v>
      </c>
      <c r="D1891" s="228" t="s">
        <v>218</v>
      </c>
      <c r="E1891" s="229" t="s">
        <v>3074</v>
      </c>
      <c r="F1891" s="230" t="s">
        <v>3075</v>
      </c>
      <c r="G1891" s="231" t="s">
        <v>359</v>
      </c>
      <c r="H1891" s="232">
        <v>0.049000000000000002</v>
      </c>
      <c r="I1891" s="233"/>
      <c r="J1891" s="234">
        <f>ROUND(I1891*H1891,2)</f>
        <v>0</v>
      </c>
      <c r="K1891" s="230" t="s">
        <v>222</v>
      </c>
      <c r="L1891" s="45"/>
      <c r="M1891" s="235" t="s">
        <v>1</v>
      </c>
      <c r="N1891" s="236" t="s">
        <v>44</v>
      </c>
      <c r="O1891" s="92"/>
      <c r="P1891" s="237">
        <f>O1891*H1891</f>
        <v>0</v>
      </c>
      <c r="Q1891" s="237">
        <v>0</v>
      </c>
      <c r="R1891" s="237">
        <f>Q1891*H1891</f>
        <v>0</v>
      </c>
      <c r="S1891" s="237">
        <v>0</v>
      </c>
      <c r="T1891" s="238">
        <f>S1891*H1891</f>
        <v>0</v>
      </c>
      <c r="U1891" s="39"/>
      <c r="V1891" s="39"/>
      <c r="W1891" s="39"/>
      <c r="X1891" s="39"/>
      <c r="Y1891" s="39"/>
      <c r="Z1891" s="39"/>
      <c r="AA1891" s="39"/>
      <c r="AB1891" s="39"/>
      <c r="AC1891" s="39"/>
      <c r="AD1891" s="39"/>
      <c r="AE1891" s="39"/>
      <c r="AR1891" s="239" t="s">
        <v>290</v>
      </c>
      <c r="AT1891" s="239" t="s">
        <v>218</v>
      </c>
      <c r="AU1891" s="239" t="s">
        <v>88</v>
      </c>
      <c r="AY1891" s="18" t="s">
        <v>216</v>
      </c>
      <c r="BE1891" s="240">
        <f>IF(N1891="základní",J1891,0)</f>
        <v>0</v>
      </c>
      <c r="BF1891" s="240">
        <f>IF(N1891="snížená",J1891,0)</f>
        <v>0</v>
      </c>
      <c r="BG1891" s="240">
        <f>IF(N1891="zákl. přenesená",J1891,0)</f>
        <v>0</v>
      </c>
      <c r="BH1891" s="240">
        <f>IF(N1891="sníž. přenesená",J1891,0)</f>
        <v>0</v>
      </c>
      <c r="BI1891" s="240">
        <f>IF(N1891="nulová",J1891,0)</f>
        <v>0</v>
      </c>
      <c r="BJ1891" s="18" t="s">
        <v>86</v>
      </c>
      <c r="BK1891" s="240">
        <f>ROUND(I1891*H1891,2)</f>
        <v>0</v>
      </c>
      <c r="BL1891" s="18" t="s">
        <v>290</v>
      </c>
      <c r="BM1891" s="239" t="s">
        <v>3076</v>
      </c>
    </row>
    <row r="1892" s="12" customFormat="1" ht="22.8" customHeight="1">
      <c r="A1892" s="12"/>
      <c r="B1892" s="212"/>
      <c r="C1892" s="213"/>
      <c r="D1892" s="214" t="s">
        <v>78</v>
      </c>
      <c r="E1892" s="226" t="s">
        <v>3077</v>
      </c>
      <c r="F1892" s="226" t="s">
        <v>3078</v>
      </c>
      <c r="G1892" s="213"/>
      <c r="H1892" s="213"/>
      <c r="I1892" s="216"/>
      <c r="J1892" s="227">
        <f>BK1892</f>
        <v>0</v>
      </c>
      <c r="K1892" s="213"/>
      <c r="L1892" s="218"/>
      <c r="M1892" s="219"/>
      <c r="N1892" s="220"/>
      <c r="O1892" s="220"/>
      <c r="P1892" s="221">
        <f>SUM(P1893:P1968)</f>
        <v>0</v>
      </c>
      <c r="Q1892" s="220"/>
      <c r="R1892" s="221">
        <f>SUM(R1893:R1968)</f>
        <v>3.8106094000000001</v>
      </c>
      <c r="S1892" s="220"/>
      <c r="T1892" s="222">
        <f>SUM(T1893:T1968)</f>
        <v>0</v>
      </c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R1892" s="223" t="s">
        <v>88</v>
      </c>
      <c r="AT1892" s="224" t="s">
        <v>78</v>
      </c>
      <c r="AU1892" s="224" t="s">
        <v>86</v>
      </c>
      <c r="AY1892" s="223" t="s">
        <v>216</v>
      </c>
      <c r="BK1892" s="225">
        <f>SUM(BK1893:BK1968)</f>
        <v>0</v>
      </c>
    </row>
    <row r="1893" s="2" customFormat="1" ht="16.5" customHeight="1">
      <c r="A1893" s="39"/>
      <c r="B1893" s="40"/>
      <c r="C1893" s="228" t="s">
        <v>3079</v>
      </c>
      <c r="D1893" s="228" t="s">
        <v>218</v>
      </c>
      <c r="E1893" s="229" t="s">
        <v>3080</v>
      </c>
      <c r="F1893" s="230" t="s">
        <v>3081</v>
      </c>
      <c r="G1893" s="231" t="s">
        <v>277</v>
      </c>
      <c r="H1893" s="232">
        <v>197.78200000000001</v>
      </c>
      <c r="I1893" s="233"/>
      <c r="J1893" s="234">
        <f>ROUND(I1893*H1893,2)</f>
        <v>0</v>
      </c>
      <c r="K1893" s="230" t="s">
        <v>222</v>
      </c>
      <c r="L1893" s="45"/>
      <c r="M1893" s="235" t="s">
        <v>1</v>
      </c>
      <c r="N1893" s="236" t="s">
        <v>44</v>
      </c>
      <c r="O1893" s="92"/>
      <c r="P1893" s="237">
        <f>O1893*H1893</f>
        <v>0</v>
      </c>
      <c r="Q1893" s="237">
        <v>0.00029999999999999997</v>
      </c>
      <c r="R1893" s="237">
        <f>Q1893*H1893</f>
        <v>0.059334600000000001</v>
      </c>
      <c r="S1893" s="237">
        <v>0</v>
      </c>
      <c r="T1893" s="238">
        <f>S1893*H1893</f>
        <v>0</v>
      </c>
      <c r="U1893" s="39"/>
      <c r="V1893" s="39"/>
      <c r="W1893" s="39"/>
      <c r="X1893" s="39"/>
      <c r="Y1893" s="39"/>
      <c r="Z1893" s="39"/>
      <c r="AA1893" s="39"/>
      <c r="AB1893" s="39"/>
      <c r="AC1893" s="39"/>
      <c r="AD1893" s="39"/>
      <c r="AE1893" s="39"/>
      <c r="AR1893" s="239" t="s">
        <v>290</v>
      </c>
      <c r="AT1893" s="239" t="s">
        <v>218</v>
      </c>
      <c r="AU1893" s="239" t="s">
        <v>88</v>
      </c>
      <c r="AY1893" s="18" t="s">
        <v>216</v>
      </c>
      <c r="BE1893" s="240">
        <f>IF(N1893="základní",J1893,0)</f>
        <v>0</v>
      </c>
      <c r="BF1893" s="240">
        <f>IF(N1893="snížená",J1893,0)</f>
        <v>0</v>
      </c>
      <c r="BG1893" s="240">
        <f>IF(N1893="zákl. přenesená",J1893,0)</f>
        <v>0</v>
      </c>
      <c r="BH1893" s="240">
        <f>IF(N1893="sníž. přenesená",J1893,0)</f>
        <v>0</v>
      </c>
      <c r="BI1893" s="240">
        <f>IF(N1893="nulová",J1893,0)</f>
        <v>0</v>
      </c>
      <c r="BJ1893" s="18" t="s">
        <v>86</v>
      </c>
      <c r="BK1893" s="240">
        <f>ROUND(I1893*H1893,2)</f>
        <v>0</v>
      </c>
      <c r="BL1893" s="18" t="s">
        <v>290</v>
      </c>
      <c r="BM1893" s="239" t="s">
        <v>3082</v>
      </c>
    </row>
    <row r="1894" s="13" customFormat="1">
      <c r="A1894" s="13"/>
      <c r="B1894" s="241"/>
      <c r="C1894" s="242"/>
      <c r="D1894" s="243" t="s">
        <v>230</v>
      </c>
      <c r="E1894" s="244" t="s">
        <v>1</v>
      </c>
      <c r="F1894" s="245" t="s">
        <v>3083</v>
      </c>
      <c r="G1894" s="242"/>
      <c r="H1894" s="246">
        <v>54.799999999999997</v>
      </c>
      <c r="I1894" s="247"/>
      <c r="J1894" s="242"/>
      <c r="K1894" s="242"/>
      <c r="L1894" s="248"/>
      <c r="M1894" s="249"/>
      <c r="N1894" s="250"/>
      <c r="O1894" s="250"/>
      <c r="P1894" s="250"/>
      <c r="Q1894" s="250"/>
      <c r="R1894" s="250"/>
      <c r="S1894" s="250"/>
      <c r="T1894" s="251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T1894" s="252" t="s">
        <v>230</v>
      </c>
      <c r="AU1894" s="252" t="s">
        <v>88</v>
      </c>
      <c r="AV1894" s="13" t="s">
        <v>88</v>
      </c>
      <c r="AW1894" s="13" t="s">
        <v>34</v>
      </c>
      <c r="AX1894" s="13" t="s">
        <v>79</v>
      </c>
      <c r="AY1894" s="252" t="s">
        <v>216</v>
      </c>
    </row>
    <row r="1895" s="13" customFormat="1">
      <c r="A1895" s="13"/>
      <c r="B1895" s="241"/>
      <c r="C1895" s="242"/>
      <c r="D1895" s="243" t="s">
        <v>230</v>
      </c>
      <c r="E1895" s="244" t="s">
        <v>1</v>
      </c>
      <c r="F1895" s="245" t="s">
        <v>1158</v>
      </c>
      <c r="G1895" s="242"/>
      <c r="H1895" s="246">
        <v>-6.2770000000000001</v>
      </c>
      <c r="I1895" s="247"/>
      <c r="J1895" s="242"/>
      <c r="K1895" s="242"/>
      <c r="L1895" s="248"/>
      <c r="M1895" s="249"/>
      <c r="N1895" s="250"/>
      <c r="O1895" s="250"/>
      <c r="P1895" s="250"/>
      <c r="Q1895" s="250"/>
      <c r="R1895" s="250"/>
      <c r="S1895" s="250"/>
      <c r="T1895" s="251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T1895" s="252" t="s">
        <v>230</v>
      </c>
      <c r="AU1895" s="252" t="s">
        <v>88</v>
      </c>
      <c r="AV1895" s="13" t="s">
        <v>88</v>
      </c>
      <c r="AW1895" s="13" t="s">
        <v>34</v>
      </c>
      <c r="AX1895" s="13" t="s">
        <v>79</v>
      </c>
      <c r="AY1895" s="252" t="s">
        <v>216</v>
      </c>
    </row>
    <row r="1896" s="13" customFormat="1">
      <c r="A1896" s="13"/>
      <c r="B1896" s="241"/>
      <c r="C1896" s="242"/>
      <c r="D1896" s="243" t="s">
        <v>230</v>
      </c>
      <c r="E1896" s="244" t="s">
        <v>1</v>
      </c>
      <c r="F1896" s="245" t="s">
        <v>1159</v>
      </c>
      <c r="G1896" s="242"/>
      <c r="H1896" s="246">
        <v>4.069</v>
      </c>
      <c r="I1896" s="247"/>
      <c r="J1896" s="242"/>
      <c r="K1896" s="242"/>
      <c r="L1896" s="248"/>
      <c r="M1896" s="249"/>
      <c r="N1896" s="250"/>
      <c r="O1896" s="250"/>
      <c r="P1896" s="250"/>
      <c r="Q1896" s="250"/>
      <c r="R1896" s="250"/>
      <c r="S1896" s="250"/>
      <c r="T1896" s="251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52" t="s">
        <v>230</v>
      </c>
      <c r="AU1896" s="252" t="s">
        <v>88</v>
      </c>
      <c r="AV1896" s="13" t="s">
        <v>88</v>
      </c>
      <c r="AW1896" s="13" t="s">
        <v>34</v>
      </c>
      <c r="AX1896" s="13" t="s">
        <v>79</v>
      </c>
      <c r="AY1896" s="252" t="s">
        <v>216</v>
      </c>
    </row>
    <row r="1897" s="15" customFormat="1">
      <c r="A1897" s="15"/>
      <c r="B1897" s="280"/>
      <c r="C1897" s="281"/>
      <c r="D1897" s="243" t="s">
        <v>230</v>
      </c>
      <c r="E1897" s="282" t="s">
        <v>1</v>
      </c>
      <c r="F1897" s="283" t="s">
        <v>1160</v>
      </c>
      <c r="G1897" s="281"/>
      <c r="H1897" s="284">
        <v>52.591999999999999</v>
      </c>
      <c r="I1897" s="285"/>
      <c r="J1897" s="281"/>
      <c r="K1897" s="281"/>
      <c r="L1897" s="286"/>
      <c r="M1897" s="287"/>
      <c r="N1897" s="288"/>
      <c r="O1897" s="288"/>
      <c r="P1897" s="288"/>
      <c r="Q1897" s="288"/>
      <c r="R1897" s="288"/>
      <c r="S1897" s="288"/>
      <c r="T1897" s="289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T1897" s="290" t="s">
        <v>230</v>
      </c>
      <c r="AU1897" s="290" t="s">
        <v>88</v>
      </c>
      <c r="AV1897" s="15" t="s">
        <v>99</v>
      </c>
      <c r="AW1897" s="15" t="s">
        <v>34</v>
      </c>
      <c r="AX1897" s="15" t="s">
        <v>79</v>
      </c>
      <c r="AY1897" s="290" t="s">
        <v>216</v>
      </c>
    </row>
    <row r="1898" s="13" customFormat="1">
      <c r="A1898" s="13"/>
      <c r="B1898" s="241"/>
      <c r="C1898" s="242"/>
      <c r="D1898" s="243" t="s">
        <v>230</v>
      </c>
      <c r="E1898" s="244" t="s">
        <v>1</v>
      </c>
      <c r="F1898" s="245" t="s">
        <v>3084</v>
      </c>
      <c r="G1898" s="242"/>
      <c r="H1898" s="246">
        <v>33.521000000000001</v>
      </c>
      <c r="I1898" s="247"/>
      <c r="J1898" s="242"/>
      <c r="K1898" s="242"/>
      <c r="L1898" s="248"/>
      <c r="M1898" s="249"/>
      <c r="N1898" s="250"/>
      <c r="O1898" s="250"/>
      <c r="P1898" s="250"/>
      <c r="Q1898" s="250"/>
      <c r="R1898" s="250"/>
      <c r="S1898" s="250"/>
      <c r="T1898" s="251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T1898" s="252" t="s">
        <v>230</v>
      </c>
      <c r="AU1898" s="252" t="s">
        <v>88</v>
      </c>
      <c r="AV1898" s="13" t="s">
        <v>88</v>
      </c>
      <c r="AW1898" s="13" t="s">
        <v>34</v>
      </c>
      <c r="AX1898" s="13" t="s">
        <v>79</v>
      </c>
      <c r="AY1898" s="252" t="s">
        <v>216</v>
      </c>
    </row>
    <row r="1899" s="13" customFormat="1">
      <c r="A1899" s="13"/>
      <c r="B1899" s="241"/>
      <c r="C1899" s="242"/>
      <c r="D1899" s="243" t="s">
        <v>230</v>
      </c>
      <c r="E1899" s="244" t="s">
        <v>1</v>
      </c>
      <c r="F1899" s="245" t="s">
        <v>1162</v>
      </c>
      <c r="G1899" s="242"/>
      <c r="H1899" s="246">
        <v>-7.0919999999999996</v>
      </c>
      <c r="I1899" s="247"/>
      <c r="J1899" s="242"/>
      <c r="K1899" s="242"/>
      <c r="L1899" s="248"/>
      <c r="M1899" s="249"/>
      <c r="N1899" s="250"/>
      <c r="O1899" s="250"/>
      <c r="P1899" s="250"/>
      <c r="Q1899" s="250"/>
      <c r="R1899" s="250"/>
      <c r="S1899" s="250"/>
      <c r="T1899" s="251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52" t="s">
        <v>230</v>
      </c>
      <c r="AU1899" s="252" t="s">
        <v>88</v>
      </c>
      <c r="AV1899" s="13" t="s">
        <v>88</v>
      </c>
      <c r="AW1899" s="13" t="s">
        <v>34</v>
      </c>
      <c r="AX1899" s="13" t="s">
        <v>79</v>
      </c>
      <c r="AY1899" s="252" t="s">
        <v>216</v>
      </c>
    </row>
    <row r="1900" s="15" customFormat="1">
      <c r="A1900" s="15"/>
      <c r="B1900" s="280"/>
      <c r="C1900" s="281"/>
      <c r="D1900" s="243" t="s">
        <v>230</v>
      </c>
      <c r="E1900" s="282" t="s">
        <v>1</v>
      </c>
      <c r="F1900" s="283" t="s">
        <v>1163</v>
      </c>
      <c r="G1900" s="281"/>
      <c r="H1900" s="284">
        <v>26.428999999999998</v>
      </c>
      <c r="I1900" s="285"/>
      <c r="J1900" s="281"/>
      <c r="K1900" s="281"/>
      <c r="L1900" s="286"/>
      <c r="M1900" s="287"/>
      <c r="N1900" s="288"/>
      <c r="O1900" s="288"/>
      <c r="P1900" s="288"/>
      <c r="Q1900" s="288"/>
      <c r="R1900" s="288"/>
      <c r="S1900" s="288"/>
      <c r="T1900" s="289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T1900" s="290" t="s">
        <v>230</v>
      </c>
      <c r="AU1900" s="290" t="s">
        <v>88</v>
      </c>
      <c r="AV1900" s="15" t="s">
        <v>99</v>
      </c>
      <c r="AW1900" s="15" t="s">
        <v>34</v>
      </c>
      <c r="AX1900" s="15" t="s">
        <v>79</v>
      </c>
      <c r="AY1900" s="290" t="s">
        <v>216</v>
      </c>
    </row>
    <row r="1901" s="13" customFormat="1">
      <c r="A1901" s="13"/>
      <c r="B1901" s="241"/>
      <c r="C1901" s="242"/>
      <c r="D1901" s="243" t="s">
        <v>230</v>
      </c>
      <c r="E1901" s="244" t="s">
        <v>1</v>
      </c>
      <c r="F1901" s="245" t="s">
        <v>3085</v>
      </c>
      <c r="G1901" s="242"/>
      <c r="H1901" s="246">
        <v>23.68</v>
      </c>
      <c r="I1901" s="247"/>
      <c r="J1901" s="242"/>
      <c r="K1901" s="242"/>
      <c r="L1901" s="248"/>
      <c r="M1901" s="249"/>
      <c r="N1901" s="250"/>
      <c r="O1901" s="250"/>
      <c r="P1901" s="250"/>
      <c r="Q1901" s="250"/>
      <c r="R1901" s="250"/>
      <c r="S1901" s="250"/>
      <c r="T1901" s="251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T1901" s="252" t="s">
        <v>230</v>
      </c>
      <c r="AU1901" s="252" t="s">
        <v>88</v>
      </c>
      <c r="AV1901" s="13" t="s">
        <v>88</v>
      </c>
      <c r="AW1901" s="13" t="s">
        <v>34</v>
      </c>
      <c r="AX1901" s="13" t="s">
        <v>79</v>
      </c>
      <c r="AY1901" s="252" t="s">
        <v>216</v>
      </c>
    </row>
    <row r="1902" s="13" customFormat="1">
      <c r="A1902" s="13"/>
      <c r="B1902" s="241"/>
      <c r="C1902" s="242"/>
      <c r="D1902" s="243" t="s">
        <v>230</v>
      </c>
      <c r="E1902" s="244" t="s">
        <v>1</v>
      </c>
      <c r="F1902" s="245" t="s">
        <v>3086</v>
      </c>
      <c r="G1902" s="242"/>
      <c r="H1902" s="246">
        <v>-2.7200000000000002</v>
      </c>
      <c r="I1902" s="247"/>
      <c r="J1902" s="242"/>
      <c r="K1902" s="242"/>
      <c r="L1902" s="248"/>
      <c r="M1902" s="249"/>
      <c r="N1902" s="250"/>
      <c r="O1902" s="250"/>
      <c r="P1902" s="250"/>
      <c r="Q1902" s="250"/>
      <c r="R1902" s="250"/>
      <c r="S1902" s="250"/>
      <c r="T1902" s="251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52" t="s">
        <v>230</v>
      </c>
      <c r="AU1902" s="252" t="s">
        <v>88</v>
      </c>
      <c r="AV1902" s="13" t="s">
        <v>88</v>
      </c>
      <c r="AW1902" s="13" t="s">
        <v>34</v>
      </c>
      <c r="AX1902" s="13" t="s">
        <v>79</v>
      </c>
      <c r="AY1902" s="252" t="s">
        <v>216</v>
      </c>
    </row>
    <row r="1903" s="13" customFormat="1">
      <c r="A1903" s="13"/>
      <c r="B1903" s="241"/>
      <c r="C1903" s="242"/>
      <c r="D1903" s="243" t="s">
        <v>230</v>
      </c>
      <c r="E1903" s="244" t="s">
        <v>1</v>
      </c>
      <c r="F1903" s="245" t="s">
        <v>3087</v>
      </c>
      <c r="G1903" s="242"/>
      <c r="H1903" s="246">
        <v>0.47999999999999998</v>
      </c>
      <c r="I1903" s="247"/>
      <c r="J1903" s="242"/>
      <c r="K1903" s="242"/>
      <c r="L1903" s="248"/>
      <c r="M1903" s="249"/>
      <c r="N1903" s="250"/>
      <c r="O1903" s="250"/>
      <c r="P1903" s="250"/>
      <c r="Q1903" s="250"/>
      <c r="R1903" s="250"/>
      <c r="S1903" s="250"/>
      <c r="T1903" s="251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52" t="s">
        <v>230</v>
      </c>
      <c r="AU1903" s="252" t="s">
        <v>88</v>
      </c>
      <c r="AV1903" s="13" t="s">
        <v>88</v>
      </c>
      <c r="AW1903" s="13" t="s">
        <v>34</v>
      </c>
      <c r="AX1903" s="13" t="s">
        <v>79</v>
      </c>
      <c r="AY1903" s="252" t="s">
        <v>216</v>
      </c>
    </row>
    <row r="1904" s="15" customFormat="1">
      <c r="A1904" s="15"/>
      <c r="B1904" s="280"/>
      <c r="C1904" s="281"/>
      <c r="D1904" s="243" t="s">
        <v>230</v>
      </c>
      <c r="E1904" s="282" t="s">
        <v>1</v>
      </c>
      <c r="F1904" s="283" t="s">
        <v>1167</v>
      </c>
      <c r="G1904" s="281"/>
      <c r="H1904" s="284">
        <v>21.440000000000001</v>
      </c>
      <c r="I1904" s="285"/>
      <c r="J1904" s="281"/>
      <c r="K1904" s="281"/>
      <c r="L1904" s="286"/>
      <c r="M1904" s="287"/>
      <c r="N1904" s="288"/>
      <c r="O1904" s="288"/>
      <c r="P1904" s="288"/>
      <c r="Q1904" s="288"/>
      <c r="R1904" s="288"/>
      <c r="S1904" s="288"/>
      <c r="T1904" s="289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T1904" s="290" t="s">
        <v>230</v>
      </c>
      <c r="AU1904" s="290" t="s">
        <v>88</v>
      </c>
      <c r="AV1904" s="15" t="s">
        <v>99</v>
      </c>
      <c r="AW1904" s="15" t="s">
        <v>34</v>
      </c>
      <c r="AX1904" s="15" t="s">
        <v>79</v>
      </c>
      <c r="AY1904" s="290" t="s">
        <v>216</v>
      </c>
    </row>
    <row r="1905" s="13" customFormat="1">
      <c r="A1905" s="13"/>
      <c r="B1905" s="241"/>
      <c r="C1905" s="242"/>
      <c r="D1905" s="243" t="s">
        <v>230</v>
      </c>
      <c r="E1905" s="244" t="s">
        <v>1</v>
      </c>
      <c r="F1905" s="245" t="s">
        <v>3088</v>
      </c>
      <c r="G1905" s="242"/>
      <c r="H1905" s="246">
        <v>17.800000000000001</v>
      </c>
      <c r="I1905" s="247"/>
      <c r="J1905" s="242"/>
      <c r="K1905" s="242"/>
      <c r="L1905" s="248"/>
      <c r="M1905" s="249"/>
      <c r="N1905" s="250"/>
      <c r="O1905" s="250"/>
      <c r="P1905" s="250"/>
      <c r="Q1905" s="250"/>
      <c r="R1905" s="250"/>
      <c r="S1905" s="250"/>
      <c r="T1905" s="251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T1905" s="252" t="s">
        <v>230</v>
      </c>
      <c r="AU1905" s="252" t="s">
        <v>88</v>
      </c>
      <c r="AV1905" s="13" t="s">
        <v>88</v>
      </c>
      <c r="AW1905" s="13" t="s">
        <v>34</v>
      </c>
      <c r="AX1905" s="13" t="s">
        <v>79</v>
      </c>
      <c r="AY1905" s="252" t="s">
        <v>216</v>
      </c>
    </row>
    <row r="1906" s="13" customFormat="1">
      <c r="A1906" s="13"/>
      <c r="B1906" s="241"/>
      <c r="C1906" s="242"/>
      <c r="D1906" s="243" t="s">
        <v>230</v>
      </c>
      <c r="E1906" s="244" t="s">
        <v>1</v>
      </c>
      <c r="F1906" s="245" t="s">
        <v>3089</v>
      </c>
      <c r="G1906" s="242"/>
      <c r="H1906" s="246">
        <v>-1.8</v>
      </c>
      <c r="I1906" s="247"/>
      <c r="J1906" s="242"/>
      <c r="K1906" s="242"/>
      <c r="L1906" s="248"/>
      <c r="M1906" s="249"/>
      <c r="N1906" s="250"/>
      <c r="O1906" s="250"/>
      <c r="P1906" s="250"/>
      <c r="Q1906" s="250"/>
      <c r="R1906" s="250"/>
      <c r="S1906" s="250"/>
      <c r="T1906" s="251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T1906" s="252" t="s">
        <v>230</v>
      </c>
      <c r="AU1906" s="252" t="s">
        <v>88</v>
      </c>
      <c r="AV1906" s="13" t="s">
        <v>88</v>
      </c>
      <c r="AW1906" s="13" t="s">
        <v>34</v>
      </c>
      <c r="AX1906" s="13" t="s">
        <v>79</v>
      </c>
      <c r="AY1906" s="252" t="s">
        <v>216</v>
      </c>
    </row>
    <row r="1907" s="15" customFormat="1">
      <c r="A1907" s="15"/>
      <c r="B1907" s="280"/>
      <c r="C1907" s="281"/>
      <c r="D1907" s="243" t="s">
        <v>230</v>
      </c>
      <c r="E1907" s="282" t="s">
        <v>1</v>
      </c>
      <c r="F1907" s="283" t="s">
        <v>1190</v>
      </c>
      <c r="G1907" s="281"/>
      <c r="H1907" s="284">
        <v>16</v>
      </c>
      <c r="I1907" s="285"/>
      <c r="J1907" s="281"/>
      <c r="K1907" s="281"/>
      <c r="L1907" s="286"/>
      <c r="M1907" s="287"/>
      <c r="N1907" s="288"/>
      <c r="O1907" s="288"/>
      <c r="P1907" s="288"/>
      <c r="Q1907" s="288"/>
      <c r="R1907" s="288"/>
      <c r="S1907" s="288"/>
      <c r="T1907" s="289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T1907" s="290" t="s">
        <v>230</v>
      </c>
      <c r="AU1907" s="290" t="s">
        <v>88</v>
      </c>
      <c r="AV1907" s="15" t="s">
        <v>99</v>
      </c>
      <c r="AW1907" s="15" t="s">
        <v>34</v>
      </c>
      <c r="AX1907" s="15" t="s">
        <v>79</v>
      </c>
      <c r="AY1907" s="290" t="s">
        <v>216</v>
      </c>
    </row>
    <row r="1908" s="13" customFormat="1">
      <c r="A1908" s="13"/>
      <c r="B1908" s="241"/>
      <c r="C1908" s="242"/>
      <c r="D1908" s="243" t="s">
        <v>230</v>
      </c>
      <c r="E1908" s="244" t="s">
        <v>1</v>
      </c>
      <c r="F1908" s="245" t="s">
        <v>3085</v>
      </c>
      <c r="G1908" s="242"/>
      <c r="H1908" s="246">
        <v>23.68</v>
      </c>
      <c r="I1908" s="247"/>
      <c r="J1908" s="242"/>
      <c r="K1908" s="242"/>
      <c r="L1908" s="248"/>
      <c r="M1908" s="249"/>
      <c r="N1908" s="250"/>
      <c r="O1908" s="250"/>
      <c r="P1908" s="250"/>
      <c r="Q1908" s="250"/>
      <c r="R1908" s="250"/>
      <c r="S1908" s="250"/>
      <c r="T1908" s="251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52" t="s">
        <v>230</v>
      </c>
      <c r="AU1908" s="252" t="s">
        <v>88</v>
      </c>
      <c r="AV1908" s="13" t="s">
        <v>88</v>
      </c>
      <c r="AW1908" s="13" t="s">
        <v>34</v>
      </c>
      <c r="AX1908" s="13" t="s">
        <v>79</v>
      </c>
      <c r="AY1908" s="252" t="s">
        <v>216</v>
      </c>
    </row>
    <row r="1909" s="13" customFormat="1">
      <c r="A1909" s="13"/>
      <c r="B1909" s="241"/>
      <c r="C1909" s="242"/>
      <c r="D1909" s="243" t="s">
        <v>230</v>
      </c>
      <c r="E1909" s="244" t="s">
        <v>1</v>
      </c>
      <c r="F1909" s="245" t="s">
        <v>3086</v>
      </c>
      <c r="G1909" s="242"/>
      <c r="H1909" s="246">
        <v>-2.7200000000000002</v>
      </c>
      <c r="I1909" s="247"/>
      <c r="J1909" s="242"/>
      <c r="K1909" s="242"/>
      <c r="L1909" s="248"/>
      <c r="M1909" s="249"/>
      <c r="N1909" s="250"/>
      <c r="O1909" s="250"/>
      <c r="P1909" s="250"/>
      <c r="Q1909" s="250"/>
      <c r="R1909" s="250"/>
      <c r="S1909" s="250"/>
      <c r="T1909" s="251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52" t="s">
        <v>230</v>
      </c>
      <c r="AU1909" s="252" t="s">
        <v>88</v>
      </c>
      <c r="AV1909" s="13" t="s">
        <v>88</v>
      </c>
      <c r="AW1909" s="13" t="s">
        <v>34</v>
      </c>
      <c r="AX1909" s="13" t="s">
        <v>79</v>
      </c>
      <c r="AY1909" s="252" t="s">
        <v>216</v>
      </c>
    </row>
    <row r="1910" s="13" customFormat="1">
      <c r="A1910" s="13"/>
      <c r="B1910" s="241"/>
      <c r="C1910" s="242"/>
      <c r="D1910" s="243" t="s">
        <v>230</v>
      </c>
      <c r="E1910" s="244" t="s">
        <v>1</v>
      </c>
      <c r="F1910" s="245" t="s">
        <v>3090</v>
      </c>
      <c r="G1910" s="242"/>
      <c r="H1910" s="246">
        <v>0.47999999999999998</v>
      </c>
      <c r="I1910" s="247"/>
      <c r="J1910" s="242"/>
      <c r="K1910" s="242"/>
      <c r="L1910" s="248"/>
      <c r="M1910" s="249"/>
      <c r="N1910" s="250"/>
      <c r="O1910" s="250"/>
      <c r="P1910" s="250"/>
      <c r="Q1910" s="250"/>
      <c r="R1910" s="250"/>
      <c r="S1910" s="250"/>
      <c r="T1910" s="251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52" t="s">
        <v>230</v>
      </c>
      <c r="AU1910" s="252" t="s">
        <v>88</v>
      </c>
      <c r="AV1910" s="13" t="s">
        <v>88</v>
      </c>
      <c r="AW1910" s="13" t="s">
        <v>34</v>
      </c>
      <c r="AX1910" s="13" t="s">
        <v>79</v>
      </c>
      <c r="AY1910" s="252" t="s">
        <v>216</v>
      </c>
    </row>
    <row r="1911" s="15" customFormat="1">
      <c r="A1911" s="15"/>
      <c r="B1911" s="280"/>
      <c r="C1911" s="281"/>
      <c r="D1911" s="243" t="s">
        <v>230</v>
      </c>
      <c r="E1911" s="282" t="s">
        <v>1</v>
      </c>
      <c r="F1911" s="283" t="s">
        <v>1194</v>
      </c>
      <c r="G1911" s="281"/>
      <c r="H1911" s="284">
        <v>21.440000000000001</v>
      </c>
      <c r="I1911" s="285"/>
      <c r="J1911" s="281"/>
      <c r="K1911" s="281"/>
      <c r="L1911" s="286"/>
      <c r="M1911" s="287"/>
      <c r="N1911" s="288"/>
      <c r="O1911" s="288"/>
      <c r="P1911" s="288"/>
      <c r="Q1911" s="288"/>
      <c r="R1911" s="288"/>
      <c r="S1911" s="288"/>
      <c r="T1911" s="289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T1911" s="290" t="s">
        <v>230</v>
      </c>
      <c r="AU1911" s="290" t="s">
        <v>88</v>
      </c>
      <c r="AV1911" s="15" t="s">
        <v>99</v>
      </c>
      <c r="AW1911" s="15" t="s">
        <v>34</v>
      </c>
      <c r="AX1911" s="15" t="s">
        <v>79</v>
      </c>
      <c r="AY1911" s="290" t="s">
        <v>216</v>
      </c>
    </row>
    <row r="1912" s="13" customFormat="1">
      <c r="A1912" s="13"/>
      <c r="B1912" s="241"/>
      <c r="C1912" s="242"/>
      <c r="D1912" s="243" t="s">
        <v>230</v>
      </c>
      <c r="E1912" s="244" t="s">
        <v>1</v>
      </c>
      <c r="F1912" s="245" t="s">
        <v>3091</v>
      </c>
      <c r="G1912" s="242"/>
      <c r="H1912" s="246">
        <v>54.799999999999997</v>
      </c>
      <c r="I1912" s="247"/>
      <c r="J1912" s="242"/>
      <c r="K1912" s="242"/>
      <c r="L1912" s="248"/>
      <c r="M1912" s="249"/>
      <c r="N1912" s="250"/>
      <c r="O1912" s="250"/>
      <c r="P1912" s="250"/>
      <c r="Q1912" s="250"/>
      <c r="R1912" s="250"/>
      <c r="S1912" s="250"/>
      <c r="T1912" s="251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T1912" s="252" t="s">
        <v>230</v>
      </c>
      <c r="AU1912" s="252" t="s">
        <v>88</v>
      </c>
      <c r="AV1912" s="13" t="s">
        <v>88</v>
      </c>
      <c r="AW1912" s="13" t="s">
        <v>34</v>
      </c>
      <c r="AX1912" s="13" t="s">
        <v>79</v>
      </c>
      <c r="AY1912" s="252" t="s">
        <v>216</v>
      </c>
    </row>
    <row r="1913" s="13" customFormat="1">
      <c r="A1913" s="13"/>
      <c r="B1913" s="241"/>
      <c r="C1913" s="242"/>
      <c r="D1913" s="243" t="s">
        <v>230</v>
      </c>
      <c r="E1913" s="244" t="s">
        <v>1</v>
      </c>
      <c r="F1913" s="245" t="s">
        <v>3092</v>
      </c>
      <c r="G1913" s="242"/>
      <c r="H1913" s="246">
        <v>-6.125</v>
      </c>
      <c r="I1913" s="247"/>
      <c r="J1913" s="242"/>
      <c r="K1913" s="242"/>
      <c r="L1913" s="248"/>
      <c r="M1913" s="249"/>
      <c r="N1913" s="250"/>
      <c r="O1913" s="250"/>
      <c r="P1913" s="250"/>
      <c r="Q1913" s="250"/>
      <c r="R1913" s="250"/>
      <c r="S1913" s="250"/>
      <c r="T1913" s="251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T1913" s="252" t="s">
        <v>230</v>
      </c>
      <c r="AU1913" s="252" t="s">
        <v>88</v>
      </c>
      <c r="AV1913" s="13" t="s">
        <v>88</v>
      </c>
      <c r="AW1913" s="13" t="s">
        <v>34</v>
      </c>
      <c r="AX1913" s="13" t="s">
        <v>79</v>
      </c>
      <c r="AY1913" s="252" t="s">
        <v>216</v>
      </c>
    </row>
    <row r="1914" s="13" customFormat="1">
      <c r="A1914" s="13"/>
      <c r="B1914" s="241"/>
      <c r="C1914" s="242"/>
      <c r="D1914" s="243" t="s">
        <v>230</v>
      </c>
      <c r="E1914" s="244" t="s">
        <v>1</v>
      </c>
      <c r="F1914" s="245" t="s">
        <v>1197</v>
      </c>
      <c r="G1914" s="242"/>
      <c r="H1914" s="246">
        <v>3.2850000000000001</v>
      </c>
      <c r="I1914" s="247"/>
      <c r="J1914" s="242"/>
      <c r="K1914" s="242"/>
      <c r="L1914" s="248"/>
      <c r="M1914" s="249"/>
      <c r="N1914" s="250"/>
      <c r="O1914" s="250"/>
      <c r="P1914" s="250"/>
      <c r="Q1914" s="250"/>
      <c r="R1914" s="250"/>
      <c r="S1914" s="250"/>
      <c r="T1914" s="251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T1914" s="252" t="s">
        <v>230</v>
      </c>
      <c r="AU1914" s="252" t="s">
        <v>88</v>
      </c>
      <c r="AV1914" s="13" t="s">
        <v>88</v>
      </c>
      <c r="AW1914" s="13" t="s">
        <v>34</v>
      </c>
      <c r="AX1914" s="13" t="s">
        <v>79</v>
      </c>
      <c r="AY1914" s="252" t="s">
        <v>216</v>
      </c>
    </row>
    <row r="1915" s="15" customFormat="1">
      <c r="A1915" s="15"/>
      <c r="B1915" s="280"/>
      <c r="C1915" s="281"/>
      <c r="D1915" s="243" t="s">
        <v>230</v>
      </c>
      <c r="E1915" s="282" t="s">
        <v>1</v>
      </c>
      <c r="F1915" s="283" t="s">
        <v>1198</v>
      </c>
      <c r="G1915" s="281"/>
      <c r="H1915" s="284">
        <v>51.960000000000001</v>
      </c>
      <c r="I1915" s="285"/>
      <c r="J1915" s="281"/>
      <c r="K1915" s="281"/>
      <c r="L1915" s="286"/>
      <c r="M1915" s="287"/>
      <c r="N1915" s="288"/>
      <c r="O1915" s="288"/>
      <c r="P1915" s="288"/>
      <c r="Q1915" s="288"/>
      <c r="R1915" s="288"/>
      <c r="S1915" s="288"/>
      <c r="T1915" s="289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T1915" s="290" t="s">
        <v>230</v>
      </c>
      <c r="AU1915" s="290" t="s">
        <v>88</v>
      </c>
      <c r="AV1915" s="15" t="s">
        <v>99</v>
      </c>
      <c r="AW1915" s="15" t="s">
        <v>34</v>
      </c>
      <c r="AX1915" s="15" t="s">
        <v>79</v>
      </c>
      <c r="AY1915" s="290" t="s">
        <v>216</v>
      </c>
    </row>
    <row r="1916" s="13" customFormat="1">
      <c r="A1916" s="13"/>
      <c r="B1916" s="241"/>
      <c r="C1916" s="242"/>
      <c r="D1916" s="243" t="s">
        <v>230</v>
      </c>
      <c r="E1916" s="244" t="s">
        <v>1</v>
      </c>
      <c r="F1916" s="245" t="s">
        <v>3093</v>
      </c>
      <c r="G1916" s="242"/>
      <c r="H1916" s="246">
        <v>9.3000000000000007</v>
      </c>
      <c r="I1916" s="247"/>
      <c r="J1916" s="242"/>
      <c r="K1916" s="242"/>
      <c r="L1916" s="248"/>
      <c r="M1916" s="249"/>
      <c r="N1916" s="250"/>
      <c r="O1916" s="250"/>
      <c r="P1916" s="250"/>
      <c r="Q1916" s="250"/>
      <c r="R1916" s="250"/>
      <c r="S1916" s="250"/>
      <c r="T1916" s="251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52" t="s">
        <v>230</v>
      </c>
      <c r="AU1916" s="252" t="s">
        <v>88</v>
      </c>
      <c r="AV1916" s="13" t="s">
        <v>88</v>
      </c>
      <c r="AW1916" s="13" t="s">
        <v>34</v>
      </c>
      <c r="AX1916" s="13" t="s">
        <v>79</v>
      </c>
      <c r="AY1916" s="252" t="s">
        <v>216</v>
      </c>
    </row>
    <row r="1917" s="13" customFormat="1">
      <c r="A1917" s="13"/>
      <c r="B1917" s="241"/>
      <c r="C1917" s="242"/>
      <c r="D1917" s="243" t="s">
        <v>230</v>
      </c>
      <c r="E1917" s="244" t="s">
        <v>1</v>
      </c>
      <c r="F1917" s="245" t="s">
        <v>1200</v>
      </c>
      <c r="G1917" s="242"/>
      <c r="H1917" s="246">
        <v>-1.379</v>
      </c>
      <c r="I1917" s="247"/>
      <c r="J1917" s="242"/>
      <c r="K1917" s="242"/>
      <c r="L1917" s="248"/>
      <c r="M1917" s="249"/>
      <c r="N1917" s="250"/>
      <c r="O1917" s="250"/>
      <c r="P1917" s="250"/>
      <c r="Q1917" s="250"/>
      <c r="R1917" s="250"/>
      <c r="S1917" s="250"/>
      <c r="T1917" s="251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52" t="s">
        <v>230</v>
      </c>
      <c r="AU1917" s="252" t="s">
        <v>88</v>
      </c>
      <c r="AV1917" s="13" t="s">
        <v>88</v>
      </c>
      <c r="AW1917" s="13" t="s">
        <v>34</v>
      </c>
      <c r="AX1917" s="13" t="s">
        <v>79</v>
      </c>
      <c r="AY1917" s="252" t="s">
        <v>216</v>
      </c>
    </row>
    <row r="1918" s="15" customFormat="1">
      <c r="A1918" s="15"/>
      <c r="B1918" s="280"/>
      <c r="C1918" s="281"/>
      <c r="D1918" s="243" t="s">
        <v>230</v>
      </c>
      <c r="E1918" s="282" t="s">
        <v>1</v>
      </c>
      <c r="F1918" s="283" t="s">
        <v>1201</v>
      </c>
      <c r="G1918" s="281"/>
      <c r="H1918" s="284">
        <v>7.9210000000000003</v>
      </c>
      <c r="I1918" s="285"/>
      <c r="J1918" s="281"/>
      <c r="K1918" s="281"/>
      <c r="L1918" s="286"/>
      <c r="M1918" s="287"/>
      <c r="N1918" s="288"/>
      <c r="O1918" s="288"/>
      <c r="P1918" s="288"/>
      <c r="Q1918" s="288"/>
      <c r="R1918" s="288"/>
      <c r="S1918" s="288"/>
      <c r="T1918" s="289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T1918" s="290" t="s">
        <v>230</v>
      </c>
      <c r="AU1918" s="290" t="s">
        <v>88</v>
      </c>
      <c r="AV1918" s="15" t="s">
        <v>99</v>
      </c>
      <c r="AW1918" s="15" t="s">
        <v>34</v>
      </c>
      <c r="AX1918" s="15" t="s">
        <v>79</v>
      </c>
      <c r="AY1918" s="290" t="s">
        <v>216</v>
      </c>
    </row>
    <row r="1919" s="14" customFormat="1">
      <c r="A1919" s="14"/>
      <c r="B1919" s="253"/>
      <c r="C1919" s="254"/>
      <c r="D1919" s="243" t="s">
        <v>230</v>
      </c>
      <c r="E1919" s="255" t="s">
        <v>1</v>
      </c>
      <c r="F1919" s="256" t="s">
        <v>285</v>
      </c>
      <c r="G1919" s="254"/>
      <c r="H1919" s="257">
        <v>197.78200000000001</v>
      </c>
      <c r="I1919" s="258"/>
      <c r="J1919" s="254"/>
      <c r="K1919" s="254"/>
      <c r="L1919" s="259"/>
      <c r="M1919" s="260"/>
      <c r="N1919" s="261"/>
      <c r="O1919" s="261"/>
      <c r="P1919" s="261"/>
      <c r="Q1919" s="261"/>
      <c r="R1919" s="261"/>
      <c r="S1919" s="261"/>
      <c r="T1919" s="262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63" t="s">
        <v>230</v>
      </c>
      <c r="AU1919" s="263" t="s">
        <v>88</v>
      </c>
      <c r="AV1919" s="14" t="s">
        <v>121</v>
      </c>
      <c r="AW1919" s="14" t="s">
        <v>34</v>
      </c>
      <c r="AX1919" s="14" t="s">
        <v>86</v>
      </c>
      <c r="AY1919" s="263" t="s">
        <v>216</v>
      </c>
    </row>
    <row r="1920" s="2" customFormat="1" ht="16.5" customHeight="1">
      <c r="A1920" s="39"/>
      <c r="B1920" s="40"/>
      <c r="C1920" s="228" t="s">
        <v>3094</v>
      </c>
      <c r="D1920" s="228" t="s">
        <v>218</v>
      </c>
      <c r="E1920" s="229" t="s">
        <v>3095</v>
      </c>
      <c r="F1920" s="230" t="s">
        <v>3096</v>
      </c>
      <c r="G1920" s="231" t="s">
        <v>277</v>
      </c>
      <c r="H1920" s="232">
        <v>8</v>
      </c>
      <c r="I1920" s="233"/>
      <c r="J1920" s="234">
        <f>ROUND(I1920*H1920,2)</f>
        <v>0</v>
      </c>
      <c r="K1920" s="230" t="s">
        <v>222</v>
      </c>
      <c r="L1920" s="45"/>
      <c r="M1920" s="235" t="s">
        <v>1</v>
      </c>
      <c r="N1920" s="236" t="s">
        <v>44</v>
      </c>
      <c r="O1920" s="92"/>
      <c r="P1920" s="237">
        <f>O1920*H1920</f>
        <v>0</v>
      </c>
      <c r="Q1920" s="237">
        <v>0</v>
      </c>
      <c r="R1920" s="237">
        <f>Q1920*H1920</f>
        <v>0</v>
      </c>
      <c r="S1920" s="237">
        <v>0</v>
      </c>
      <c r="T1920" s="238">
        <f>S1920*H1920</f>
        <v>0</v>
      </c>
      <c r="U1920" s="39"/>
      <c r="V1920" s="39"/>
      <c r="W1920" s="39"/>
      <c r="X1920" s="39"/>
      <c r="Y1920" s="39"/>
      <c r="Z1920" s="39"/>
      <c r="AA1920" s="39"/>
      <c r="AB1920" s="39"/>
      <c r="AC1920" s="39"/>
      <c r="AD1920" s="39"/>
      <c r="AE1920" s="39"/>
      <c r="AR1920" s="239" t="s">
        <v>290</v>
      </c>
      <c r="AT1920" s="239" t="s">
        <v>218</v>
      </c>
      <c r="AU1920" s="239" t="s">
        <v>88</v>
      </c>
      <c r="AY1920" s="18" t="s">
        <v>216</v>
      </c>
      <c r="BE1920" s="240">
        <f>IF(N1920="základní",J1920,0)</f>
        <v>0</v>
      </c>
      <c r="BF1920" s="240">
        <f>IF(N1920="snížená",J1920,0)</f>
        <v>0</v>
      </c>
      <c r="BG1920" s="240">
        <f>IF(N1920="zákl. přenesená",J1920,0)</f>
        <v>0</v>
      </c>
      <c r="BH1920" s="240">
        <f>IF(N1920="sníž. přenesená",J1920,0)</f>
        <v>0</v>
      </c>
      <c r="BI1920" s="240">
        <f>IF(N1920="nulová",J1920,0)</f>
        <v>0</v>
      </c>
      <c r="BJ1920" s="18" t="s">
        <v>86</v>
      </c>
      <c r="BK1920" s="240">
        <f>ROUND(I1920*H1920,2)</f>
        <v>0</v>
      </c>
      <c r="BL1920" s="18" t="s">
        <v>290</v>
      </c>
      <c r="BM1920" s="239" t="s">
        <v>3097</v>
      </c>
    </row>
    <row r="1921" s="13" customFormat="1">
      <c r="A1921" s="13"/>
      <c r="B1921" s="241"/>
      <c r="C1921" s="242"/>
      <c r="D1921" s="243" t="s">
        <v>230</v>
      </c>
      <c r="E1921" s="244" t="s">
        <v>1</v>
      </c>
      <c r="F1921" s="245" t="s">
        <v>3098</v>
      </c>
      <c r="G1921" s="242"/>
      <c r="H1921" s="246">
        <v>8</v>
      </c>
      <c r="I1921" s="247"/>
      <c r="J1921" s="242"/>
      <c r="K1921" s="242"/>
      <c r="L1921" s="248"/>
      <c r="M1921" s="249"/>
      <c r="N1921" s="250"/>
      <c r="O1921" s="250"/>
      <c r="P1921" s="250"/>
      <c r="Q1921" s="250"/>
      <c r="R1921" s="250"/>
      <c r="S1921" s="250"/>
      <c r="T1921" s="251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52" t="s">
        <v>230</v>
      </c>
      <c r="AU1921" s="252" t="s">
        <v>88</v>
      </c>
      <c r="AV1921" s="13" t="s">
        <v>88</v>
      </c>
      <c r="AW1921" s="13" t="s">
        <v>34</v>
      </c>
      <c r="AX1921" s="13" t="s">
        <v>86</v>
      </c>
      <c r="AY1921" s="252" t="s">
        <v>216</v>
      </c>
    </row>
    <row r="1922" s="2" customFormat="1" ht="16.5" customHeight="1">
      <c r="A1922" s="39"/>
      <c r="B1922" s="40"/>
      <c r="C1922" s="264" t="s">
        <v>3099</v>
      </c>
      <c r="D1922" s="264" t="s">
        <v>372</v>
      </c>
      <c r="E1922" s="265" t="s">
        <v>2935</v>
      </c>
      <c r="F1922" s="266" t="s">
        <v>2936</v>
      </c>
      <c r="G1922" s="267" t="s">
        <v>650</v>
      </c>
      <c r="H1922" s="268">
        <v>32</v>
      </c>
      <c r="I1922" s="269"/>
      <c r="J1922" s="270">
        <f>ROUND(I1922*H1922,2)</f>
        <v>0</v>
      </c>
      <c r="K1922" s="266" t="s">
        <v>222</v>
      </c>
      <c r="L1922" s="271"/>
      <c r="M1922" s="272" t="s">
        <v>1</v>
      </c>
      <c r="N1922" s="273" t="s">
        <v>44</v>
      </c>
      <c r="O1922" s="92"/>
      <c r="P1922" s="237">
        <f>O1922*H1922</f>
        <v>0</v>
      </c>
      <c r="Q1922" s="237">
        <v>0.001</v>
      </c>
      <c r="R1922" s="237">
        <f>Q1922*H1922</f>
        <v>0.032000000000000001</v>
      </c>
      <c r="S1922" s="237">
        <v>0</v>
      </c>
      <c r="T1922" s="238">
        <f>S1922*H1922</f>
        <v>0</v>
      </c>
      <c r="U1922" s="39"/>
      <c r="V1922" s="39"/>
      <c r="W1922" s="39"/>
      <c r="X1922" s="39"/>
      <c r="Y1922" s="39"/>
      <c r="Z1922" s="39"/>
      <c r="AA1922" s="39"/>
      <c r="AB1922" s="39"/>
      <c r="AC1922" s="39"/>
      <c r="AD1922" s="39"/>
      <c r="AE1922" s="39"/>
      <c r="AR1922" s="239" t="s">
        <v>371</v>
      </c>
      <c r="AT1922" s="239" t="s">
        <v>372</v>
      </c>
      <c r="AU1922" s="239" t="s">
        <v>88</v>
      </c>
      <c r="AY1922" s="18" t="s">
        <v>216</v>
      </c>
      <c r="BE1922" s="240">
        <f>IF(N1922="základní",J1922,0)</f>
        <v>0</v>
      </c>
      <c r="BF1922" s="240">
        <f>IF(N1922="snížená",J1922,0)</f>
        <v>0</v>
      </c>
      <c r="BG1922" s="240">
        <f>IF(N1922="zákl. přenesená",J1922,0)</f>
        <v>0</v>
      </c>
      <c r="BH1922" s="240">
        <f>IF(N1922="sníž. přenesená",J1922,0)</f>
        <v>0</v>
      </c>
      <c r="BI1922" s="240">
        <f>IF(N1922="nulová",J1922,0)</f>
        <v>0</v>
      </c>
      <c r="BJ1922" s="18" t="s">
        <v>86</v>
      </c>
      <c r="BK1922" s="240">
        <f>ROUND(I1922*H1922,2)</f>
        <v>0</v>
      </c>
      <c r="BL1922" s="18" t="s">
        <v>290</v>
      </c>
      <c r="BM1922" s="239" t="s">
        <v>3100</v>
      </c>
    </row>
    <row r="1923" s="13" customFormat="1">
      <c r="A1923" s="13"/>
      <c r="B1923" s="241"/>
      <c r="C1923" s="242"/>
      <c r="D1923" s="243" t="s">
        <v>230</v>
      </c>
      <c r="E1923" s="242"/>
      <c r="F1923" s="245" t="s">
        <v>3101</v>
      </c>
      <c r="G1923" s="242"/>
      <c r="H1923" s="246">
        <v>32</v>
      </c>
      <c r="I1923" s="247"/>
      <c r="J1923" s="242"/>
      <c r="K1923" s="242"/>
      <c r="L1923" s="248"/>
      <c r="M1923" s="249"/>
      <c r="N1923" s="250"/>
      <c r="O1923" s="250"/>
      <c r="P1923" s="250"/>
      <c r="Q1923" s="250"/>
      <c r="R1923" s="250"/>
      <c r="S1923" s="250"/>
      <c r="T1923" s="251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52" t="s">
        <v>230</v>
      </c>
      <c r="AU1923" s="252" t="s">
        <v>88</v>
      </c>
      <c r="AV1923" s="13" t="s">
        <v>88</v>
      </c>
      <c r="AW1923" s="13" t="s">
        <v>4</v>
      </c>
      <c r="AX1923" s="13" t="s">
        <v>86</v>
      </c>
      <c r="AY1923" s="252" t="s">
        <v>216</v>
      </c>
    </row>
    <row r="1924" s="2" customFormat="1" ht="16.5" customHeight="1">
      <c r="A1924" s="39"/>
      <c r="B1924" s="40"/>
      <c r="C1924" s="228" t="s">
        <v>3102</v>
      </c>
      <c r="D1924" s="228" t="s">
        <v>218</v>
      </c>
      <c r="E1924" s="229" t="s">
        <v>3103</v>
      </c>
      <c r="F1924" s="230" t="s">
        <v>3104</v>
      </c>
      <c r="G1924" s="231" t="s">
        <v>293</v>
      </c>
      <c r="H1924" s="232">
        <v>4</v>
      </c>
      <c r="I1924" s="233"/>
      <c r="J1924" s="234">
        <f>ROUND(I1924*H1924,2)</f>
        <v>0</v>
      </c>
      <c r="K1924" s="230" t="s">
        <v>222</v>
      </c>
      <c r="L1924" s="45"/>
      <c r="M1924" s="235" t="s">
        <v>1</v>
      </c>
      <c r="N1924" s="236" t="s">
        <v>44</v>
      </c>
      <c r="O1924" s="92"/>
      <c r="P1924" s="237">
        <f>O1924*H1924</f>
        <v>0</v>
      </c>
      <c r="Q1924" s="237">
        <v>0.00032000000000000003</v>
      </c>
      <c r="R1924" s="237">
        <f>Q1924*H1924</f>
        <v>0.0012800000000000001</v>
      </c>
      <c r="S1924" s="237">
        <v>0</v>
      </c>
      <c r="T1924" s="238">
        <f>S1924*H1924</f>
        <v>0</v>
      </c>
      <c r="U1924" s="39"/>
      <c r="V1924" s="39"/>
      <c r="W1924" s="39"/>
      <c r="X1924" s="39"/>
      <c r="Y1924" s="39"/>
      <c r="Z1924" s="39"/>
      <c r="AA1924" s="39"/>
      <c r="AB1924" s="39"/>
      <c r="AC1924" s="39"/>
      <c r="AD1924" s="39"/>
      <c r="AE1924" s="39"/>
      <c r="AR1924" s="239" t="s">
        <v>290</v>
      </c>
      <c r="AT1924" s="239" t="s">
        <v>218</v>
      </c>
      <c r="AU1924" s="239" t="s">
        <v>88</v>
      </c>
      <c r="AY1924" s="18" t="s">
        <v>216</v>
      </c>
      <c r="BE1924" s="240">
        <f>IF(N1924="základní",J1924,0)</f>
        <v>0</v>
      </c>
      <c r="BF1924" s="240">
        <f>IF(N1924="snížená",J1924,0)</f>
        <v>0</v>
      </c>
      <c r="BG1924" s="240">
        <f>IF(N1924="zákl. přenesená",J1924,0)</f>
        <v>0</v>
      </c>
      <c r="BH1924" s="240">
        <f>IF(N1924="sníž. přenesená",J1924,0)</f>
        <v>0</v>
      </c>
      <c r="BI1924" s="240">
        <f>IF(N1924="nulová",J1924,0)</f>
        <v>0</v>
      </c>
      <c r="BJ1924" s="18" t="s">
        <v>86</v>
      </c>
      <c r="BK1924" s="240">
        <f>ROUND(I1924*H1924,2)</f>
        <v>0</v>
      </c>
      <c r="BL1924" s="18" t="s">
        <v>290</v>
      </c>
      <c r="BM1924" s="239" t="s">
        <v>3105</v>
      </c>
    </row>
    <row r="1925" s="13" customFormat="1">
      <c r="A1925" s="13"/>
      <c r="B1925" s="241"/>
      <c r="C1925" s="242"/>
      <c r="D1925" s="243" t="s">
        <v>230</v>
      </c>
      <c r="E1925" s="244" t="s">
        <v>1</v>
      </c>
      <c r="F1925" s="245" t="s">
        <v>3106</v>
      </c>
      <c r="G1925" s="242"/>
      <c r="H1925" s="246">
        <v>4</v>
      </c>
      <c r="I1925" s="247"/>
      <c r="J1925" s="242"/>
      <c r="K1925" s="242"/>
      <c r="L1925" s="248"/>
      <c r="M1925" s="249"/>
      <c r="N1925" s="250"/>
      <c r="O1925" s="250"/>
      <c r="P1925" s="250"/>
      <c r="Q1925" s="250"/>
      <c r="R1925" s="250"/>
      <c r="S1925" s="250"/>
      <c r="T1925" s="251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T1925" s="252" t="s">
        <v>230</v>
      </c>
      <c r="AU1925" s="252" t="s">
        <v>88</v>
      </c>
      <c r="AV1925" s="13" t="s">
        <v>88</v>
      </c>
      <c r="AW1925" s="13" t="s">
        <v>34</v>
      </c>
      <c r="AX1925" s="13" t="s">
        <v>86</v>
      </c>
      <c r="AY1925" s="252" t="s">
        <v>216</v>
      </c>
    </row>
    <row r="1926" s="2" customFormat="1" ht="16.5" customHeight="1">
      <c r="A1926" s="39"/>
      <c r="B1926" s="40"/>
      <c r="C1926" s="228" t="s">
        <v>3107</v>
      </c>
      <c r="D1926" s="228" t="s">
        <v>218</v>
      </c>
      <c r="E1926" s="229" t="s">
        <v>3108</v>
      </c>
      <c r="F1926" s="230" t="s">
        <v>3109</v>
      </c>
      <c r="G1926" s="231" t="s">
        <v>293</v>
      </c>
      <c r="H1926" s="232">
        <v>151.63999999999999</v>
      </c>
      <c r="I1926" s="233"/>
      <c r="J1926" s="234">
        <f>ROUND(I1926*H1926,2)</f>
        <v>0</v>
      </c>
      <c r="K1926" s="230" t="s">
        <v>222</v>
      </c>
      <c r="L1926" s="45"/>
      <c r="M1926" s="235" t="s">
        <v>1</v>
      </c>
      <c r="N1926" s="236" t="s">
        <v>44</v>
      </c>
      <c r="O1926" s="92"/>
      <c r="P1926" s="237">
        <f>O1926*H1926</f>
        <v>0</v>
      </c>
      <c r="Q1926" s="237">
        <v>0.00020000000000000001</v>
      </c>
      <c r="R1926" s="237">
        <f>Q1926*H1926</f>
        <v>0.030327999999999997</v>
      </c>
      <c r="S1926" s="237">
        <v>0</v>
      </c>
      <c r="T1926" s="238">
        <f>S1926*H1926</f>
        <v>0</v>
      </c>
      <c r="U1926" s="39"/>
      <c r="V1926" s="39"/>
      <c r="W1926" s="39"/>
      <c r="X1926" s="39"/>
      <c r="Y1926" s="39"/>
      <c r="Z1926" s="39"/>
      <c r="AA1926" s="39"/>
      <c r="AB1926" s="39"/>
      <c r="AC1926" s="39"/>
      <c r="AD1926" s="39"/>
      <c r="AE1926" s="39"/>
      <c r="AR1926" s="239" t="s">
        <v>290</v>
      </c>
      <c r="AT1926" s="239" t="s">
        <v>218</v>
      </c>
      <c r="AU1926" s="239" t="s">
        <v>88</v>
      </c>
      <c r="AY1926" s="18" t="s">
        <v>216</v>
      </c>
      <c r="BE1926" s="240">
        <f>IF(N1926="základní",J1926,0)</f>
        <v>0</v>
      </c>
      <c r="BF1926" s="240">
        <f>IF(N1926="snížená",J1926,0)</f>
        <v>0</v>
      </c>
      <c r="BG1926" s="240">
        <f>IF(N1926="zákl. přenesená",J1926,0)</f>
        <v>0</v>
      </c>
      <c r="BH1926" s="240">
        <f>IF(N1926="sníž. přenesená",J1926,0)</f>
        <v>0</v>
      </c>
      <c r="BI1926" s="240">
        <f>IF(N1926="nulová",J1926,0)</f>
        <v>0</v>
      </c>
      <c r="BJ1926" s="18" t="s">
        <v>86</v>
      </c>
      <c r="BK1926" s="240">
        <f>ROUND(I1926*H1926,2)</f>
        <v>0</v>
      </c>
      <c r="BL1926" s="18" t="s">
        <v>290</v>
      </c>
      <c r="BM1926" s="239" t="s">
        <v>3110</v>
      </c>
    </row>
    <row r="1927" s="13" customFormat="1">
      <c r="A1927" s="13"/>
      <c r="B1927" s="241"/>
      <c r="C1927" s="242"/>
      <c r="D1927" s="243" t="s">
        <v>230</v>
      </c>
      <c r="E1927" s="244" t="s">
        <v>1</v>
      </c>
      <c r="F1927" s="245" t="s">
        <v>3111</v>
      </c>
      <c r="G1927" s="242"/>
      <c r="H1927" s="246">
        <v>29.800000000000001</v>
      </c>
      <c r="I1927" s="247"/>
      <c r="J1927" s="242"/>
      <c r="K1927" s="242"/>
      <c r="L1927" s="248"/>
      <c r="M1927" s="249"/>
      <c r="N1927" s="250"/>
      <c r="O1927" s="250"/>
      <c r="P1927" s="250"/>
      <c r="Q1927" s="250"/>
      <c r="R1927" s="250"/>
      <c r="S1927" s="250"/>
      <c r="T1927" s="251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T1927" s="252" t="s">
        <v>230</v>
      </c>
      <c r="AU1927" s="252" t="s">
        <v>88</v>
      </c>
      <c r="AV1927" s="13" t="s">
        <v>88</v>
      </c>
      <c r="AW1927" s="13" t="s">
        <v>34</v>
      </c>
      <c r="AX1927" s="13" t="s">
        <v>79</v>
      </c>
      <c r="AY1927" s="252" t="s">
        <v>216</v>
      </c>
    </row>
    <row r="1928" s="13" customFormat="1">
      <c r="A1928" s="13"/>
      <c r="B1928" s="241"/>
      <c r="C1928" s="242"/>
      <c r="D1928" s="243" t="s">
        <v>230</v>
      </c>
      <c r="E1928" s="244" t="s">
        <v>1</v>
      </c>
      <c r="F1928" s="245" t="s">
        <v>3112</v>
      </c>
      <c r="G1928" s="242"/>
      <c r="H1928" s="246">
        <v>18</v>
      </c>
      <c r="I1928" s="247"/>
      <c r="J1928" s="242"/>
      <c r="K1928" s="242"/>
      <c r="L1928" s="248"/>
      <c r="M1928" s="249"/>
      <c r="N1928" s="250"/>
      <c r="O1928" s="250"/>
      <c r="P1928" s="250"/>
      <c r="Q1928" s="250"/>
      <c r="R1928" s="250"/>
      <c r="S1928" s="250"/>
      <c r="T1928" s="251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52" t="s">
        <v>230</v>
      </c>
      <c r="AU1928" s="252" t="s">
        <v>88</v>
      </c>
      <c r="AV1928" s="13" t="s">
        <v>88</v>
      </c>
      <c r="AW1928" s="13" t="s">
        <v>34</v>
      </c>
      <c r="AX1928" s="13" t="s">
        <v>79</v>
      </c>
      <c r="AY1928" s="252" t="s">
        <v>216</v>
      </c>
    </row>
    <row r="1929" s="15" customFormat="1">
      <c r="A1929" s="15"/>
      <c r="B1929" s="280"/>
      <c r="C1929" s="281"/>
      <c r="D1929" s="243" t="s">
        <v>230</v>
      </c>
      <c r="E1929" s="282" t="s">
        <v>1</v>
      </c>
      <c r="F1929" s="283" t="s">
        <v>1160</v>
      </c>
      <c r="G1929" s="281"/>
      <c r="H1929" s="284">
        <v>47.799999999999997</v>
      </c>
      <c r="I1929" s="285"/>
      <c r="J1929" s="281"/>
      <c r="K1929" s="281"/>
      <c r="L1929" s="286"/>
      <c r="M1929" s="287"/>
      <c r="N1929" s="288"/>
      <c r="O1929" s="288"/>
      <c r="P1929" s="288"/>
      <c r="Q1929" s="288"/>
      <c r="R1929" s="288"/>
      <c r="S1929" s="288"/>
      <c r="T1929" s="289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T1929" s="290" t="s">
        <v>230</v>
      </c>
      <c r="AU1929" s="290" t="s">
        <v>88</v>
      </c>
      <c r="AV1929" s="15" t="s">
        <v>99</v>
      </c>
      <c r="AW1929" s="15" t="s">
        <v>34</v>
      </c>
      <c r="AX1929" s="15" t="s">
        <v>79</v>
      </c>
      <c r="AY1929" s="290" t="s">
        <v>216</v>
      </c>
    </row>
    <row r="1930" s="13" customFormat="1">
      <c r="A1930" s="13"/>
      <c r="B1930" s="241"/>
      <c r="C1930" s="242"/>
      <c r="D1930" s="243" t="s">
        <v>230</v>
      </c>
      <c r="E1930" s="244" t="s">
        <v>1</v>
      </c>
      <c r="F1930" s="245" t="s">
        <v>3113</v>
      </c>
      <c r="G1930" s="242"/>
      <c r="H1930" s="246">
        <v>16.75</v>
      </c>
      <c r="I1930" s="247"/>
      <c r="J1930" s="242"/>
      <c r="K1930" s="242"/>
      <c r="L1930" s="248"/>
      <c r="M1930" s="249"/>
      <c r="N1930" s="250"/>
      <c r="O1930" s="250"/>
      <c r="P1930" s="250"/>
      <c r="Q1930" s="250"/>
      <c r="R1930" s="250"/>
      <c r="S1930" s="250"/>
      <c r="T1930" s="251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52" t="s">
        <v>230</v>
      </c>
      <c r="AU1930" s="252" t="s">
        <v>88</v>
      </c>
      <c r="AV1930" s="13" t="s">
        <v>88</v>
      </c>
      <c r="AW1930" s="13" t="s">
        <v>34</v>
      </c>
      <c r="AX1930" s="13" t="s">
        <v>79</v>
      </c>
      <c r="AY1930" s="252" t="s">
        <v>216</v>
      </c>
    </row>
    <row r="1931" s="13" customFormat="1">
      <c r="A1931" s="13"/>
      <c r="B1931" s="241"/>
      <c r="C1931" s="242"/>
      <c r="D1931" s="243" t="s">
        <v>230</v>
      </c>
      <c r="E1931" s="244" t="s">
        <v>1</v>
      </c>
      <c r="F1931" s="245" t="s">
        <v>3114</v>
      </c>
      <c r="G1931" s="242"/>
      <c r="H1931" s="246">
        <v>-3.6000000000000001</v>
      </c>
      <c r="I1931" s="247"/>
      <c r="J1931" s="242"/>
      <c r="K1931" s="242"/>
      <c r="L1931" s="248"/>
      <c r="M1931" s="249"/>
      <c r="N1931" s="250"/>
      <c r="O1931" s="250"/>
      <c r="P1931" s="250"/>
      <c r="Q1931" s="250"/>
      <c r="R1931" s="250"/>
      <c r="S1931" s="250"/>
      <c r="T1931" s="251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T1931" s="252" t="s">
        <v>230</v>
      </c>
      <c r="AU1931" s="252" t="s">
        <v>88</v>
      </c>
      <c r="AV1931" s="13" t="s">
        <v>88</v>
      </c>
      <c r="AW1931" s="13" t="s">
        <v>34</v>
      </c>
      <c r="AX1931" s="13" t="s">
        <v>79</v>
      </c>
      <c r="AY1931" s="252" t="s">
        <v>216</v>
      </c>
    </row>
    <row r="1932" s="15" customFormat="1">
      <c r="A1932" s="15"/>
      <c r="B1932" s="280"/>
      <c r="C1932" s="281"/>
      <c r="D1932" s="243" t="s">
        <v>230</v>
      </c>
      <c r="E1932" s="282" t="s">
        <v>1</v>
      </c>
      <c r="F1932" s="283" t="s">
        <v>1163</v>
      </c>
      <c r="G1932" s="281"/>
      <c r="H1932" s="284">
        <v>13.15</v>
      </c>
      <c r="I1932" s="285"/>
      <c r="J1932" s="281"/>
      <c r="K1932" s="281"/>
      <c r="L1932" s="286"/>
      <c r="M1932" s="287"/>
      <c r="N1932" s="288"/>
      <c r="O1932" s="288"/>
      <c r="P1932" s="288"/>
      <c r="Q1932" s="288"/>
      <c r="R1932" s="288"/>
      <c r="S1932" s="288"/>
      <c r="T1932" s="289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T1932" s="290" t="s">
        <v>230</v>
      </c>
      <c r="AU1932" s="290" t="s">
        <v>88</v>
      </c>
      <c r="AV1932" s="15" t="s">
        <v>99</v>
      </c>
      <c r="AW1932" s="15" t="s">
        <v>34</v>
      </c>
      <c r="AX1932" s="15" t="s">
        <v>79</v>
      </c>
      <c r="AY1932" s="290" t="s">
        <v>216</v>
      </c>
    </row>
    <row r="1933" s="13" customFormat="1">
      <c r="A1933" s="13"/>
      <c r="B1933" s="241"/>
      <c r="C1933" s="242"/>
      <c r="D1933" s="243" t="s">
        <v>230</v>
      </c>
      <c r="E1933" s="244" t="s">
        <v>1</v>
      </c>
      <c r="F1933" s="245" t="s">
        <v>3115</v>
      </c>
      <c r="G1933" s="242"/>
      <c r="H1933" s="246">
        <v>13.44</v>
      </c>
      <c r="I1933" s="247"/>
      <c r="J1933" s="242"/>
      <c r="K1933" s="242"/>
      <c r="L1933" s="248"/>
      <c r="M1933" s="249"/>
      <c r="N1933" s="250"/>
      <c r="O1933" s="250"/>
      <c r="P1933" s="250"/>
      <c r="Q1933" s="250"/>
      <c r="R1933" s="250"/>
      <c r="S1933" s="250"/>
      <c r="T1933" s="251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T1933" s="252" t="s">
        <v>230</v>
      </c>
      <c r="AU1933" s="252" t="s">
        <v>88</v>
      </c>
      <c r="AV1933" s="13" t="s">
        <v>88</v>
      </c>
      <c r="AW1933" s="13" t="s">
        <v>34</v>
      </c>
      <c r="AX1933" s="13" t="s">
        <v>79</v>
      </c>
      <c r="AY1933" s="252" t="s">
        <v>216</v>
      </c>
    </row>
    <row r="1934" s="13" customFormat="1">
      <c r="A1934" s="13"/>
      <c r="B1934" s="241"/>
      <c r="C1934" s="242"/>
      <c r="D1934" s="243" t="s">
        <v>230</v>
      </c>
      <c r="E1934" s="244" t="s">
        <v>1</v>
      </c>
      <c r="F1934" s="245" t="s">
        <v>3116</v>
      </c>
      <c r="G1934" s="242"/>
      <c r="H1934" s="246">
        <v>-1.7</v>
      </c>
      <c r="I1934" s="247"/>
      <c r="J1934" s="242"/>
      <c r="K1934" s="242"/>
      <c r="L1934" s="248"/>
      <c r="M1934" s="249"/>
      <c r="N1934" s="250"/>
      <c r="O1934" s="250"/>
      <c r="P1934" s="250"/>
      <c r="Q1934" s="250"/>
      <c r="R1934" s="250"/>
      <c r="S1934" s="250"/>
      <c r="T1934" s="251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52" t="s">
        <v>230</v>
      </c>
      <c r="AU1934" s="252" t="s">
        <v>88</v>
      </c>
      <c r="AV1934" s="13" t="s">
        <v>88</v>
      </c>
      <c r="AW1934" s="13" t="s">
        <v>34</v>
      </c>
      <c r="AX1934" s="13" t="s">
        <v>79</v>
      </c>
      <c r="AY1934" s="252" t="s">
        <v>216</v>
      </c>
    </row>
    <row r="1935" s="13" customFormat="1">
      <c r="A1935" s="13"/>
      <c r="B1935" s="241"/>
      <c r="C1935" s="242"/>
      <c r="D1935" s="243" t="s">
        <v>230</v>
      </c>
      <c r="E1935" s="244" t="s">
        <v>1</v>
      </c>
      <c r="F1935" s="245" t="s">
        <v>3117</v>
      </c>
      <c r="G1935" s="242"/>
      <c r="H1935" s="246">
        <v>4.7999999999999998</v>
      </c>
      <c r="I1935" s="247"/>
      <c r="J1935" s="242"/>
      <c r="K1935" s="242"/>
      <c r="L1935" s="248"/>
      <c r="M1935" s="249"/>
      <c r="N1935" s="250"/>
      <c r="O1935" s="250"/>
      <c r="P1935" s="250"/>
      <c r="Q1935" s="250"/>
      <c r="R1935" s="250"/>
      <c r="S1935" s="250"/>
      <c r="T1935" s="251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52" t="s">
        <v>230</v>
      </c>
      <c r="AU1935" s="252" t="s">
        <v>88</v>
      </c>
      <c r="AV1935" s="13" t="s">
        <v>88</v>
      </c>
      <c r="AW1935" s="13" t="s">
        <v>34</v>
      </c>
      <c r="AX1935" s="13" t="s">
        <v>79</v>
      </c>
      <c r="AY1935" s="252" t="s">
        <v>216</v>
      </c>
    </row>
    <row r="1936" s="15" customFormat="1">
      <c r="A1936" s="15"/>
      <c r="B1936" s="280"/>
      <c r="C1936" s="281"/>
      <c r="D1936" s="243" t="s">
        <v>230</v>
      </c>
      <c r="E1936" s="282" t="s">
        <v>1</v>
      </c>
      <c r="F1936" s="283" t="s">
        <v>1167</v>
      </c>
      <c r="G1936" s="281"/>
      <c r="H1936" s="284">
        <v>16.539999999999999</v>
      </c>
      <c r="I1936" s="285"/>
      <c r="J1936" s="281"/>
      <c r="K1936" s="281"/>
      <c r="L1936" s="286"/>
      <c r="M1936" s="287"/>
      <c r="N1936" s="288"/>
      <c r="O1936" s="288"/>
      <c r="P1936" s="288"/>
      <c r="Q1936" s="288"/>
      <c r="R1936" s="288"/>
      <c r="S1936" s="288"/>
      <c r="T1936" s="289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T1936" s="290" t="s">
        <v>230</v>
      </c>
      <c r="AU1936" s="290" t="s">
        <v>88</v>
      </c>
      <c r="AV1936" s="15" t="s">
        <v>99</v>
      </c>
      <c r="AW1936" s="15" t="s">
        <v>34</v>
      </c>
      <c r="AX1936" s="15" t="s">
        <v>79</v>
      </c>
      <c r="AY1936" s="290" t="s">
        <v>216</v>
      </c>
    </row>
    <row r="1937" s="13" customFormat="1">
      <c r="A1937" s="13"/>
      <c r="B1937" s="241"/>
      <c r="C1937" s="242"/>
      <c r="D1937" s="243" t="s">
        <v>230</v>
      </c>
      <c r="E1937" s="244" t="s">
        <v>1</v>
      </c>
      <c r="F1937" s="245" t="s">
        <v>1590</v>
      </c>
      <c r="G1937" s="242"/>
      <c r="H1937" s="246">
        <v>8.9000000000000004</v>
      </c>
      <c r="I1937" s="247"/>
      <c r="J1937" s="242"/>
      <c r="K1937" s="242"/>
      <c r="L1937" s="248"/>
      <c r="M1937" s="249"/>
      <c r="N1937" s="250"/>
      <c r="O1937" s="250"/>
      <c r="P1937" s="250"/>
      <c r="Q1937" s="250"/>
      <c r="R1937" s="250"/>
      <c r="S1937" s="250"/>
      <c r="T1937" s="251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52" t="s">
        <v>230</v>
      </c>
      <c r="AU1937" s="252" t="s">
        <v>88</v>
      </c>
      <c r="AV1937" s="13" t="s">
        <v>88</v>
      </c>
      <c r="AW1937" s="13" t="s">
        <v>34</v>
      </c>
      <c r="AX1937" s="13" t="s">
        <v>79</v>
      </c>
      <c r="AY1937" s="252" t="s">
        <v>216</v>
      </c>
    </row>
    <row r="1938" s="13" customFormat="1">
      <c r="A1938" s="13"/>
      <c r="B1938" s="241"/>
      <c r="C1938" s="242"/>
      <c r="D1938" s="243" t="s">
        <v>230</v>
      </c>
      <c r="E1938" s="244" t="s">
        <v>1</v>
      </c>
      <c r="F1938" s="245" t="s">
        <v>3118</v>
      </c>
      <c r="G1938" s="242"/>
      <c r="H1938" s="246">
        <v>-0.90000000000000002</v>
      </c>
      <c r="I1938" s="247"/>
      <c r="J1938" s="242"/>
      <c r="K1938" s="242"/>
      <c r="L1938" s="248"/>
      <c r="M1938" s="249"/>
      <c r="N1938" s="250"/>
      <c r="O1938" s="250"/>
      <c r="P1938" s="250"/>
      <c r="Q1938" s="250"/>
      <c r="R1938" s="250"/>
      <c r="S1938" s="250"/>
      <c r="T1938" s="251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52" t="s">
        <v>230</v>
      </c>
      <c r="AU1938" s="252" t="s">
        <v>88</v>
      </c>
      <c r="AV1938" s="13" t="s">
        <v>88</v>
      </c>
      <c r="AW1938" s="13" t="s">
        <v>34</v>
      </c>
      <c r="AX1938" s="13" t="s">
        <v>79</v>
      </c>
      <c r="AY1938" s="252" t="s">
        <v>216</v>
      </c>
    </row>
    <row r="1939" s="15" customFormat="1">
      <c r="A1939" s="15"/>
      <c r="B1939" s="280"/>
      <c r="C1939" s="281"/>
      <c r="D1939" s="243" t="s">
        <v>230</v>
      </c>
      <c r="E1939" s="282" t="s">
        <v>1</v>
      </c>
      <c r="F1939" s="283" t="s">
        <v>1190</v>
      </c>
      <c r="G1939" s="281"/>
      <c r="H1939" s="284">
        <v>8</v>
      </c>
      <c r="I1939" s="285"/>
      <c r="J1939" s="281"/>
      <c r="K1939" s="281"/>
      <c r="L1939" s="286"/>
      <c r="M1939" s="287"/>
      <c r="N1939" s="288"/>
      <c r="O1939" s="288"/>
      <c r="P1939" s="288"/>
      <c r="Q1939" s="288"/>
      <c r="R1939" s="288"/>
      <c r="S1939" s="288"/>
      <c r="T1939" s="289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T1939" s="290" t="s">
        <v>230</v>
      </c>
      <c r="AU1939" s="290" t="s">
        <v>88</v>
      </c>
      <c r="AV1939" s="15" t="s">
        <v>99</v>
      </c>
      <c r="AW1939" s="15" t="s">
        <v>34</v>
      </c>
      <c r="AX1939" s="15" t="s">
        <v>79</v>
      </c>
      <c r="AY1939" s="290" t="s">
        <v>216</v>
      </c>
    </row>
    <row r="1940" s="13" customFormat="1">
      <c r="A1940" s="13"/>
      <c r="B1940" s="241"/>
      <c r="C1940" s="242"/>
      <c r="D1940" s="243" t="s">
        <v>230</v>
      </c>
      <c r="E1940" s="244" t="s">
        <v>1</v>
      </c>
      <c r="F1940" s="245" t="s">
        <v>3119</v>
      </c>
      <c r="G1940" s="242"/>
      <c r="H1940" s="246">
        <v>16.800000000000001</v>
      </c>
      <c r="I1940" s="247"/>
      <c r="J1940" s="242"/>
      <c r="K1940" s="242"/>
      <c r="L1940" s="248"/>
      <c r="M1940" s="249"/>
      <c r="N1940" s="250"/>
      <c r="O1940" s="250"/>
      <c r="P1940" s="250"/>
      <c r="Q1940" s="250"/>
      <c r="R1940" s="250"/>
      <c r="S1940" s="250"/>
      <c r="T1940" s="251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52" t="s">
        <v>230</v>
      </c>
      <c r="AU1940" s="252" t="s">
        <v>88</v>
      </c>
      <c r="AV1940" s="13" t="s">
        <v>88</v>
      </c>
      <c r="AW1940" s="13" t="s">
        <v>34</v>
      </c>
      <c r="AX1940" s="13" t="s">
        <v>79</v>
      </c>
      <c r="AY1940" s="252" t="s">
        <v>216</v>
      </c>
    </row>
    <row r="1941" s="13" customFormat="1">
      <c r="A1941" s="13"/>
      <c r="B1941" s="241"/>
      <c r="C1941" s="242"/>
      <c r="D1941" s="243" t="s">
        <v>230</v>
      </c>
      <c r="E1941" s="244" t="s">
        <v>1</v>
      </c>
      <c r="F1941" s="245" t="s">
        <v>3116</v>
      </c>
      <c r="G1941" s="242"/>
      <c r="H1941" s="246">
        <v>-1.7</v>
      </c>
      <c r="I1941" s="247"/>
      <c r="J1941" s="242"/>
      <c r="K1941" s="242"/>
      <c r="L1941" s="248"/>
      <c r="M1941" s="249"/>
      <c r="N1941" s="250"/>
      <c r="O1941" s="250"/>
      <c r="P1941" s="250"/>
      <c r="Q1941" s="250"/>
      <c r="R1941" s="250"/>
      <c r="S1941" s="250"/>
      <c r="T1941" s="251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T1941" s="252" t="s">
        <v>230</v>
      </c>
      <c r="AU1941" s="252" t="s">
        <v>88</v>
      </c>
      <c r="AV1941" s="13" t="s">
        <v>88</v>
      </c>
      <c r="AW1941" s="13" t="s">
        <v>34</v>
      </c>
      <c r="AX1941" s="13" t="s">
        <v>79</v>
      </c>
      <c r="AY1941" s="252" t="s">
        <v>216</v>
      </c>
    </row>
    <row r="1942" s="13" customFormat="1">
      <c r="A1942" s="13"/>
      <c r="B1942" s="241"/>
      <c r="C1942" s="242"/>
      <c r="D1942" s="243" t="s">
        <v>230</v>
      </c>
      <c r="E1942" s="244" t="s">
        <v>1</v>
      </c>
      <c r="F1942" s="245" t="s">
        <v>3120</v>
      </c>
      <c r="G1942" s="242"/>
      <c r="H1942" s="246">
        <v>3.2000000000000002</v>
      </c>
      <c r="I1942" s="247"/>
      <c r="J1942" s="242"/>
      <c r="K1942" s="242"/>
      <c r="L1942" s="248"/>
      <c r="M1942" s="249"/>
      <c r="N1942" s="250"/>
      <c r="O1942" s="250"/>
      <c r="P1942" s="250"/>
      <c r="Q1942" s="250"/>
      <c r="R1942" s="250"/>
      <c r="S1942" s="250"/>
      <c r="T1942" s="251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52" t="s">
        <v>230</v>
      </c>
      <c r="AU1942" s="252" t="s">
        <v>88</v>
      </c>
      <c r="AV1942" s="13" t="s">
        <v>88</v>
      </c>
      <c r="AW1942" s="13" t="s">
        <v>34</v>
      </c>
      <c r="AX1942" s="13" t="s">
        <v>79</v>
      </c>
      <c r="AY1942" s="252" t="s">
        <v>216</v>
      </c>
    </row>
    <row r="1943" s="15" customFormat="1">
      <c r="A1943" s="15"/>
      <c r="B1943" s="280"/>
      <c r="C1943" s="281"/>
      <c r="D1943" s="243" t="s">
        <v>230</v>
      </c>
      <c r="E1943" s="282" t="s">
        <v>1</v>
      </c>
      <c r="F1943" s="283" t="s">
        <v>1194</v>
      </c>
      <c r="G1943" s="281"/>
      <c r="H1943" s="284">
        <v>18.300000000000001</v>
      </c>
      <c r="I1943" s="285"/>
      <c r="J1943" s="281"/>
      <c r="K1943" s="281"/>
      <c r="L1943" s="286"/>
      <c r="M1943" s="287"/>
      <c r="N1943" s="288"/>
      <c r="O1943" s="288"/>
      <c r="P1943" s="288"/>
      <c r="Q1943" s="288"/>
      <c r="R1943" s="288"/>
      <c r="S1943" s="288"/>
      <c r="T1943" s="289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T1943" s="290" t="s">
        <v>230</v>
      </c>
      <c r="AU1943" s="290" t="s">
        <v>88</v>
      </c>
      <c r="AV1943" s="15" t="s">
        <v>99</v>
      </c>
      <c r="AW1943" s="15" t="s">
        <v>34</v>
      </c>
      <c r="AX1943" s="15" t="s">
        <v>79</v>
      </c>
      <c r="AY1943" s="290" t="s">
        <v>216</v>
      </c>
    </row>
    <row r="1944" s="13" customFormat="1">
      <c r="A1944" s="13"/>
      <c r="B1944" s="241"/>
      <c r="C1944" s="242"/>
      <c r="D1944" s="243" t="s">
        <v>230</v>
      </c>
      <c r="E1944" s="244" t="s">
        <v>1</v>
      </c>
      <c r="F1944" s="245" t="s">
        <v>3121</v>
      </c>
      <c r="G1944" s="242"/>
      <c r="H1944" s="246">
        <v>31.399999999999999</v>
      </c>
      <c r="I1944" s="247"/>
      <c r="J1944" s="242"/>
      <c r="K1944" s="242"/>
      <c r="L1944" s="248"/>
      <c r="M1944" s="249"/>
      <c r="N1944" s="250"/>
      <c r="O1944" s="250"/>
      <c r="P1944" s="250"/>
      <c r="Q1944" s="250"/>
      <c r="R1944" s="250"/>
      <c r="S1944" s="250"/>
      <c r="T1944" s="251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52" t="s">
        <v>230</v>
      </c>
      <c r="AU1944" s="252" t="s">
        <v>88</v>
      </c>
      <c r="AV1944" s="13" t="s">
        <v>88</v>
      </c>
      <c r="AW1944" s="13" t="s">
        <v>34</v>
      </c>
      <c r="AX1944" s="13" t="s">
        <v>79</v>
      </c>
      <c r="AY1944" s="252" t="s">
        <v>216</v>
      </c>
    </row>
    <row r="1945" s="13" customFormat="1">
      <c r="A1945" s="13"/>
      <c r="B1945" s="241"/>
      <c r="C1945" s="242"/>
      <c r="D1945" s="243" t="s">
        <v>230</v>
      </c>
      <c r="E1945" s="244" t="s">
        <v>1</v>
      </c>
      <c r="F1945" s="245" t="s">
        <v>3122</v>
      </c>
      <c r="G1945" s="242"/>
      <c r="H1945" s="246">
        <v>-1.5</v>
      </c>
      <c r="I1945" s="247"/>
      <c r="J1945" s="242"/>
      <c r="K1945" s="242"/>
      <c r="L1945" s="248"/>
      <c r="M1945" s="249"/>
      <c r="N1945" s="250"/>
      <c r="O1945" s="250"/>
      <c r="P1945" s="250"/>
      <c r="Q1945" s="250"/>
      <c r="R1945" s="250"/>
      <c r="S1945" s="250"/>
      <c r="T1945" s="251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52" t="s">
        <v>230</v>
      </c>
      <c r="AU1945" s="252" t="s">
        <v>88</v>
      </c>
      <c r="AV1945" s="13" t="s">
        <v>88</v>
      </c>
      <c r="AW1945" s="13" t="s">
        <v>34</v>
      </c>
      <c r="AX1945" s="13" t="s">
        <v>79</v>
      </c>
      <c r="AY1945" s="252" t="s">
        <v>216</v>
      </c>
    </row>
    <row r="1946" s="13" customFormat="1">
      <c r="A1946" s="13"/>
      <c r="B1946" s="241"/>
      <c r="C1946" s="242"/>
      <c r="D1946" s="243" t="s">
        <v>230</v>
      </c>
      <c r="E1946" s="244" t="s">
        <v>1</v>
      </c>
      <c r="F1946" s="245" t="s">
        <v>3123</v>
      </c>
      <c r="G1946" s="242"/>
      <c r="H1946" s="246">
        <v>14</v>
      </c>
      <c r="I1946" s="247"/>
      <c r="J1946" s="242"/>
      <c r="K1946" s="242"/>
      <c r="L1946" s="248"/>
      <c r="M1946" s="249"/>
      <c r="N1946" s="250"/>
      <c r="O1946" s="250"/>
      <c r="P1946" s="250"/>
      <c r="Q1946" s="250"/>
      <c r="R1946" s="250"/>
      <c r="S1946" s="250"/>
      <c r="T1946" s="251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52" t="s">
        <v>230</v>
      </c>
      <c r="AU1946" s="252" t="s">
        <v>88</v>
      </c>
      <c r="AV1946" s="13" t="s">
        <v>88</v>
      </c>
      <c r="AW1946" s="13" t="s">
        <v>34</v>
      </c>
      <c r="AX1946" s="13" t="s">
        <v>79</v>
      </c>
      <c r="AY1946" s="252" t="s">
        <v>216</v>
      </c>
    </row>
    <row r="1947" s="15" customFormat="1">
      <c r="A1947" s="15"/>
      <c r="B1947" s="280"/>
      <c r="C1947" s="281"/>
      <c r="D1947" s="243" t="s">
        <v>230</v>
      </c>
      <c r="E1947" s="282" t="s">
        <v>1</v>
      </c>
      <c r="F1947" s="283" t="s">
        <v>1198</v>
      </c>
      <c r="G1947" s="281"/>
      <c r="H1947" s="284">
        <v>43.899999999999999</v>
      </c>
      <c r="I1947" s="285"/>
      <c r="J1947" s="281"/>
      <c r="K1947" s="281"/>
      <c r="L1947" s="286"/>
      <c r="M1947" s="287"/>
      <c r="N1947" s="288"/>
      <c r="O1947" s="288"/>
      <c r="P1947" s="288"/>
      <c r="Q1947" s="288"/>
      <c r="R1947" s="288"/>
      <c r="S1947" s="288"/>
      <c r="T1947" s="289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T1947" s="290" t="s">
        <v>230</v>
      </c>
      <c r="AU1947" s="290" t="s">
        <v>88</v>
      </c>
      <c r="AV1947" s="15" t="s">
        <v>99</v>
      </c>
      <c r="AW1947" s="15" t="s">
        <v>34</v>
      </c>
      <c r="AX1947" s="15" t="s">
        <v>79</v>
      </c>
      <c r="AY1947" s="290" t="s">
        <v>216</v>
      </c>
    </row>
    <row r="1948" s="13" customFormat="1">
      <c r="A1948" s="13"/>
      <c r="B1948" s="241"/>
      <c r="C1948" s="242"/>
      <c r="D1948" s="243" t="s">
        <v>230</v>
      </c>
      <c r="E1948" s="244" t="s">
        <v>1</v>
      </c>
      <c r="F1948" s="245" t="s">
        <v>1592</v>
      </c>
      <c r="G1948" s="242"/>
      <c r="H1948" s="246">
        <v>4.6500000000000004</v>
      </c>
      <c r="I1948" s="247"/>
      <c r="J1948" s="242"/>
      <c r="K1948" s="242"/>
      <c r="L1948" s="248"/>
      <c r="M1948" s="249"/>
      <c r="N1948" s="250"/>
      <c r="O1948" s="250"/>
      <c r="P1948" s="250"/>
      <c r="Q1948" s="250"/>
      <c r="R1948" s="250"/>
      <c r="S1948" s="250"/>
      <c r="T1948" s="251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52" t="s">
        <v>230</v>
      </c>
      <c r="AU1948" s="252" t="s">
        <v>88</v>
      </c>
      <c r="AV1948" s="13" t="s">
        <v>88</v>
      </c>
      <c r="AW1948" s="13" t="s">
        <v>34</v>
      </c>
      <c r="AX1948" s="13" t="s">
        <v>79</v>
      </c>
      <c r="AY1948" s="252" t="s">
        <v>216</v>
      </c>
    </row>
    <row r="1949" s="13" customFormat="1">
      <c r="A1949" s="13"/>
      <c r="B1949" s="241"/>
      <c r="C1949" s="242"/>
      <c r="D1949" s="243" t="s">
        <v>230</v>
      </c>
      <c r="E1949" s="244" t="s">
        <v>1</v>
      </c>
      <c r="F1949" s="245" t="s">
        <v>3124</v>
      </c>
      <c r="G1949" s="242"/>
      <c r="H1949" s="246">
        <v>-0.69999999999999996</v>
      </c>
      <c r="I1949" s="247"/>
      <c r="J1949" s="242"/>
      <c r="K1949" s="242"/>
      <c r="L1949" s="248"/>
      <c r="M1949" s="249"/>
      <c r="N1949" s="250"/>
      <c r="O1949" s="250"/>
      <c r="P1949" s="250"/>
      <c r="Q1949" s="250"/>
      <c r="R1949" s="250"/>
      <c r="S1949" s="250"/>
      <c r="T1949" s="251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52" t="s">
        <v>230</v>
      </c>
      <c r="AU1949" s="252" t="s">
        <v>88</v>
      </c>
      <c r="AV1949" s="13" t="s">
        <v>88</v>
      </c>
      <c r="AW1949" s="13" t="s">
        <v>34</v>
      </c>
      <c r="AX1949" s="13" t="s">
        <v>79</v>
      </c>
      <c r="AY1949" s="252" t="s">
        <v>216</v>
      </c>
    </row>
    <row r="1950" s="15" customFormat="1">
      <c r="A1950" s="15"/>
      <c r="B1950" s="280"/>
      <c r="C1950" s="281"/>
      <c r="D1950" s="243" t="s">
        <v>230</v>
      </c>
      <c r="E1950" s="282" t="s">
        <v>1</v>
      </c>
      <c r="F1950" s="283" t="s">
        <v>1201</v>
      </c>
      <c r="G1950" s="281"/>
      <c r="H1950" s="284">
        <v>3.9500000000000002</v>
      </c>
      <c r="I1950" s="285"/>
      <c r="J1950" s="281"/>
      <c r="K1950" s="281"/>
      <c r="L1950" s="286"/>
      <c r="M1950" s="287"/>
      <c r="N1950" s="288"/>
      <c r="O1950" s="288"/>
      <c r="P1950" s="288"/>
      <c r="Q1950" s="288"/>
      <c r="R1950" s="288"/>
      <c r="S1950" s="288"/>
      <c r="T1950" s="289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90" t="s">
        <v>230</v>
      </c>
      <c r="AU1950" s="290" t="s">
        <v>88</v>
      </c>
      <c r="AV1950" s="15" t="s">
        <v>99</v>
      </c>
      <c r="AW1950" s="15" t="s">
        <v>34</v>
      </c>
      <c r="AX1950" s="15" t="s">
        <v>79</v>
      </c>
      <c r="AY1950" s="290" t="s">
        <v>216</v>
      </c>
    </row>
    <row r="1951" s="14" customFormat="1">
      <c r="A1951" s="14"/>
      <c r="B1951" s="253"/>
      <c r="C1951" s="254"/>
      <c r="D1951" s="243" t="s">
        <v>230</v>
      </c>
      <c r="E1951" s="255" t="s">
        <v>1</v>
      </c>
      <c r="F1951" s="256" t="s">
        <v>285</v>
      </c>
      <c r="G1951" s="254"/>
      <c r="H1951" s="257">
        <v>151.63999999999999</v>
      </c>
      <c r="I1951" s="258"/>
      <c r="J1951" s="254"/>
      <c r="K1951" s="254"/>
      <c r="L1951" s="259"/>
      <c r="M1951" s="260"/>
      <c r="N1951" s="261"/>
      <c r="O1951" s="261"/>
      <c r="P1951" s="261"/>
      <c r="Q1951" s="261"/>
      <c r="R1951" s="261"/>
      <c r="S1951" s="261"/>
      <c r="T1951" s="262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63" t="s">
        <v>230</v>
      </c>
      <c r="AU1951" s="263" t="s">
        <v>88</v>
      </c>
      <c r="AV1951" s="14" t="s">
        <v>121</v>
      </c>
      <c r="AW1951" s="14" t="s">
        <v>34</v>
      </c>
      <c r="AX1951" s="14" t="s">
        <v>86</v>
      </c>
      <c r="AY1951" s="263" t="s">
        <v>216</v>
      </c>
    </row>
    <row r="1952" s="2" customFormat="1" ht="16.5" customHeight="1">
      <c r="A1952" s="39"/>
      <c r="B1952" s="40"/>
      <c r="C1952" s="264" t="s">
        <v>3125</v>
      </c>
      <c r="D1952" s="264" t="s">
        <v>372</v>
      </c>
      <c r="E1952" s="265" t="s">
        <v>3126</v>
      </c>
      <c r="F1952" s="266" t="s">
        <v>3127</v>
      </c>
      <c r="G1952" s="267" t="s">
        <v>293</v>
      </c>
      <c r="H1952" s="268">
        <v>166.804</v>
      </c>
      <c r="I1952" s="269"/>
      <c r="J1952" s="270">
        <f>ROUND(I1952*H1952,2)</f>
        <v>0</v>
      </c>
      <c r="K1952" s="266" t="s">
        <v>222</v>
      </c>
      <c r="L1952" s="271"/>
      <c r="M1952" s="272" t="s">
        <v>1</v>
      </c>
      <c r="N1952" s="273" t="s">
        <v>44</v>
      </c>
      <c r="O1952" s="92"/>
      <c r="P1952" s="237">
        <f>O1952*H1952</f>
        <v>0</v>
      </c>
      <c r="Q1952" s="237">
        <v>0.00010000000000000001</v>
      </c>
      <c r="R1952" s="237">
        <f>Q1952*H1952</f>
        <v>0.016680400000000001</v>
      </c>
      <c r="S1952" s="237">
        <v>0</v>
      </c>
      <c r="T1952" s="238">
        <f>S1952*H1952</f>
        <v>0</v>
      </c>
      <c r="U1952" s="39"/>
      <c r="V1952" s="39"/>
      <c r="W1952" s="39"/>
      <c r="X1952" s="39"/>
      <c r="Y1952" s="39"/>
      <c r="Z1952" s="39"/>
      <c r="AA1952" s="39"/>
      <c r="AB1952" s="39"/>
      <c r="AC1952" s="39"/>
      <c r="AD1952" s="39"/>
      <c r="AE1952" s="39"/>
      <c r="AR1952" s="239" t="s">
        <v>371</v>
      </c>
      <c r="AT1952" s="239" t="s">
        <v>372</v>
      </c>
      <c r="AU1952" s="239" t="s">
        <v>88</v>
      </c>
      <c r="AY1952" s="18" t="s">
        <v>216</v>
      </c>
      <c r="BE1952" s="240">
        <f>IF(N1952="základní",J1952,0)</f>
        <v>0</v>
      </c>
      <c r="BF1952" s="240">
        <f>IF(N1952="snížená",J1952,0)</f>
        <v>0</v>
      </c>
      <c r="BG1952" s="240">
        <f>IF(N1952="zákl. přenesená",J1952,0)</f>
        <v>0</v>
      </c>
      <c r="BH1952" s="240">
        <f>IF(N1952="sníž. přenesená",J1952,0)</f>
        <v>0</v>
      </c>
      <c r="BI1952" s="240">
        <f>IF(N1952="nulová",J1952,0)</f>
        <v>0</v>
      </c>
      <c r="BJ1952" s="18" t="s">
        <v>86</v>
      </c>
      <c r="BK1952" s="240">
        <f>ROUND(I1952*H1952,2)</f>
        <v>0</v>
      </c>
      <c r="BL1952" s="18" t="s">
        <v>290</v>
      </c>
      <c r="BM1952" s="239" t="s">
        <v>3128</v>
      </c>
    </row>
    <row r="1953" s="13" customFormat="1">
      <c r="A1953" s="13"/>
      <c r="B1953" s="241"/>
      <c r="C1953" s="242"/>
      <c r="D1953" s="243" t="s">
        <v>230</v>
      </c>
      <c r="E1953" s="242"/>
      <c r="F1953" s="245" t="s">
        <v>3129</v>
      </c>
      <c r="G1953" s="242"/>
      <c r="H1953" s="246">
        <v>166.804</v>
      </c>
      <c r="I1953" s="247"/>
      <c r="J1953" s="242"/>
      <c r="K1953" s="242"/>
      <c r="L1953" s="248"/>
      <c r="M1953" s="249"/>
      <c r="N1953" s="250"/>
      <c r="O1953" s="250"/>
      <c r="P1953" s="250"/>
      <c r="Q1953" s="250"/>
      <c r="R1953" s="250"/>
      <c r="S1953" s="250"/>
      <c r="T1953" s="251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52" t="s">
        <v>230</v>
      </c>
      <c r="AU1953" s="252" t="s">
        <v>88</v>
      </c>
      <c r="AV1953" s="13" t="s">
        <v>88</v>
      </c>
      <c r="AW1953" s="13" t="s">
        <v>4</v>
      </c>
      <c r="AX1953" s="13" t="s">
        <v>86</v>
      </c>
      <c r="AY1953" s="252" t="s">
        <v>216</v>
      </c>
    </row>
    <row r="1954" s="2" customFormat="1" ht="16.5" customHeight="1">
      <c r="A1954" s="39"/>
      <c r="B1954" s="40"/>
      <c r="C1954" s="228" t="s">
        <v>3130</v>
      </c>
      <c r="D1954" s="228" t="s">
        <v>218</v>
      </c>
      <c r="E1954" s="229" t="s">
        <v>3131</v>
      </c>
      <c r="F1954" s="230" t="s">
        <v>3132</v>
      </c>
      <c r="G1954" s="231" t="s">
        <v>277</v>
      </c>
      <c r="H1954" s="232">
        <v>184.58199999999999</v>
      </c>
      <c r="I1954" s="233"/>
      <c r="J1954" s="234">
        <f>ROUND(I1954*H1954,2)</f>
        <v>0</v>
      </c>
      <c r="K1954" s="230" t="s">
        <v>222</v>
      </c>
      <c r="L1954" s="45"/>
      <c r="M1954" s="235" t="s">
        <v>1</v>
      </c>
      <c r="N1954" s="236" t="s">
        <v>44</v>
      </c>
      <c r="O1954" s="92"/>
      <c r="P1954" s="237">
        <f>O1954*H1954</f>
        <v>0</v>
      </c>
      <c r="Q1954" s="237">
        <v>0.0051999999999999998</v>
      </c>
      <c r="R1954" s="237">
        <f>Q1954*H1954</f>
        <v>0.95982639999999997</v>
      </c>
      <c r="S1954" s="237">
        <v>0</v>
      </c>
      <c r="T1954" s="238">
        <f>S1954*H1954</f>
        <v>0</v>
      </c>
      <c r="U1954" s="39"/>
      <c r="V1954" s="39"/>
      <c r="W1954" s="39"/>
      <c r="X1954" s="39"/>
      <c r="Y1954" s="39"/>
      <c r="Z1954" s="39"/>
      <c r="AA1954" s="39"/>
      <c r="AB1954" s="39"/>
      <c r="AC1954" s="39"/>
      <c r="AD1954" s="39"/>
      <c r="AE1954" s="39"/>
      <c r="AR1954" s="239" t="s">
        <v>290</v>
      </c>
      <c r="AT1954" s="239" t="s">
        <v>218</v>
      </c>
      <c r="AU1954" s="239" t="s">
        <v>88</v>
      </c>
      <c r="AY1954" s="18" t="s">
        <v>216</v>
      </c>
      <c r="BE1954" s="240">
        <f>IF(N1954="základní",J1954,0)</f>
        <v>0</v>
      </c>
      <c r="BF1954" s="240">
        <f>IF(N1954="snížená",J1954,0)</f>
        <v>0</v>
      </c>
      <c r="BG1954" s="240">
        <f>IF(N1954="zákl. přenesená",J1954,0)</f>
        <v>0</v>
      </c>
      <c r="BH1954" s="240">
        <f>IF(N1954="sníž. přenesená",J1954,0)</f>
        <v>0</v>
      </c>
      <c r="BI1954" s="240">
        <f>IF(N1954="nulová",J1954,0)</f>
        <v>0</v>
      </c>
      <c r="BJ1954" s="18" t="s">
        <v>86</v>
      </c>
      <c r="BK1954" s="240">
        <f>ROUND(I1954*H1954,2)</f>
        <v>0</v>
      </c>
      <c r="BL1954" s="18" t="s">
        <v>290</v>
      </c>
      <c r="BM1954" s="239" t="s">
        <v>3133</v>
      </c>
    </row>
    <row r="1955" s="13" customFormat="1">
      <c r="A1955" s="13"/>
      <c r="B1955" s="241"/>
      <c r="C1955" s="242"/>
      <c r="D1955" s="243" t="s">
        <v>230</v>
      </c>
      <c r="E1955" s="244" t="s">
        <v>1</v>
      </c>
      <c r="F1955" s="245" t="s">
        <v>3134</v>
      </c>
      <c r="G1955" s="242"/>
      <c r="H1955" s="246">
        <v>197.78200000000001</v>
      </c>
      <c r="I1955" s="247"/>
      <c r="J1955" s="242"/>
      <c r="K1955" s="242"/>
      <c r="L1955" s="248"/>
      <c r="M1955" s="249"/>
      <c r="N1955" s="250"/>
      <c r="O1955" s="250"/>
      <c r="P1955" s="250"/>
      <c r="Q1955" s="250"/>
      <c r="R1955" s="250"/>
      <c r="S1955" s="250"/>
      <c r="T1955" s="251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52" t="s">
        <v>230</v>
      </c>
      <c r="AU1955" s="252" t="s">
        <v>88</v>
      </c>
      <c r="AV1955" s="13" t="s">
        <v>88</v>
      </c>
      <c r="AW1955" s="13" t="s">
        <v>34</v>
      </c>
      <c r="AX1955" s="13" t="s">
        <v>79</v>
      </c>
      <c r="AY1955" s="252" t="s">
        <v>216</v>
      </c>
    </row>
    <row r="1956" s="13" customFormat="1">
      <c r="A1956" s="13"/>
      <c r="B1956" s="241"/>
      <c r="C1956" s="242"/>
      <c r="D1956" s="243" t="s">
        <v>230</v>
      </c>
      <c r="E1956" s="244" t="s">
        <v>1</v>
      </c>
      <c r="F1956" s="245" t="s">
        <v>3135</v>
      </c>
      <c r="G1956" s="242"/>
      <c r="H1956" s="246">
        <v>-13.199999999999999</v>
      </c>
      <c r="I1956" s="247"/>
      <c r="J1956" s="242"/>
      <c r="K1956" s="242"/>
      <c r="L1956" s="248"/>
      <c r="M1956" s="249"/>
      <c r="N1956" s="250"/>
      <c r="O1956" s="250"/>
      <c r="P1956" s="250"/>
      <c r="Q1956" s="250"/>
      <c r="R1956" s="250"/>
      <c r="S1956" s="250"/>
      <c r="T1956" s="251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T1956" s="252" t="s">
        <v>230</v>
      </c>
      <c r="AU1956" s="252" t="s">
        <v>88</v>
      </c>
      <c r="AV1956" s="13" t="s">
        <v>88</v>
      </c>
      <c r="AW1956" s="13" t="s">
        <v>34</v>
      </c>
      <c r="AX1956" s="13" t="s">
        <v>79</v>
      </c>
      <c r="AY1956" s="252" t="s">
        <v>216</v>
      </c>
    </row>
    <row r="1957" s="14" customFormat="1">
      <c r="A1957" s="14"/>
      <c r="B1957" s="253"/>
      <c r="C1957" s="254"/>
      <c r="D1957" s="243" t="s">
        <v>230</v>
      </c>
      <c r="E1957" s="255" t="s">
        <v>1</v>
      </c>
      <c r="F1957" s="256" t="s">
        <v>285</v>
      </c>
      <c r="G1957" s="254"/>
      <c r="H1957" s="257">
        <v>184.58200000000002</v>
      </c>
      <c r="I1957" s="258"/>
      <c r="J1957" s="254"/>
      <c r="K1957" s="254"/>
      <c r="L1957" s="259"/>
      <c r="M1957" s="260"/>
      <c r="N1957" s="261"/>
      <c r="O1957" s="261"/>
      <c r="P1957" s="261"/>
      <c r="Q1957" s="261"/>
      <c r="R1957" s="261"/>
      <c r="S1957" s="261"/>
      <c r="T1957" s="262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T1957" s="263" t="s">
        <v>230</v>
      </c>
      <c r="AU1957" s="263" t="s">
        <v>88</v>
      </c>
      <c r="AV1957" s="14" t="s">
        <v>121</v>
      </c>
      <c r="AW1957" s="14" t="s">
        <v>34</v>
      </c>
      <c r="AX1957" s="14" t="s">
        <v>86</v>
      </c>
      <c r="AY1957" s="263" t="s">
        <v>216</v>
      </c>
    </row>
    <row r="1958" s="2" customFormat="1" ht="16.5" customHeight="1">
      <c r="A1958" s="39"/>
      <c r="B1958" s="40"/>
      <c r="C1958" s="264" t="s">
        <v>3136</v>
      </c>
      <c r="D1958" s="264" t="s">
        <v>372</v>
      </c>
      <c r="E1958" s="265" t="s">
        <v>3137</v>
      </c>
      <c r="F1958" s="266" t="s">
        <v>3138</v>
      </c>
      <c r="G1958" s="267" t="s">
        <v>277</v>
      </c>
      <c r="H1958" s="268">
        <v>203.03999999999999</v>
      </c>
      <c r="I1958" s="269"/>
      <c r="J1958" s="270">
        <f>ROUND(I1958*H1958,2)</f>
        <v>0</v>
      </c>
      <c r="K1958" s="266" t="s">
        <v>222</v>
      </c>
      <c r="L1958" s="271"/>
      <c r="M1958" s="272" t="s">
        <v>1</v>
      </c>
      <c r="N1958" s="273" t="s">
        <v>44</v>
      </c>
      <c r="O1958" s="92"/>
      <c r="P1958" s="237">
        <f>O1958*H1958</f>
        <v>0</v>
      </c>
      <c r="Q1958" s="237">
        <v>0.0126</v>
      </c>
      <c r="R1958" s="237">
        <f>Q1958*H1958</f>
        <v>2.5583040000000001</v>
      </c>
      <c r="S1958" s="237">
        <v>0</v>
      </c>
      <c r="T1958" s="238">
        <f>S1958*H1958</f>
        <v>0</v>
      </c>
      <c r="U1958" s="39"/>
      <c r="V1958" s="39"/>
      <c r="W1958" s="39"/>
      <c r="X1958" s="39"/>
      <c r="Y1958" s="39"/>
      <c r="Z1958" s="39"/>
      <c r="AA1958" s="39"/>
      <c r="AB1958" s="39"/>
      <c r="AC1958" s="39"/>
      <c r="AD1958" s="39"/>
      <c r="AE1958" s="39"/>
      <c r="AR1958" s="239" t="s">
        <v>371</v>
      </c>
      <c r="AT1958" s="239" t="s">
        <v>372</v>
      </c>
      <c r="AU1958" s="239" t="s">
        <v>88</v>
      </c>
      <c r="AY1958" s="18" t="s">
        <v>216</v>
      </c>
      <c r="BE1958" s="240">
        <f>IF(N1958="základní",J1958,0)</f>
        <v>0</v>
      </c>
      <c r="BF1958" s="240">
        <f>IF(N1958="snížená",J1958,0)</f>
        <v>0</v>
      </c>
      <c r="BG1958" s="240">
        <f>IF(N1958="zákl. přenesená",J1958,0)</f>
        <v>0</v>
      </c>
      <c r="BH1958" s="240">
        <f>IF(N1958="sníž. přenesená",J1958,0)</f>
        <v>0</v>
      </c>
      <c r="BI1958" s="240">
        <f>IF(N1958="nulová",J1958,0)</f>
        <v>0</v>
      </c>
      <c r="BJ1958" s="18" t="s">
        <v>86</v>
      </c>
      <c r="BK1958" s="240">
        <f>ROUND(I1958*H1958,2)</f>
        <v>0</v>
      </c>
      <c r="BL1958" s="18" t="s">
        <v>290</v>
      </c>
      <c r="BM1958" s="239" t="s">
        <v>3139</v>
      </c>
    </row>
    <row r="1959" s="13" customFormat="1">
      <c r="A1959" s="13"/>
      <c r="B1959" s="241"/>
      <c r="C1959" s="242"/>
      <c r="D1959" s="243" t="s">
        <v>230</v>
      </c>
      <c r="E1959" s="242"/>
      <c r="F1959" s="245" t="s">
        <v>3140</v>
      </c>
      <c r="G1959" s="242"/>
      <c r="H1959" s="246">
        <v>203.03999999999999</v>
      </c>
      <c r="I1959" s="247"/>
      <c r="J1959" s="242"/>
      <c r="K1959" s="242"/>
      <c r="L1959" s="248"/>
      <c r="M1959" s="249"/>
      <c r="N1959" s="250"/>
      <c r="O1959" s="250"/>
      <c r="P1959" s="250"/>
      <c r="Q1959" s="250"/>
      <c r="R1959" s="250"/>
      <c r="S1959" s="250"/>
      <c r="T1959" s="251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52" t="s">
        <v>230</v>
      </c>
      <c r="AU1959" s="252" t="s">
        <v>88</v>
      </c>
      <c r="AV1959" s="13" t="s">
        <v>88</v>
      </c>
      <c r="AW1959" s="13" t="s">
        <v>4</v>
      </c>
      <c r="AX1959" s="13" t="s">
        <v>86</v>
      </c>
      <c r="AY1959" s="252" t="s">
        <v>216</v>
      </c>
    </row>
    <row r="1960" s="2" customFormat="1" ht="16.5" customHeight="1">
      <c r="A1960" s="39"/>
      <c r="B1960" s="40"/>
      <c r="C1960" s="228" t="s">
        <v>3141</v>
      </c>
      <c r="D1960" s="228" t="s">
        <v>218</v>
      </c>
      <c r="E1960" s="229" t="s">
        <v>3142</v>
      </c>
      <c r="F1960" s="230" t="s">
        <v>3143</v>
      </c>
      <c r="G1960" s="231" t="s">
        <v>277</v>
      </c>
      <c r="H1960" s="232">
        <v>197.78200000000001</v>
      </c>
      <c r="I1960" s="233"/>
      <c r="J1960" s="234">
        <f>ROUND(I1960*H1960,2)</f>
        <v>0</v>
      </c>
      <c r="K1960" s="230" t="s">
        <v>222</v>
      </c>
      <c r="L1960" s="45"/>
      <c r="M1960" s="235" t="s">
        <v>1</v>
      </c>
      <c r="N1960" s="236" t="s">
        <v>44</v>
      </c>
      <c r="O1960" s="92"/>
      <c r="P1960" s="237">
        <f>O1960*H1960</f>
        <v>0</v>
      </c>
      <c r="Q1960" s="237">
        <v>0</v>
      </c>
      <c r="R1960" s="237">
        <f>Q1960*H1960</f>
        <v>0</v>
      </c>
      <c r="S1960" s="237">
        <v>0</v>
      </c>
      <c r="T1960" s="238">
        <f>S1960*H1960</f>
        <v>0</v>
      </c>
      <c r="U1960" s="39"/>
      <c r="V1960" s="39"/>
      <c r="W1960" s="39"/>
      <c r="X1960" s="39"/>
      <c r="Y1960" s="39"/>
      <c r="Z1960" s="39"/>
      <c r="AA1960" s="39"/>
      <c r="AB1960" s="39"/>
      <c r="AC1960" s="39"/>
      <c r="AD1960" s="39"/>
      <c r="AE1960" s="39"/>
      <c r="AR1960" s="239" t="s">
        <v>290</v>
      </c>
      <c r="AT1960" s="239" t="s">
        <v>218</v>
      </c>
      <c r="AU1960" s="239" t="s">
        <v>88</v>
      </c>
      <c r="AY1960" s="18" t="s">
        <v>216</v>
      </c>
      <c r="BE1960" s="240">
        <f>IF(N1960="základní",J1960,0)</f>
        <v>0</v>
      </c>
      <c r="BF1960" s="240">
        <f>IF(N1960="snížená",J1960,0)</f>
        <v>0</v>
      </c>
      <c r="BG1960" s="240">
        <f>IF(N1960="zákl. přenesená",J1960,0)</f>
        <v>0</v>
      </c>
      <c r="BH1960" s="240">
        <f>IF(N1960="sníž. přenesená",J1960,0)</f>
        <v>0</v>
      </c>
      <c r="BI1960" s="240">
        <f>IF(N1960="nulová",J1960,0)</f>
        <v>0</v>
      </c>
      <c r="BJ1960" s="18" t="s">
        <v>86</v>
      </c>
      <c r="BK1960" s="240">
        <f>ROUND(I1960*H1960,2)</f>
        <v>0</v>
      </c>
      <c r="BL1960" s="18" t="s">
        <v>290</v>
      </c>
      <c r="BM1960" s="239" t="s">
        <v>3144</v>
      </c>
    </row>
    <row r="1961" s="2" customFormat="1" ht="16.5" customHeight="1">
      <c r="A1961" s="39"/>
      <c r="B1961" s="40"/>
      <c r="C1961" s="228" t="s">
        <v>3145</v>
      </c>
      <c r="D1961" s="228" t="s">
        <v>218</v>
      </c>
      <c r="E1961" s="229" t="s">
        <v>3146</v>
      </c>
      <c r="F1961" s="230" t="s">
        <v>3147</v>
      </c>
      <c r="G1961" s="231" t="s">
        <v>277</v>
      </c>
      <c r="H1961" s="232">
        <v>13.199999999999999</v>
      </c>
      <c r="I1961" s="233"/>
      <c r="J1961" s="234">
        <f>ROUND(I1961*H1961,2)</f>
        <v>0</v>
      </c>
      <c r="K1961" s="230" t="s">
        <v>222</v>
      </c>
      <c r="L1961" s="45"/>
      <c r="M1961" s="235" t="s">
        <v>1</v>
      </c>
      <c r="N1961" s="236" t="s">
        <v>44</v>
      </c>
      <c r="O1961" s="92"/>
      <c r="P1961" s="237">
        <f>O1961*H1961</f>
        <v>0</v>
      </c>
      <c r="Q1961" s="237">
        <v>0.00058</v>
      </c>
      <c r="R1961" s="237">
        <f>Q1961*H1961</f>
        <v>0.0076559999999999996</v>
      </c>
      <c r="S1961" s="237">
        <v>0</v>
      </c>
      <c r="T1961" s="238">
        <f>S1961*H1961</f>
        <v>0</v>
      </c>
      <c r="U1961" s="39"/>
      <c r="V1961" s="39"/>
      <c r="W1961" s="39"/>
      <c r="X1961" s="39"/>
      <c r="Y1961" s="39"/>
      <c r="Z1961" s="39"/>
      <c r="AA1961" s="39"/>
      <c r="AB1961" s="39"/>
      <c r="AC1961" s="39"/>
      <c r="AD1961" s="39"/>
      <c r="AE1961" s="39"/>
      <c r="AR1961" s="239" t="s">
        <v>290</v>
      </c>
      <c r="AT1961" s="239" t="s">
        <v>218</v>
      </c>
      <c r="AU1961" s="239" t="s">
        <v>88</v>
      </c>
      <c r="AY1961" s="18" t="s">
        <v>216</v>
      </c>
      <c r="BE1961" s="240">
        <f>IF(N1961="základní",J1961,0)</f>
        <v>0</v>
      </c>
      <c r="BF1961" s="240">
        <f>IF(N1961="snížená",J1961,0)</f>
        <v>0</v>
      </c>
      <c r="BG1961" s="240">
        <f>IF(N1961="zákl. přenesená",J1961,0)</f>
        <v>0</v>
      </c>
      <c r="BH1961" s="240">
        <f>IF(N1961="sníž. přenesená",J1961,0)</f>
        <v>0</v>
      </c>
      <c r="BI1961" s="240">
        <f>IF(N1961="nulová",J1961,0)</f>
        <v>0</v>
      </c>
      <c r="BJ1961" s="18" t="s">
        <v>86</v>
      </c>
      <c r="BK1961" s="240">
        <f>ROUND(I1961*H1961,2)</f>
        <v>0</v>
      </c>
      <c r="BL1961" s="18" t="s">
        <v>290</v>
      </c>
      <c r="BM1961" s="239" t="s">
        <v>3148</v>
      </c>
    </row>
    <row r="1962" s="13" customFormat="1">
      <c r="A1962" s="13"/>
      <c r="B1962" s="241"/>
      <c r="C1962" s="242"/>
      <c r="D1962" s="243" t="s">
        <v>230</v>
      </c>
      <c r="E1962" s="244" t="s">
        <v>1</v>
      </c>
      <c r="F1962" s="245" t="s">
        <v>3149</v>
      </c>
      <c r="G1962" s="242"/>
      <c r="H1962" s="246">
        <v>6.2699999999999996</v>
      </c>
      <c r="I1962" s="247"/>
      <c r="J1962" s="242"/>
      <c r="K1962" s="242"/>
      <c r="L1962" s="248"/>
      <c r="M1962" s="249"/>
      <c r="N1962" s="250"/>
      <c r="O1962" s="250"/>
      <c r="P1962" s="250"/>
      <c r="Q1962" s="250"/>
      <c r="R1962" s="250"/>
      <c r="S1962" s="250"/>
      <c r="T1962" s="251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T1962" s="252" t="s">
        <v>230</v>
      </c>
      <c r="AU1962" s="252" t="s">
        <v>88</v>
      </c>
      <c r="AV1962" s="13" t="s">
        <v>88</v>
      </c>
      <c r="AW1962" s="13" t="s">
        <v>34</v>
      </c>
      <c r="AX1962" s="13" t="s">
        <v>79</v>
      </c>
      <c r="AY1962" s="252" t="s">
        <v>216</v>
      </c>
    </row>
    <row r="1963" s="13" customFormat="1">
      <c r="A1963" s="13"/>
      <c r="B1963" s="241"/>
      <c r="C1963" s="242"/>
      <c r="D1963" s="243" t="s">
        <v>230</v>
      </c>
      <c r="E1963" s="244" t="s">
        <v>1</v>
      </c>
      <c r="F1963" s="245" t="s">
        <v>3150</v>
      </c>
      <c r="G1963" s="242"/>
      <c r="H1963" s="246">
        <v>6.9299999999999997</v>
      </c>
      <c r="I1963" s="247"/>
      <c r="J1963" s="242"/>
      <c r="K1963" s="242"/>
      <c r="L1963" s="248"/>
      <c r="M1963" s="249"/>
      <c r="N1963" s="250"/>
      <c r="O1963" s="250"/>
      <c r="P1963" s="250"/>
      <c r="Q1963" s="250"/>
      <c r="R1963" s="250"/>
      <c r="S1963" s="250"/>
      <c r="T1963" s="251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52" t="s">
        <v>230</v>
      </c>
      <c r="AU1963" s="252" t="s">
        <v>88</v>
      </c>
      <c r="AV1963" s="13" t="s">
        <v>88</v>
      </c>
      <c r="AW1963" s="13" t="s">
        <v>34</v>
      </c>
      <c r="AX1963" s="13" t="s">
        <v>79</v>
      </c>
      <c r="AY1963" s="252" t="s">
        <v>216</v>
      </c>
    </row>
    <row r="1964" s="14" customFormat="1">
      <c r="A1964" s="14"/>
      <c r="B1964" s="253"/>
      <c r="C1964" s="254"/>
      <c r="D1964" s="243" t="s">
        <v>230</v>
      </c>
      <c r="E1964" s="255" t="s">
        <v>1</v>
      </c>
      <c r="F1964" s="256" t="s">
        <v>285</v>
      </c>
      <c r="G1964" s="254"/>
      <c r="H1964" s="257">
        <v>13.199999999999999</v>
      </c>
      <c r="I1964" s="258"/>
      <c r="J1964" s="254"/>
      <c r="K1964" s="254"/>
      <c r="L1964" s="259"/>
      <c r="M1964" s="260"/>
      <c r="N1964" s="261"/>
      <c r="O1964" s="261"/>
      <c r="P1964" s="261"/>
      <c r="Q1964" s="261"/>
      <c r="R1964" s="261"/>
      <c r="S1964" s="261"/>
      <c r="T1964" s="262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63" t="s">
        <v>230</v>
      </c>
      <c r="AU1964" s="263" t="s">
        <v>88</v>
      </c>
      <c r="AV1964" s="14" t="s">
        <v>121</v>
      </c>
      <c r="AW1964" s="14" t="s">
        <v>34</v>
      </c>
      <c r="AX1964" s="14" t="s">
        <v>86</v>
      </c>
      <c r="AY1964" s="263" t="s">
        <v>216</v>
      </c>
    </row>
    <row r="1965" s="2" customFormat="1" ht="16.5" customHeight="1">
      <c r="A1965" s="39"/>
      <c r="B1965" s="40"/>
      <c r="C1965" s="264" t="s">
        <v>3151</v>
      </c>
      <c r="D1965" s="264" t="s">
        <v>372</v>
      </c>
      <c r="E1965" s="265" t="s">
        <v>3152</v>
      </c>
      <c r="F1965" s="266" t="s">
        <v>3153</v>
      </c>
      <c r="G1965" s="267" t="s">
        <v>277</v>
      </c>
      <c r="H1965" s="268">
        <v>14.52</v>
      </c>
      <c r="I1965" s="269"/>
      <c r="J1965" s="270">
        <f>ROUND(I1965*H1965,2)</f>
        <v>0</v>
      </c>
      <c r="K1965" s="266" t="s">
        <v>222</v>
      </c>
      <c r="L1965" s="271"/>
      <c r="M1965" s="272" t="s">
        <v>1</v>
      </c>
      <c r="N1965" s="273" t="s">
        <v>44</v>
      </c>
      <c r="O1965" s="92"/>
      <c r="P1965" s="237">
        <f>O1965*H1965</f>
        <v>0</v>
      </c>
      <c r="Q1965" s="237">
        <v>0.01</v>
      </c>
      <c r="R1965" s="237">
        <f>Q1965*H1965</f>
        <v>0.1452</v>
      </c>
      <c r="S1965" s="237">
        <v>0</v>
      </c>
      <c r="T1965" s="238">
        <f>S1965*H1965</f>
        <v>0</v>
      </c>
      <c r="U1965" s="39"/>
      <c r="V1965" s="39"/>
      <c r="W1965" s="39"/>
      <c r="X1965" s="39"/>
      <c r="Y1965" s="39"/>
      <c r="Z1965" s="39"/>
      <c r="AA1965" s="39"/>
      <c r="AB1965" s="39"/>
      <c r="AC1965" s="39"/>
      <c r="AD1965" s="39"/>
      <c r="AE1965" s="39"/>
      <c r="AR1965" s="239" t="s">
        <v>371</v>
      </c>
      <c r="AT1965" s="239" t="s">
        <v>372</v>
      </c>
      <c r="AU1965" s="239" t="s">
        <v>88</v>
      </c>
      <c r="AY1965" s="18" t="s">
        <v>216</v>
      </c>
      <c r="BE1965" s="240">
        <f>IF(N1965="základní",J1965,0)</f>
        <v>0</v>
      </c>
      <c r="BF1965" s="240">
        <f>IF(N1965="snížená",J1965,0)</f>
        <v>0</v>
      </c>
      <c r="BG1965" s="240">
        <f>IF(N1965="zákl. přenesená",J1965,0)</f>
        <v>0</v>
      </c>
      <c r="BH1965" s="240">
        <f>IF(N1965="sníž. přenesená",J1965,0)</f>
        <v>0</v>
      </c>
      <c r="BI1965" s="240">
        <f>IF(N1965="nulová",J1965,0)</f>
        <v>0</v>
      </c>
      <c r="BJ1965" s="18" t="s">
        <v>86</v>
      </c>
      <c r="BK1965" s="240">
        <f>ROUND(I1965*H1965,2)</f>
        <v>0</v>
      </c>
      <c r="BL1965" s="18" t="s">
        <v>290</v>
      </c>
      <c r="BM1965" s="239" t="s">
        <v>3154</v>
      </c>
    </row>
    <row r="1966" s="13" customFormat="1">
      <c r="A1966" s="13"/>
      <c r="B1966" s="241"/>
      <c r="C1966" s="242"/>
      <c r="D1966" s="243" t="s">
        <v>230</v>
      </c>
      <c r="E1966" s="242"/>
      <c r="F1966" s="245" t="s">
        <v>3155</v>
      </c>
      <c r="G1966" s="242"/>
      <c r="H1966" s="246">
        <v>14.52</v>
      </c>
      <c r="I1966" s="247"/>
      <c r="J1966" s="242"/>
      <c r="K1966" s="242"/>
      <c r="L1966" s="248"/>
      <c r="M1966" s="249"/>
      <c r="N1966" s="250"/>
      <c r="O1966" s="250"/>
      <c r="P1966" s="250"/>
      <c r="Q1966" s="250"/>
      <c r="R1966" s="250"/>
      <c r="S1966" s="250"/>
      <c r="T1966" s="251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52" t="s">
        <v>230</v>
      </c>
      <c r="AU1966" s="252" t="s">
        <v>88</v>
      </c>
      <c r="AV1966" s="13" t="s">
        <v>88</v>
      </c>
      <c r="AW1966" s="13" t="s">
        <v>4</v>
      </c>
      <c r="AX1966" s="13" t="s">
        <v>86</v>
      </c>
      <c r="AY1966" s="252" t="s">
        <v>216</v>
      </c>
    </row>
    <row r="1967" s="2" customFormat="1" ht="16.5" customHeight="1">
      <c r="A1967" s="39"/>
      <c r="B1967" s="40"/>
      <c r="C1967" s="228" t="s">
        <v>3156</v>
      </c>
      <c r="D1967" s="228" t="s">
        <v>218</v>
      </c>
      <c r="E1967" s="229" t="s">
        <v>3157</v>
      </c>
      <c r="F1967" s="230" t="s">
        <v>3158</v>
      </c>
      <c r="G1967" s="231" t="s">
        <v>359</v>
      </c>
      <c r="H1967" s="232">
        <v>3.8109999999999999</v>
      </c>
      <c r="I1967" s="233"/>
      <c r="J1967" s="234">
        <f>ROUND(I1967*H1967,2)</f>
        <v>0</v>
      </c>
      <c r="K1967" s="230" t="s">
        <v>222</v>
      </c>
      <c r="L1967" s="45"/>
      <c r="M1967" s="235" t="s">
        <v>1</v>
      </c>
      <c r="N1967" s="236" t="s">
        <v>44</v>
      </c>
      <c r="O1967" s="92"/>
      <c r="P1967" s="237">
        <f>O1967*H1967</f>
        <v>0</v>
      </c>
      <c r="Q1967" s="237">
        <v>0</v>
      </c>
      <c r="R1967" s="237">
        <f>Q1967*H1967</f>
        <v>0</v>
      </c>
      <c r="S1967" s="237">
        <v>0</v>
      </c>
      <c r="T1967" s="238">
        <f>S1967*H1967</f>
        <v>0</v>
      </c>
      <c r="U1967" s="39"/>
      <c r="V1967" s="39"/>
      <c r="W1967" s="39"/>
      <c r="X1967" s="39"/>
      <c r="Y1967" s="39"/>
      <c r="Z1967" s="39"/>
      <c r="AA1967" s="39"/>
      <c r="AB1967" s="39"/>
      <c r="AC1967" s="39"/>
      <c r="AD1967" s="39"/>
      <c r="AE1967" s="39"/>
      <c r="AR1967" s="239" t="s">
        <v>290</v>
      </c>
      <c r="AT1967" s="239" t="s">
        <v>218</v>
      </c>
      <c r="AU1967" s="239" t="s">
        <v>88</v>
      </c>
      <c r="AY1967" s="18" t="s">
        <v>216</v>
      </c>
      <c r="BE1967" s="240">
        <f>IF(N1967="základní",J1967,0)</f>
        <v>0</v>
      </c>
      <c r="BF1967" s="240">
        <f>IF(N1967="snížená",J1967,0)</f>
        <v>0</v>
      </c>
      <c r="BG1967" s="240">
        <f>IF(N1967="zákl. přenesená",J1967,0)</f>
        <v>0</v>
      </c>
      <c r="BH1967" s="240">
        <f>IF(N1967="sníž. přenesená",J1967,0)</f>
        <v>0</v>
      </c>
      <c r="BI1967" s="240">
        <f>IF(N1967="nulová",J1967,0)</f>
        <v>0</v>
      </c>
      <c r="BJ1967" s="18" t="s">
        <v>86</v>
      </c>
      <c r="BK1967" s="240">
        <f>ROUND(I1967*H1967,2)</f>
        <v>0</v>
      </c>
      <c r="BL1967" s="18" t="s">
        <v>290</v>
      </c>
      <c r="BM1967" s="239" t="s">
        <v>3159</v>
      </c>
    </row>
    <row r="1968" s="2" customFormat="1" ht="16.5" customHeight="1">
      <c r="A1968" s="39"/>
      <c r="B1968" s="40"/>
      <c r="C1968" s="228" t="s">
        <v>3160</v>
      </c>
      <c r="D1968" s="228" t="s">
        <v>218</v>
      </c>
      <c r="E1968" s="229" t="s">
        <v>3161</v>
      </c>
      <c r="F1968" s="230" t="s">
        <v>3162</v>
      </c>
      <c r="G1968" s="231" t="s">
        <v>359</v>
      </c>
      <c r="H1968" s="232">
        <v>3.8109999999999999</v>
      </c>
      <c r="I1968" s="233"/>
      <c r="J1968" s="234">
        <f>ROUND(I1968*H1968,2)</f>
        <v>0</v>
      </c>
      <c r="K1968" s="230" t="s">
        <v>222</v>
      </c>
      <c r="L1968" s="45"/>
      <c r="M1968" s="235" t="s">
        <v>1</v>
      </c>
      <c r="N1968" s="236" t="s">
        <v>44</v>
      </c>
      <c r="O1968" s="92"/>
      <c r="P1968" s="237">
        <f>O1968*H1968</f>
        <v>0</v>
      </c>
      <c r="Q1968" s="237">
        <v>0</v>
      </c>
      <c r="R1968" s="237">
        <f>Q1968*H1968</f>
        <v>0</v>
      </c>
      <c r="S1968" s="237">
        <v>0</v>
      </c>
      <c r="T1968" s="238">
        <f>S1968*H1968</f>
        <v>0</v>
      </c>
      <c r="U1968" s="39"/>
      <c r="V1968" s="39"/>
      <c r="W1968" s="39"/>
      <c r="X1968" s="39"/>
      <c r="Y1968" s="39"/>
      <c r="Z1968" s="39"/>
      <c r="AA1968" s="39"/>
      <c r="AB1968" s="39"/>
      <c r="AC1968" s="39"/>
      <c r="AD1968" s="39"/>
      <c r="AE1968" s="39"/>
      <c r="AR1968" s="239" t="s">
        <v>290</v>
      </c>
      <c r="AT1968" s="239" t="s">
        <v>218</v>
      </c>
      <c r="AU1968" s="239" t="s">
        <v>88</v>
      </c>
      <c r="AY1968" s="18" t="s">
        <v>216</v>
      </c>
      <c r="BE1968" s="240">
        <f>IF(N1968="základní",J1968,0)</f>
        <v>0</v>
      </c>
      <c r="BF1968" s="240">
        <f>IF(N1968="snížená",J1968,0)</f>
        <v>0</v>
      </c>
      <c r="BG1968" s="240">
        <f>IF(N1968="zákl. přenesená",J1968,0)</f>
        <v>0</v>
      </c>
      <c r="BH1968" s="240">
        <f>IF(N1968="sníž. přenesená",J1968,0)</f>
        <v>0</v>
      </c>
      <c r="BI1968" s="240">
        <f>IF(N1968="nulová",J1968,0)</f>
        <v>0</v>
      </c>
      <c r="BJ1968" s="18" t="s">
        <v>86</v>
      </c>
      <c r="BK1968" s="240">
        <f>ROUND(I1968*H1968,2)</f>
        <v>0</v>
      </c>
      <c r="BL1968" s="18" t="s">
        <v>290</v>
      </c>
      <c r="BM1968" s="239" t="s">
        <v>3163</v>
      </c>
    </row>
    <row r="1969" s="12" customFormat="1" ht="22.8" customHeight="1">
      <c r="A1969" s="12"/>
      <c r="B1969" s="212"/>
      <c r="C1969" s="213"/>
      <c r="D1969" s="214" t="s">
        <v>78</v>
      </c>
      <c r="E1969" s="226" t="s">
        <v>3164</v>
      </c>
      <c r="F1969" s="226" t="s">
        <v>3165</v>
      </c>
      <c r="G1969" s="213"/>
      <c r="H1969" s="213"/>
      <c r="I1969" s="216"/>
      <c r="J1969" s="227">
        <f>BK1969</f>
        <v>0</v>
      </c>
      <c r="K1969" s="213"/>
      <c r="L1969" s="218"/>
      <c r="M1969" s="219"/>
      <c r="N1969" s="220"/>
      <c r="O1969" s="220"/>
      <c r="P1969" s="221">
        <f>SUM(P1970:P1985)</f>
        <v>0</v>
      </c>
      <c r="Q1969" s="220"/>
      <c r="R1969" s="221">
        <f>SUM(R1970:R1985)</f>
        <v>0.10643852999999999</v>
      </c>
      <c r="S1969" s="220"/>
      <c r="T1969" s="222">
        <f>SUM(T1970:T1985)</f>
        <v>0</v>
      </c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R1969" s="223" t="s">
        <v>88</v>
      </c>
      <c r="AT1969" s="224" t="s">
        <v>78</v>
      </c>
      <c r="AU1969" s="224" t="s">
        <v>86</v>
      </c>
      <c r="AY1969" s="223" t="s">
        <v>216</v>
      </c>
      <c r="BK1969" s="225">
        <f>SUM(BK1970:BK1985)</f>
        <v>0</v>
      </c>
    </row>
    <row r="1970" s="2" customFormat="1" ht="16.5" customHeight="1">
      <c r="A1970" s="39"/>
      <c r="B1970" s="40"/>
      <c r="C1970" s="228" t="s">
        <v>3166</v>
      </c>
      <c r="D1970" s="228" t="s">
        <v>218</v>
      </c>
      <c r="E1970" s="229" t="s">
        <v>3167</v>
      </c>
      <c r="F1970" s="230" t="s">
        <v>3168</v>
      </c>
      <c r="G1970" s="231" t="s">
        <v>277</v>
      </c>
      <c r="H1970" s="232">
        <v>150.77699999999999</v>
      </c>
      <c r="I1970" s="233"/>
      <c r="J1970" s="234">
        <f>ROUND(I1970*H1970,2)</f>
        <v>0</v>
      </c>
      <c r="K1970" s="230" t="s">
        <v>222</v>
      </c>
      <c r="L1970" s="45"/>
      <c r="M1970" s="235" t="s">
        <v>1</v>
      </c>
      <c r="N1970" s="236" t="s">
        <v>44</v>
      </c>
      <c r="O1970" s="92"/>
      <c r="P1970" s="237">
        <f>O1970*H1970</f>
        <v>0</v>
      </c>
      <c r="Q1970" s="237">
        <v>2.0000000000000002E-05</v>
      </c>
      <c r="R1970" s="237">
        <f>Q1970*H1970</f>
        <v>0.0030155400000000001</v>
      </c>
      <c r="S1970" s="237">
        <v>0</v>
      </c>
      <c r="T1970" s="238">
        <f>S1970*H1970</f>
        <v>0</v>
      </c>
      <c r="U1970" s="39"/>
      <c r="V1970" s="39"/>
      <c r="W1970" s="39"/>
      <c r="X1970" s="39"/>
      <c r="Y1970" s="39"/>
      <c r="Z1970" s="39"/>
      <c r="AA1970" s="39"/>
      <c r="AB1970" s="39"/>
      <c r="AC1970" s="39"/>
      <c r="AD1970" s="39"/>
      <c r="AE1970" s="39"/>
      <c r="AR1970" s="239" t="s">
        <v>290</v>
      </c>
      <c r="AT1970" s="239" t="s">
        <v>218</v>
      </c>
      <c r="AU1970" s="239" t="s">
        <v>88</v>
      </c>
      <c r="AY1970" s="18" t="s">
        <v>216</v>
      </c>
      <c r="BE1970" s="240">
        <f>IF(N1970="základní",J1970,0)</f>
        <v>0</v>
      </c>
      <c r="BF1970" s="240">
        <f>IF(N1970="snížená",J1970,0)</f>
        <v>0</v>
      </c>
      <c r="BG1970" s="240">
        <f>IF(N1970="zákl. přenesená",J1970,0)</f>
        <v>0</v>
      </c>
      <c r="BH1970" s="240">
        <f>IF(N1970="sníž. přenesená",J1970,0)</f>
        <v>0</v>
      </c>
      <c r="BI1970" s="240">
        <f>IF(N1970="nulová",J1970,0)</f>
        <v>0</v>
      </c>
      <c r="BJ1970" s="18" t="s">
        <v>86</v>
      </c>
      <c r="BK1970" s="240">
        <f>ROUND(I1970*H1970,2)</f>
        <v>0</v>
      </c>
      <c r="BL1970" s="18" t="s">
        <v>290</v>
      </c>
      <c r="BM1970" s="239" t="s">
        <v>3169</v>
      </c>
    </row>
    <row r="1971" s="13" customFormat="1">
      <c r="A1971" s="13"/>
      <c r="B1971" s="241"/>
      <c r="C1971" s="242"/>
      <c r="D1971" s="243" t="s">
        <v>230</v>
      </c>
      <c r="E1971" s="244" t="s">
        <v>1</v>
      </c>
      <c r="F1971" s="245" t="s">
        <v>3170</v>
      </c>
      <c r="G1971" s="242"/>
      <c r="H1971" s="246">
        <v>150.77699999999999</v>
      </c>
      <c r="I1971" s="247"/>
      <c r="J1971" s="242"/>
      <c r="K1971" s="242"/>
      <c r="L1971" s="248"/>
      <c r="M1971" s="249"/>
      <c r="N1971" s="250"/>
      <c r="O1971" s="250"/>
      <c r="P1971" s="250"/>
      <c r="Q1971" s="250"/>
      <c r="R1971" s="250"/>
      <c r="S1971" s="250"/>
      <c r="T1971" s="251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T1971" s="252" t="s">
        <v>230</v>
      </c>
      <c r="AU1971" s="252" t="s">
        <v>88</v>
      </c>
      <c r="AV1971" s="13" t="s">
        <v>88</v>
      </c>
      <c r="AW1971" s="13" t="s">
        <v>34</v>
      </c>
      <c r="AX1971" s="13" t="s">
        <v>79</v>
      </c>
      <c r="AY1971" s="252" t="s">
        <v>216</v>
      </c>
    </row>
    <row r="1972" s="14" customFormat="1">
      <c r="A1972" s="14"/>
      <c r="B1972" s="253"/>
      <c r="C1972" s="254"/>
      <c r="D1972" s="243" t="s">
        <v>230</v>
      </c>
      <c r="E1972" s="255" t="s">
        <v>1</v>
      </c>
      <c r="F1972" s="256" t="s">
        <v>285</v>
      </c>
      <c r="G1972" s="254"/>
      <c r="H1972" s="257">
        <v>150.77699999999999</v>
      </c>
      <c r="I1972" s="258"/>
      <c r="J1972" s="254"/>
      <c r="K1972" s="254"/>
      <c r="L1972" s="259"/>
      <c r="M1972" s="260"/>
      <c r="N1972" s="261"/>
      <c r="O1972" s="261"/>
      <c r="P1972" s="261"/>
      <c r="Q1972" s="261"/>
      <c r="R1972" s="261"/>
      <c r="S1972" s="261"/>
      <c r="T1972" s="262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T1972" s="263" t="s">
        <v>230</v>
      </c>
      <c r="AU1972" s="263" t="s">
        <v>88</v>
      </c>
      <c r="AV1972" s="14" t="s">
        <v>121</v>
      </c>
      <c r="AW1972" s="14" t="s">
        <v>34</v>
      </c>
      <c r="AX1972" s="14" t="s">
        <v>86</v>
      </c>
      <c r="AY1972" s="263" t="s">
        <v>216</v>
      </c>
    </row>
    <row r="1973" s="2" customFormat="1" ht="16.5" customHeight="1">
      <c r="A1973" s="39"/>
      <c r="B1973" s="40"/>
      <c r="C1973" s="228" t="s">
        <v>3171</v>
      </c>
      <c r="D1973" s="228" t="s">
        <v>218</v>
      </c>
      <c r="E1973" s="229" t="s">
        <v>3172</v>
      </c>
      <c r="F1973" s="230" t="s">
        <v>3173</v>
      </c>
      <c r="G1973" s="231" t="s">
        <v>277</v>
      </c>
      <c r="H1973" s="232">
        <v>251.29499999999999</v>
      </c>
      <c r="I1973" s="233"/>
      <c r="J1973" s="234">
        <f>ROUND(I1973*H1973,2)</f>
        <v>0</v>
      </c>
      <c r="K1973" s="230" t="s">
        <v>222</v>
      </c>
      <c r="L1973" s="45"/>
      <c r="M1973" s="235" t="s">
        <v>1</v>
      </c>
      <c r="N1973" s="236" t="s">
        <v>44</v>
      </c>
      <c r="O1973" s="92"/>
      <c r="P1973" s="237">
        <f>O1973*H1973</f>
        <v>0</v>
      </c>
      <c r="Q1973" s="237">
        <v>0.00022000000000000001</v>
      </c>
      <c r="R1973" s="237">
        <f>Q1973*H1973</f>
        <v>0.055284899999999998</v>
      </c>
      <c r="S1973" s="237">
        <v>0</v>
      </c>
      <c r="T1973" s="238">
        <f>S1973*H1973</f>
        <v>0</v>
      </c>
      <c r="U1973" s="39"/>
      <c r="V1973" s="39"/>
      <c r="W1973" s="39"/>
      <c r="X1973" s="39"/>
      <c r="Y1973" s="39"/>
      <c r="Z1973" s="39"/>
      <c r="AA1973" s="39"/>
      <c r="AB1973" s="39"/>
      <c r="AC1973" s="39"/>
      <c r="AD1973" s="39"/>
      <c r="AE1973" s="39"/>
      <c r="AR1973" s="239" t="s">
        <v>290</v>
      </c>
      <c r="AT1973" s="239" t="s">
        <v>218</v>
      </c>
      <c r="AU1973" s="239" t="s">
        <v>88</v>
      </c>
      <c r="AY1973" s="18" t="s">
        <v>216</v>
      </c>
      <c r="BE1973" s="240">
        <f>IF(N1973="základní",J1973,0)</f>
        <v>0</v>
      </c>
      <c r="BF1973" s="240">
        <f>IF(N1973="snížená",J1973,0)</f>
        <v>0</v>
      </c>
      <c r="BG1973" s="240">
        <f>IF(N1973="zákl. přenesená",J1973,0)</f>
        <v>0</v>
      </c>
      <c r="BH1973" s="240">
        <f>IF(N1973="sníž. přenesená",J1973,0)</f>
        <v>0</v>
      </c>
      <c r="BI1973" s="240">
        <f>IF(N1973="nulová",J1973,0)</f>
        <v>0</v>
      </c>
      <c r="BJ1973" s="18" t="s">
        <v>86</v>
      </c>
      <c r="BK1973" s="240">
        <f>ROUND(I1973*H1973,2)</f>
        <v>0</v>
      </c>
      <c r="BL1973" s="18" t="s">
        <v>290</v>
      </c>
      <c r="BM1973" s="239" t="s">
        <v>3174</v>
      </c>
    </row>
    <row r="1974" s="13" customFormat="1">
      <c r="A1974" s="13"/>
      <c r="B1974" s="241"/>
      <c r="C1974" s="242"/>
      <c r="D1974" s="243" t="s">
        <v>230</v>
      </c>
      <c r="E1974" s="244" t="s">
        <v>1</v>
      </c>
      <c r="F1974" s="245" t="s">
        <v>3175</v>
      </c>
      <c r="G1974" s="242"/>
      <c r="H1974" s="246">
        <v>251.29499999999999</v>
      </c>
      <c r="I1974" s="247"/>
      <c r="J1974" s="242"/>
      <c r="K1974" s="242"/>
      <c r="L1974" s="248"/>
      <c r="M1974" s="249"/>
      <c r="N1974" s="250"/>
      <c r="O1974" s="250"/>
      <c r="P1974" s="250"/>
      <c r="Q1974" s="250"/>
      <c r="R1974" s="250"/>
      <c r="S1974" s="250"/>
      <c r="T1974" s="251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T1974" s="252" t="s">
        <v>230</v>
      </c>
      <c r="AU1974" s="252" t="s">
        <v>88</v>
      </c>
      <c r="AV1974" s="13" t="s">
        <v>88</v>
      </c>
      <c r="AW1974" s="13" t="s">
        <v>34</v>
      </c>
      <c r="AX1974" s="13" t="s">
        <v>86</v>
      </c>
      <c r="AY1974" s="252" t="s">
        <v>216</v>
      </c>
    </row>
    <row r="1975" s="2" customFormat="1" ht="16.5" customHeight="1">
      <c r="A1975" s="39"/>
      <c r="B1975" s="40"/>
      <c r="C1975" s="228" t="s">
        <v>3176</v>
      </c>
      <c r="D1975" s="228" t="s">
        <v>218</v>
      </c>
      <c r="E1975" s="229" t="s">
        <v>3177</v>
      </c>
      <c r="F1975" s="230" t="s">
        <v>3178</v>
      </c>
      <c r="G1975" s="231" t="s">
        <v>277</v>
      </c>
      <c r="H1975" s="232">
        <v>150.77699999999999</v>
      </c>
      <c r="I1975" s="233"/>
      <c r="J1975" s="234">
        <f>ROUND(I1975*H1975,2)</f>
        <v>0</v>
      </c>
      <c r="K1975" s="230" t="s">
        <v>222</v>
      </c>
      <c r="L1975" s="45"/>
      <c r="M1975" s="235" t="s">
        <v>1</v>
      </c>
      <c r="N1975" s="236" t="s">
        <v>44</v>
      </c>
      <c r="O1975" s="92"/>
      <c r="P1975" s="237">
        <f>O1975*H1975</f>
        <v>0</v>
      </c>
      <c r="Q1975" s="237">
        <v>0.00025000000000000001</v>
      </c>
      <c r="R1975" s="237">
        <f>Q1975*H1975</f>
        <v>0.037694249999999999</v>
      </c>
      <c r="S1975" s="237">
        <v>0</v>
      </c>
      <c r="T1975" s="238">
        <f>S1975*H1975</f>
        <v>0</v>
      </c>
      <c r="U1975" s="39"/>
      <c r="V1975" s="39"/>
      <c r="W1975" s="39"/>
      <c r="X1975" s="39"/>
      <c r="Y1975" s="39"/>
      <c r="Z1975" s="39"/>
      <c r="AA1975" s="39"/>
      <c r="AB1975" s="39"/>
      <c r="AC1975" s="39"/>
      <c r="AD1975" s="39"/>
      <c r="AE1975" s="39"/>
      <c r="AR1975" s="239" t="s">
        <v>290</v>
      </c>
      <c r="AT1975" s="239" t="s">
        <v>218</v>
      </c>
      <c r="AU1975" s="239" t="s">
        <v>88</v>
      </c>
      <c r="AY1975" s="18" t="s">
        <v>216</v>
      </c>
      <c r="BE1975" s="240">
        <f>IF(N1975="základní",J1975,0)</f>
        <v>0</v>
      </c>
      <c r="BF1975" s="240">
        <f>IF(N1975="snížená",J1975,0)</f>
        <v>0</v>
      </c>
      <c r="BG1975" s="240">
        <f>IF(N1975="zákl. přenesená",J1975,0)</f>
        <v>0</v>
      </c>
      <c r="BH1975" s="240">
        <f>IF(N1975="sníž. přenesená",J1975,0)</f>
        <v>0</v>
      </c>
      <c r="BI1975" s="240">
        <f>IF(N1975="nulová",J1975,0)</f>
        <v>0</v>
      </c>
      <c r="BJ1975" s="18" t="s">
        <v>86</v>
      </c>
      <c r="BK1975" s="240">
        <f>ROUND(I1975*H1975,2)</f>
        <v>0</v>
      </c>
      <c r="BL1975" s="18" t="s">
        <v>290</v>
      </c>
      <c r="BM1975" s="239" t="s">
        <v>3179</v>
      </c>
    </row>
    <row r="1976" s="13" customFormat="1">
      <c r="A1976" s="13"/>
      <c r="B1976" s="241"/>
      <c r="C1976" s="242"/>
      <c r="D1976" s="243" t="s">
        <v>230</v>
      </c>
      <c r="E1976" s="244" t="s">
        <v>1</v>
      </c>
      <c r="F1976" s="245" t="s">
        <v>3180</v>
      </c>
      <c r="G1976" s="242"/>
      <c r="H1976" s="246">
        <v>150.77699999999999</v>
      </c>
      <c r="I1976" s="247"/>
      <c r="J1976" s="242"/>
      <c r="K1976" s="242"/>
      <c r="L1976" s="248"/>
      <c r="M1976" s="249"/>
      <c r="N1976" s="250"/>
      <c r="O1976" s="250"/>
      <c r="P1976" s="250"/>
      <c r="Q1976" s="250"/>
      <c r="R1976" s="250"/>
      <c r="S1976" s="250"/>
      <c r="T1976" s="251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52" t="s">
        <v>230</v>
      </c>
      <c r="AU1976" s="252" t="s">
        <v>88</v>
      </c>
      <c r="AV1976" s="13" t="s">
        <v>88</v>
      </c>
      <c r="AW1976" s="13" t="s">
        <v>34</v>
      </c>
      <c r="AX1976" s="13" t="s">
        <v>86</v>
      </c>
      <c r="AY1976" s="252" t="s">
        <v>216</v>
      </c>
    </row>
    <row r="1977" s="2" customFormat="1" ht="16.5" customHeight="1">
      <c r="A1977" s="39"/>
      <c r="B1977" s="40"/>
      <c r="C1977" s="228" t="s">
        <v>3181</v>
      </c>
      <c r="D1977" s="228" t="s">
        <v>218</v>
      </c>
      <c r="E1977" s="229" t="s">
        <v>3182</v>
      </c>
      <c r="F1977" s="230" t="s">
        <v>3183</v>
      </c>
      <c r="G1977" s="231" t="s">
        <v>277</v>
      </c>
      <c r="H1977" s="232">
        <v>24.288</v>
      </c>
      <c r="I1977" s="233"/>
      <c r="J1977" s="234">
        <f>ROUND(I1977*H1977,2)</f>
        <v>0</v>
      </c>
      <c r="K1977" s="230" t="s">
        <v>222</v>
      </c>
      <c r="L1977" s="45"/>
      <c r="M1977" s="235" t="s">
        <v>1</v>
      </c>
      <c r="N1977" s="236" t="s">
        <v>44</v>
      </c>
      <c r="O1977" s="92"/>
      <c r="P1977" s="237">
        <f>O1977*H1977</f>
        <v>0</v>
      </c>
      <c r="Q1977" s="237">
        <v>0.00017000000000000001</v>
      </c>
      <c r="R1977" s="237">
        <f>Q1977*H1977</f>
        <v>0.0041289600000000001</v>
      </c>
      <c r="S1977" s="237">
        <v>0</v>
      </c>
      <c r="T1977" s="238">
        <f>S1977*H1977</f>
        <v>0</v>
      </c>
      <c r="U1977" s="39"/>
      <c r="V1977" s="39"/>
      <c r="W1977" s="39"/>
      <c r="X1977" s="39"/>
      <c r="Y1977" s="39"/>
      <c r="Z1977" s="39"/>
      <c r="AA1977" s="39"/>
      <c r="AB1977" s="39"/>
      <c r="AC1977" s="39"/>
      <c r="AD1977" s="39"/>
      <c r="AE1977" s="39"/>
      <c r="AR1977" s="239" t="s">
        <v>290</v>
      </c>
      <c r="AT1977" s="239" t="s">
        <v>218</v>
      </c>
      <c r="AU1977" s="239" t="s">
        <v>88</v>
      </c>
      <c r="AY1977" s="18" t="s">
        <v>216</v>
      </c>
      <c r="BE1977" s="240">
        <f>IF(N1977="základní",J1977,0)</f>
        <v>0</v>
      </c>
      <c r="BF1977" s="240">
        <f>IF(N1977="snížená",J1977,0)</f>
        <v>0</v>
      </c>
      <c r="BG1977" s="240">
        <f>IF(N1977="zákl. přenesená",J1977,0)</f>
        <v>0</v>
      </c>
      <c r="BH1977" s="240">
        <f>IF(N1977="sníž. přenesená",J1977,0)</f>
        <v>0</v>
      </c>
      <c r="BI1977" s="240">
        <f>IF(N1977="nulová",J1977,0)</f>
        <v>0</v>
      </c>
      <c r="BJ1977" s="18" t="s">
        <v>86</v>
      </c>
      <c r="BK1977" s="240">
        <f>ROUND(I1977*H1977,2)</f>
        <v>0</v>
      </c>
      <c r="BL1977" s="18" t="s">
        <v>290</v>
      </c>
      <c r="BM1977" s="239" t="s">
        <v>3184</v>
      </c>
    </row>
    <row r="1978" s="13" customFormat="1">
      <c r="A1978" s="13"/>
      <c r="B1978" s="241"/>
      <c r="C1978" s="242"/>
      <c r="D1978" s="243" t="s">
        <v>230</v>
      </c>
      <c r="E1978" s="244" t="s">
        <v>1</v>
      </c>
      <c r="F1978" s="245" t="s">
        <v>3185</v>
      </c>
      <c r="G1978" s="242"/>
      <c r="H1978" s="246">
        <v>10.800000000000001</v>
      </c>
      <c r="I1978" s="247"/>
      <c r="J1978" s="242"/>
      <c r="K1978" s="242"/>
      <c r="L1978" s="248"/>
      <c r="M1978" s="249"/>
      <c r="N1978" s="250"/>
      <c r="O1978" s="250"/>
      <c r="P1978" s="250"/>
      <c r="Q1978" s="250"/>
      <c r="R1978" s="250"/>
      <c r="S1978" s="250"/>
      <c r="T1978" s="251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T1978" s="252" t="s">
        <v>230</v>
      </c>
      <c r="AU1978" s="252" t="s">
        <v>88</v>
      </c>
      <c r="AV1978" s="13" t="s">
        <v>88</v>
      </c>
      <c r="AW1978" s="13" t="s">
        <v>34</v>
      </c>
      <c r="AX1978" s="13" t="s">
        <v>79</v>
      </c>
      <c r="AY1978" s="252" t="s">
        <v>216</v>
      </c>
    </row>
    <row r="1979" s="13" customFormat="1">
      <c r="A1979" s="13"/>
      <c r="B1979" s="241"/>
      <c r="C1979" s="242"/>
      <c r="D1979" s="243" t="s">
        <v>230</v>
      </c>
      <c r="E1979" s="244" t="s">
        <v>1</v>
      </c>
      <c r="F1979" s="245" t="s">
        <v>3186</v>
      </c>
      <c r="G1979" s="242"/>
      <c r="H1979" s="246">
        <v>3.5249999999999999</v>
      </c>
      <c r="I1979" s="247"/>
      <c r="J1979" s="242"/>
      <c r="K1979" s="242"/>
      <c r="L1979" s="248"/>
      <c r="M1979" s="249"/>
      <c r="N1979" s="250"/>
      <c r="O1979" s="250"/>
      <c r="P1979" s="250"/>
      <c r="Q1979" s="250"/>
      <c r="R1979" s="250"/>
      <c r="S1979" s="250"/>
      <c r="T1979" s="251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52" t="s">
        <v>230</v>
      </c>
      <c r="AU1979" s="252" t="s">
        <v>88</v>
      </c>
      <c r="AV1979" s="13" t="s">
        <v>88</v>
      </c>
      <c r="AW1979" s="13" t="s">
        <v>34</v>
      </c>
      <c r="AX1979" s="13" t="s">
        <v>79</v>
      </c>
      <c r="AY1979" s="252" t="s">
        <v>216</v>
      </c>
    </row>
    <row r="1980" s="13" customFormat="1">
      <c r="A1980" s="13"/>
      <c r="B1980" s="241"/>
      <c r="C1980" s="242"/>
      <c r="D1980" s="243" t="s">
        <v>230</v>
      </c>
      <c r="E1980" s="244" t="s">
        <v>1</v>
      </c>
      <c r="F1980" s="245" t="s">
        <v>3187</v>
      </c>
      <c r="G1980" s="242"/>
      <c r="H1980" s="246">
        <v>7.3499999999999996</v>
      </c>
      <c r="I1980" s="247"/>
      <c r="J1980" s="242"/>
      <c r="K1980" s="242"/>
      <c r="L1980" s="248"/>
      <c r="M1980" s="249"/>
      <c r="N1980" s="250"/>
      <c r="O1980" s="250"/>
      <c r="P1980" s="250"/>
      <c r="Q1980" s="250"/>
      <c r="R1980" s="250"/>
      <c r="S1980" s="250"/>
      <c r="T1980" s="251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T1980" s="252" t="s">
        <v>230</v>
      </c>
      <c r="AU1980" s="252" t="s">
        <v>88</v>
      </c>
      <c r="AV1980" s="13" t="s">
        <v>88</v>
      </c>
      <c r="AW1980" s="13" t="s">
        <v>34</v>
      </c>
      <c r="AX1980" s="13" t="s">
        <v>79</v>
      </c>
      <c r="AY1980" s="252" t="s">
        <v>216</v>
      </c>
    </row>
    <row r="1981" s="13" customFormat="1">
      <c r="A1981" s="13"/>
      <c r="B1981" s="241"/>
      <c r="C1981" s="242"/>
      <c r="D1981" s="243" t="s">
        <v>230</v>
      </c>
      <c r="E1981" s="244" t="s">
        <v>1</v>
      </c>
      <c r="F1981" s="245" t="s">
        <v>3188</v>
      </c>
      <c r="G1981" s="242"/>
      <c r="H1981" s="246">
        <v>1.25</v>
      </c>
      <c r="I1981" s="247"/>
      <c r="J1981" s="242"/>
      <c r="K1981" s="242"/>
      <c r="L1981" s="248"/>
      <c r="M1981" s="249"/>
      <c r="N1981" s="250"/>
      <c r="O1981" s="250"/>
      <c r="P1981" s="250"/>
      <c r="Q1981" s="250"/>
      <c r="R1981" s="250"/>
      <c r="S1981" s="250"/>
      <c r="T1981" s="251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52" t="s">
        <v>230</v>
      </c>
      <c r="AU1981" s="252" t="s">
        <v>88</v>
      </c>
      <c r="AV1981" s="13" t="s">
        <v>88</v>
      </c>
      <c r="AW1981" s="13" t="s">
        <v>34</v>
      </c>
      <c r="AX1981" s="13" t="s">
        <v>79</v>
      </c>
      <c r="AY1981" s="252" t="s">
        <v>216</v>
      </c>
    </row>
    <row r="1982" s="13" customFormat="1">
      <c r="A1982" s="13"/>
      <c r="B1982" s="241"/>
      <c r="C1982" s="242"/>
      <c r="D1982" s="243" t="s">
        <v>230</v>
      </c>
      <c r="E1982" s="244" t="s">
        <v>1</v>
      </c>
      <c r="F1982" s="245" t="s">
        <v>3189</v>
      </c>
      <c r="G1982" s="242"/>
      <c r="H1982" s="246">
        <v>1.363</v>
      </c>
      <c r="I1982" s="247"/>
      <c r="J1982" s="242"/>
      <c r="K1982" s="242"/>
      <c r="L1982" s="248"/>
      <c r="M1982" s="249"/>
      <c r="N1982" s="250"/>
      <c r="O1982" s="250"/>
      <c r="P1982" s="250"/>
      <c r="Q1982" s="250"/>
      <c r="R1982" s="250"/>
      <c r="S1982" s="250"/>
      <c r="T1982" s="251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52" t="s">
        <v>230</v>
      </c>
      <c r="AU1982" s="252" t="s">
        <v>88</v>
      </c>
      <c r="AV1982" s="13" t="s">
        <v>88</v>
      </c>
      <c r="AW1982" s="13" t="s">
        <v>34</v>
      </c>
      <c r="AX1982" s="13" t="s">
        <v>79</v>
      </c>
      <c r="AY1982" s="252" t="s">
        <v>216</v>
      </c>
    </row>
    <row r="1983" s="14" customFormat="1">
      <c r="A1983" s="14"/>
      <c r="B1983" s="253"/>
      <c r="C1983" s="254"/>
      <c r="D1983" s="243" t="s">
        <v>230</v>
      </c>
      <c r="E1983" s="255" t="s">
        <v>1</v>
      </c>
      <c r="F1983" s="256" t="s">
        <v>3190</v>
      </c>
      <c r="G1983" s="254"/>
      <c r="H1983" s="257">
        <v>24.288</v>
      </c>
      <c r="I1983" s="258"/>
      <c r="J1983" s="254"/>
      <c r="K1983" s="254"/>
      <c r="L1983" s="259"/>
      <c r="M1983" s="260"/>
      <c r="N1983" s="261"/>
      <c r="O1983" s="261"/>
      <c r="P1983" s="261"/>
      <c r="Q1983" s="261"/>
      <c r="R1983" s="261"/>
      <c r="S1983" s="261"/>
      <c r="T1983" s="262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63" t="s">
        <v>230</v>
      </c>
      <c r="AU1983" s="263" t="s">
        <v>88</v>
      </c>
      <c r="AV1983" s="14" t="s">
        <v>121</v>
      </c>
      <c r="AW1983" s="14" t="s">
        <v>34</v>
      </c>
      <c r="AX1983" s="14" t="s">
        <v>86</v>
      </c>
      <c r="AY1983" s="263" t="s">
        <v>216</v>
      </c>
    </row>
    <row r="1984" s="2" customFormat="1" ht="16.5" customHeight="1">
      <c r="A1984" s="39"/>
      <c r="B1984" s="40"/>
      <c r="C1984" s="228" t="s">
        <v>3191</v>
      </c>
      <c r="D1984" s="228" t="s">
        <v>218</v>
      </c>
      <c r="E1984" s="229" t="s">
        <v>3192</v>
      </c>
      <c r="F1984" s="230" t="s">
        <v>3193</v>
      </c>
      <c r="G1984" s="231" t="s">
        <v>277</v>
      </c>
      <c r="H1984" s="232">
        <v>24.288</v>
      </c>
      <c r="I1984" s="233"/>
      <c r="J1984" s="234">
        <f>ROUND(I1984*H1984,2)</f>
        <v>0</v>
      </c>
      <c r="K1984" s="230" t="s">
        <v>222</v>
      </c>
      <c r="L1984" s="45"/>
      <c r="M1984" s="235" t="s">
        <v>1</v>
      </c>
      <c r="N1984" s="236" t="s">
        <v>44</v>
      </c>
      <c r="O1984" s="92"/>
      <c r="P1984" s="237">
        <f>O1984*H1984</f>
        <v>0</v>
      </c>
      <c r="Q1984" s="237">
        <v>0.00012</v>
      </c>
      <c r="R1984" s="237">
        <f>Q1984*H1984</f>
        <v>0.0029145600000000001</v>
      </c>
      <c r="S1984" s="237">
        <v>0</v>
      </c>
      <c r="T1984" s="238">
        <f>S1984*H1984</f>
        <v>0</v>
      </c>
      <c r="U1984" s="39"/>
      <c r="V1984" s="39"/>
      <c r="W1984" s="39"/>
      <c r="X1984" s="39"/>
      <c r="Y1984" s="39"/>
      <c r="Z1984" s="39"/>
      <c r="AA1984" s="39"/>
      <c r="AB1984" s="39"/>
      <c r="AC1984" s="39"/>
      <c r="AD1984" s="39"/>
      <c r="AE1984" s="39"/>
      <c r="AR1984" s="239" t="s">
        <v>290</v>
      </c>
      <c r="AT1984" s="239" t="s">
        <v>218</v>
      </c>
      <c r="AU1984" s="239" t="s">
        <v>88</v>
      </c>
      <c r="AY1984" s="18" t="s">
        <v>216</v>
      </c>
      <c r="BE1984" s="240">
        <f>IF(N1984="základní",J1984,0)</f>
        <v>0</v>
      </c>
      <c r="BF1984" s="240">
        <f>IF(N1984="snížená",J1984,0)</f>
        <v>0</v>
      </c>
      <c r="BG1984" s="240">
        <f>IF(N1984="zákl. přenesená",J1984,0)</f>
        <v>0</v>
      </c>
      <c r="BH1984" s="240">
        <f>IF(N1984="sníž. přenesená",J1984,0)</f>
        <v>0</v>
      </c>
      <c r="BI1984" s="240">
        <f>IF(N1984="nulová",J1984,0)</f>
        <v>0</v>
      </c>
      <c r="BJ1984" s="18" t="s">
        <v>86</v>
      </c>
      <c r="BK1984" s="240">
        <f>ROUND(I1984*H1984,2)</f>
        <v>0</v>
      </c>
      <c r="BL1984" s="18" t="s">
        <v>290</v>
      </c>
      <c r="BM1984" s="239" t="s">
        <v>3194</v>
      </c>
    </row>
    <row r="1985" s="2" customFormat="1" ht="16.5" customHeight="1">
      <c r="A1985" s="39"/>
      <c r="B1985" s="40"/>
      <c r="C1985" s="228" t="s">
        <v>3195</v>
      </c>
      <c r="D1985" s="228" t="s">
        <v>218</v>
      </c>
      <c r="E1985" s="229" t="s">
        <v>3196</v>
      </c>
      <c r="F1985" s="230" t="s">
        <v>3197</v>
      </c>
      <c r="G1985" s="231" t="s">
        <v>277</v>
      </c>
      <c r="H1985" s="232">
        <v>24.288</v>
      </c>
      <c r="I1985" s="233"/>
      <c r="J1985" s="234">
        <f>ROUND(I1985*H1985,2)</f>
        <v>0</v>
      </c>
      <c r="K1985" s="230" t="s">
        <v>222</v>
      </c>
      <c r="L1985" s="45"/>
      <c r="M1985" s="235" t="s">
        <v>1</v>
      </c>
      <c r="N1985" s="236" t="s">
        <v>44</v>
      </c>
      <c r="O1985" s="92"/>
      <c r="P1985" s="237">
        <f>O1985*H1985</f>
        <v>0</v>
      </c>
      <c r="Q1985" s="237">
        <v>0.00013999999999999999</v>
      </c>
      <c r="R1985" s="237">
        <f>Q1985*H1985</f>
        <v>0.0034003199999999996</v>
      </c>
      <c r="S1985" s="237">
        <v>0</v>
      </c>
      <c r="T1985" s="238">
        <f>S1985*H1985</f>
        <v>0</v>
      </c>
      <c r="U1985" s="39"/>
      <c r="V1985" s="39"/>
      <c r="W1985" s="39"/>
      <c r="X1985" s="39"/>
      <c r="Y1985" s="39"/>
      <c r="Z1985" s="39"/>
      <c r="AA1985" s="39"/>
      <c r="AB1985" s="39"/>
      <c r="AC1985" s="39"/>
      <c r="AD1985" s="39"/>
      <c r="AE1985" s="39"/>
      <c r="AR1985" s="239" t="s">
        <v>290</v>
      </c>
      <c r="AT1985" s="239" t="s">
        <v>218</v>
      </c>
      <c r="AU1985" s="239" t="s">
        <v>88</v>
      </c>
      <c r="AY1985" s="18" t="s">
        <v>216</v>
      </c>
      <c r="BE1985" s="240">
        <f>IF(N1985="základní",J1985,0)</f>
        <v>0</v>
      </c>
      <c r="BF1985" s="240">
        <f>IF(N1985="snížená",J1985,0)</f>
        <v>0</v>
      </c>
      <c r="BG1985" s="240">
        <f>IF(N1985="zákl. přenesená",J1985,0)</f>
        <v>0</v>
      </c>
      <c r="BH1985" s="240">
        <f>IF(N1985="sníž. přenesená",J1985,0)</f>
        <v>0</v>
      </c>
      <c r="BI1985" s="240">
        <f>IF(N1985="nulová",J1985,0)</f>
        <v>0</v>
      </c>
      <c r="BJ1985" s="18" t="s">
        <v>86</v>
      </c>
      <c r="BK1985" s="240">
        <f>ROUND(I1985*H1985,2)</f>
        <v>0</v>
      </c>
      <c r="BL1985" s="18" t="s">
        <v>290</v>
      </c>
      <c r="BM1985" s="239" t="s">
        <v>3198</v>
      </c>
    </row>
    <row r="1986" s="12" customFormat="1" ht="22.8" customHeight="1">
      <c r="A1986" s="12"/>
      <c r="B1986" s="212"/>
      <c r="C1986" s="213"/>
      <c r="D1986" s="214" t="s">
        <v>78</v>
      </c>
      <c r="E1986" s="226" t="s">
        <v>3199</v>
      </c>
      <c r="F1986" s="226" t="s">
        <v>3200</v>
      </c>
      <c r="G1986" s="213"/>
      <c r="H1986" s="213"/>
      <c r="I1986" s="216"/>
      <c r="J1986" s="227">
        <f>BK1986</f>
        <v>0</v>
      </c>
      <c r="K1986" s="213"/>
      <c r="L1986" s="218"/>
      <c r="M1986" s="219"/>
      <c r="N1986" s="220"/>
      <c r="O1986" s="220"/>
      <c r="P1986" s="221">
        <f>SUM(P1987:P2034)</f>
        <v>0</v>
      </c>
      <c r="Q1986" s="220"/>
      <c r="R1986" s="221">
        <f>SUM(R1987:R2034)</f>
        <v>0.59522260000000005</v>
      </c>
      <c r="S1986" s="220"/>
      <c r="T1986" s="222">
        <f>SUM(T1987:T2034)</f>
        <v>0</v>
      </c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R1986" s="223" t="s">
        <v>88</v>
      </c>
      <c r="AT1986" s="224" t="s">
        <v>78</v>
      </c>
      <c r="AU1986" s="224" t="s">
        <v>86</v>
      </c>
      <c r="AY1986" s="223" t="s">
        <v>216</v>
      </c>
      <c r="BK1986" s="225">
        <f>SUM(BK1987:BK2034)</f>
        <v>0</v>
      </c>
    </row>
    <row r="1987" s="2" customFormat="1" ht="16.5" customHeight="1">
      <c r="A1987" s="39"/>
      <c r="B1987" s="40"/>
      <c r="C1987" s="228" t="s">
        <v>3201</v>
      </c>
      <c r="D1987" s="228" t="s">
        <v>218</v>
      </c>
      <c r="E1987" s="229" t="s">
        <v>3202</v>
      </c>
      <c r="F1987" s="230" t="s">
        <v>3203</v>
      </c>
      <c r="G1987" s="231" t="s">
        <v>277</v>
      </c>
      <c r="H1987" s="232">
        <v>1214.74</v>
      </c>
      <c r="I1987" s="233"/>
      <c r="J1987" s="234">
        <f>ROUND(I1987*H1987,2)</f>
        <v>0</v>
      </c>
      <c r="K1987" s="230" t="s">
        <v>222</v>
      </c>
      <c r="L1987" s="45"/>
      <c r="M1987" s="235" t="s">
        <v>1</v>
      </c>
      <c r="N1987" s="236" t="s">
        <v>44</v>
      </c>
      <c r="O1987" s="92"/>
      <c r="P1987" s="237">
        <f>O1987*H1987</f>
        <v>0</v>
      </c>
      <c r="Q1987" s="237">
        <v>0</v>
      </c>
      <c r="R1987" s="237">
        <f>Q1987*H1987</f>
        <v>0</v>
      </c>
      <c r="S1987" s="237">
        <v>0</v>
      </c>
      <c r="T1987" s="238">
        <f>S1987*H1987</f>
        <v>0</v>
      </c>
      <c r="U1987" s="39"/>
      <c r="V1987" s="39"/>
      <c r="W1987" s="39"/>
      <c r="X1987" s="39"/>
      <c r="Y1987" s="39"/>
      <c r="Z1987" s="39"/>
      <c r="AA1987" s="39"/>
      <c r="AB1987" s="39"/>
      <c r="AC1987" s="39"/>
      <c r="AD1987" s="39"/>
      <c r="AE1987" s="39"/>
      <c r="AR1987" s="239" t="s">
        <v>290</v>
      </c>
      <c r="AT1987" s="239" t="s">
        <v>218</v>
      </c>
      <c r="AU1987" s="239" t="s">
        <v>88</v>
      </c>
      <c r="AY1987" s="18" t="s">
        <v>216</v>
      </c>
      <c r="BE1987" s="240">
        <f>IF(N1987="základní",J1987,0)</f>
        <v>0</v>
      </c>
      <c r="BF1987" s="240">
        <f>IF(N1987="snížená",J1987,0)</f>
        <v>0</v>
      </c>
      <c r="BG1987" s="240">
        <f>IF(N1987="zákl. přenesená",J1987,0)</f>
        <v>0</v>
      </c>
      <c r="BH1987" s="240">
        <f>IF(N1987="sníž. přenesená",J1987,0)</f>
        <v>0</v>
      </c>
      <c r="BI1987" s="240">
        <f>IF(N1987="nulová",J1987,0)</f>
        <v>0</v>
      </c>
      <c r="BJ1987" s="18" t="s">
        <v>86</v>
      </c>
      <c r="BK1987" s="240">
        <f>ROUND(I1987*H1987,2)</f>
        <v>0</v>
      </c>
      <c r="BL1987" s="18" t="s">
        <v>290</v>
      </c>
      <c r="BM1987" s="239" t="s">
        <v>3204</v>
      </c>
    </row>
    <row r="1988" s="2" customFormat="1" ht="16.5" customHeight="1">
      <c r="A1988" s="39"/>
      <c r="B1988" s="40"/>
      <c r="C1988" s="228" t="s">
        <v>3205</v>
      </c>
      <c r="D1988" s="228" t="s">
        <v>218</v>
      </c>
      <c r="E1988" s="229" t="s">
        <v>3206</v>
      </c>
      <c r="F1988" s="230" t="s">
        <v>3207</v>
      </c>
      <c r="G1988" s="231" t="s">
        <v>293</v>
      </c>
      <c r="H1988" s="232">
        <v>150.19999999999999</v>
      </c>
      <c r="I1988" s="233"/>
      <c r="J1988" s="234">
        <f>ROUND(I1988*H1988,2)</f>
        <v>0</v>
      </c>
      <c r="K1988" s="230" t="s">
        <v>222</v>
      </c>
      <c r="L1988" s="45"/>
      <c r="M1988" s="235" t="s">
        <v>1</v>
      </c>
      <c r="N1988" s="236" t="s">
        <v>44</v>
      </c>
      <c r="O1988" s="92"/>
      <c r="P1988" s="237">
        <f>O1988*H1988</f>
        <v>0</v>
      </c>
      <c r="Q1988" s="237">
        <v>0</v>
      </c>
      <c r="R1988" s="237">
        <f>Q1988*H1988</f>
        <v>0</v>
      </c>
      <c r="S1988" s="237">
        <v>0</v>
      </c>
      <c r="T1988" s="238">
        <f>S1988*H1988</f>
        <v>0</v>
      </c>
      <c r="U1988" s="39"/>
      <c r="V1988" s="39"/>
      <c r="W1988" s="39"/>
      <c r="X1988" s="39"/>
      <c r="Y1988" s="39"/>
      <c r="Z1988" s="39"/>
      <c r="AA1988" s="39"/>
      <c r="AB1988" s="39"/>
      <c r="AC1988" s="39"/>
      <c r="AD1988" s="39"/>
      <c r="AE1988" s="39"/>
      <c r="AR1988" s="239" t="s">
        <v>290</v>
      </c>
      <c r="AT1988" s="239" t="s">
        <v>218</v>
      </c>
      <c r="AU1988" s="239" t="s">
        <v>88</v>
      </c>
      <c r="AY1988" s="18" t="s">
        <v>216</v>
      </c>
      <c r="BE1988" s="240">
        <f>IF(N1988="základní",J1988,0)</f>
        <v>0</v>
      </c>
      <c r="BF1988" s="240">
        <f>IF(N1988="snížená",J1988,0)</f>
        <v>0</v>
      </c>
      <c r="BG1988" s="240">
        <f>IF(N1988="zákl. přenesená",J1988,0)</f>
        <v>0</v>
      </c>
      <c r="BH1988" s="240">
        <f>IF(N1988="sníž. přenesená",J1988,0)</f>
        <v>0</v>
      </c>
      <c r="BI1988" s="240">
        <f>IF(N1988="nulová",J1988,0)</f>
        <v>0</v>
      </c>
      <c r="BJ1988" s="18" t="s">
        <v>86</v>
      </c>
      <c r="BK1988" s="240">
        <f>ROUND(I1988*H1988,2)</f>
        <v>0</v>
      </c>
      <c r="BL1988" s="18" t="s">
        <v>290</v>
      </c>
      <c r="BM1988" s="239" t="s">
        <v>3208</v>
      </c>
    </row>
    <row r="1989" s="13" customFormat="1">
      <c r="A1989" s="13"/>
      <c r="B1989" s="241"/>
      <c r="C1989" s="242"/>
      <c r="D1989" s="243" t="s">
        <v>230</v>
      </c>
      <c r="E1989" s="244" t="s">
        <v>1</v>
      </c>
      <c r="F1989" s="245" t="s">
        <v>3209</v>
      </c>
      <c r="G1989" s="242"/>
      <c r="H1989" s="246">
        <v>29.800000000000001</v>
      </c>
      <c r="I1989" s="247"/>
      <c r="J1989" s="242"/>
      <c r="K1989" s="242"/>
      <c r="L1989" s="248"/>
      <c r="M1989" s="249"/>
      <c r="N1989" s="250"/>
      <c r="O1989" s="250"/>
      <c r="P1989" s="250"/>
      <c r="Q1989" s="250"/>
      <c r="R1989" s="250"/>
      <c r="S1989" s="250"/>
      <c r="T1989" s="251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T1989" s="252" t="s">
        <v>230</v>
      </c>
      <c r="AU1989" s="252" t="s">
        <v>88</v>
      </c>
      <c r="AV1989" s="13" t="s">
        <v>88</v>
      </c>
      <c r="AW1989" s="13" t="s">
        <v>34</v>
      </c>
      <c r="AX1989" s="13" t="s">
        <v>79</v>
      </c>
      <c r="AY1989" s="252" t="s">
        <v>216</v>
      </c>
    </row>
    <row r="1990" s="13" customFormat="1">
      <c r="A1990" s="13"/>
      <c r="B1990" s="241"/>
      <c r="C1990" s="242"/>
      <c r="D1990" s="243" t="s">
        <v>230</v>
      </c>
      <c r="E1990" s="244" t="s">
        <v>1</v>
      </c>
      <c r="F1990" s="245" t="s">
        <v>3210</v>
      </c>
      <c r="G1990" s="242"/>
      <c r="H1990" s="246">
        <v>37</v>
      </c>
      <c r="I1990" s="247"/>
      <c r="J1990" s="242"/>
      <c r="K1990" s="242"/>
      <c r="L1990" s="248"/>
      <c r="M1990" s="249"/>
      <c r="N1990" s="250"/>
      <c r="O1990" s="250"/>
      <c r="P1990" s="250"/>
      <c r="Q1990" s="250"/>
      <c r="R1990" s="250"/>
      <c r="S1990" s="250"/>
      <c r="T1990" s="251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52" t="s">
        <v>230</v>
      </c>
      <c r="AU1990" s="252" t="s">
        <v>88</v>
      </c>
      <c r="AV1990" s="13" t="s">
        <v>88</v>
      </c>
      <c r="AW1990" s="13" t="s">
        <v>34</v>
      </c>
      <c r="AX1990" s="13" t="s">
        <v>79</v>
      </c>
      <c r="AY1990" s="252" t="s">
        <v>216</v>
      </c>
    </row>
    <row r="1991" s="13" customFormat="1">
      <c r="A1991" s="13"/>
      <c r="B1991" s="241"/>
      <c r="C1991" s="242"/>
      <c r="D1991" s="243" t="s">
        <v>230</v>
      </c>
      <c r="E1991" s="244" t="s">
        <v>1</v>
      </c>
      <c r="F1991" s="245" t="s">
        <v>3211</v>
      </c>
      <c r="G1991" s="242"/>
      <c r="H1991" s="246">
        <v>30.600000000000001</v>
      </c>
      <c r="I1991" s="247"/>
      <c r="J1991" s="242"/>
      <c r="K1991" s="242"/>
      <c r="L1991" s="248"/>
      <c r="M1991" s="249"/>
      <c r="N1991" s="250"/>
      <c r="O1991" s="250"/>
      <c r="P1991" s="250"/>
      <c r="Q1991" s="250"/>
      <c r="R1991" s="250"/>
      <c r="S1991" s="250"/>
      <c r="T1991" s="251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T1991" s="252" t="s">
        <v>230</v>
      </c>
      <c r="AU1991" s="252" t="s">
        <v>88</v>
      </c>
      <c r="AV1991" s="13" t="s">
        <v>88</v>
      </c>
      <c r="AW1991" s="13" t="s">
        <v>34</v>
      </c>
      <c r="AX1991" s="13" t="s">
        <v>79</v>
      </c>
      <c r="AY1991" s="252" t="s">
        <v>216</v>
      </c>
    </row>
    <row r="1992" s="15" customFormat="1">
      <c r="A1992" s="15"/>
      <c r="B1992" s="280"/>
      <c r="C1992" s="281"/>
      <c r="D1992" s="243" t="s">
        <v>230</v>
      </c>
      <c r="E1992" s="282" t="s">
        <v>1</v>
      </c>
      <c r="F1992" s="283" t="s">
        <v>778</v>
      </c>
      <c r="G1992" s="281"/>
      <c r="H1992" s="284">
        <v>97.400000000000006</v>
      </c>
      <c r="I1992" s="285"/>
      <c r="J1992" s="281"/>
      <c r="K1992" s="281"/>
      <c r="L1992" s="286"/>
      <c r="M1992" s="287"/>
      <c r="N1992" s="288"/>
      <c r="O1992" s="288"/>
      <c r="P1992" s="288"/>
      <c r="Q1992" s="288"/>
      <c r="R1992" s="288"/>
      <c r="S1992" s="288"/>
      <c r="T1992" s="289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T1992" s="290" t="s">
        <v>230</v>
      </c>
      <c r="AU1992" s="290" t="s">
        <v>88</v>
      </c>
      <c r="AV1992" s="15" t="s">
        <v>99</v>
      </c>
      <c r="AW1992" s="15" t="s">
        <v>34</v>
      </c>
      <c r="AX1992" s="15" t="s">
        <v>79</v>
      </c>
      <c r="AY1992" s="290" t="s">
        <v>216</v>
      </c>
    </row>
    <row r="1993" s="13" customFormat="1">
      <c r="A1993" s="13"/>
      <c r="B1993" s="241"/>
      <c r="C1993" s="242"/>
      <c r="D1993" s="243" t="s">
        <v>230</v>
      </c>
      <c r="E1993" s="244" t="s">
        <v>1</v>
      </c>
      <c r="F1993" s="245" t="s">
        <v>3212</v>
      </c>
      <c r="G1993" s="242"/>
      <c r="H1993" s="246">
        <v>52.799999999999997</v>
      </c>
      <c r="I1993" s="247"/>
      <c r="J1993" s="242"/>
      <c r="K1993" s="242"/>
      <c r="L1993" s="248"/>
      <c r="M1993" s="249"/>
      <c r="N1993" s="250"/>
      <c r="O1993" s="250"/>
      <c r="P1993" s="250"/>
      <c r="Q1993" s="250"/>
      <c r="R1993" s="250"/>
      <c r="S1993" s="250"/>
      <c r="T1993" s="251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52" t="s">
        <v>230</v>
      </c>
      <c r="AU1993" s="252" t="s">
        <v>88</v>
      </c>
      <c r="AV1993" s="13" t="s">
        <v>88</v>
      </c>
      <c r="AW1993" s="13" t="s">
        <v>34</v>
      </c>
      <c r="AX1993" s="13" t="s">
        <v>79</v>
      </c>
      <c r="AY1993" s="252" t="s">
        <v>216</v>
      </c>
    </row>
    <row r="1994" s="15" customFormat="1">
      <c r="A1994" s="15"/>
      <c r="B1994" s="280"/>
      <c r="C1994" s="281"/>
      <c r="D1994" s="243" t="s">
        <v>230</v>
      </c>
      <c r="E1994" s="282" t="s">
        <v>1</v>
      </c>
      <c r="F1994" s="283" t="s">
        <v>775</v>
      </c>
      <c r="G1994" s="281"/>
      <c r="H1994" s="284">
        <v>52.799999999999997</v>
      </c>
      <c r="I1994" s="285"/>
      <c r="J1994" s="281"/>
      <c r="K1994" s="281"/>
      <c r="L1994" s="286"/>
      <c r="M1994" s="287"/>
      <c r="N1994" s="288"/>
      <c r="O1994" s="288"/>
      <c r="P1994" s="288"/>
      <c r="Q1994" s="288"/>
      <c r="R1994" s="288"/>
      <c r="S1994" s="288"/>
      <c r="T1994" s="289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T1994" s="290" t="s">
        <v>230</v>
      </c>
      <c r="AU1994" s="290" t="s">
        <v>88</v>
      </c>
      <c r="AV1994" s="15" t="s">
        <v>99</v>
      </c>
      <c r="AW1994" s="15" t="s">
        <v>34</v>
      </c>
      <c r="AX1994" s="15" t="s">
        <v>79</v>
      </c>
      <c r="AY1994" s="290" t="s">
        <v>216</v>
      </c>
    </row>
    <row r="1995" s="14" customFormat="1">
      <c r="A1995" s="14"/>
      <c r="B1995" s="253"/>
      <c r="C1995" s="254"/>
      <c r="D1995" s="243" t="s">
        <v>230</v>
      </c>
      <c r="E1995" s="255" t="s">
        <v>1</v>
      </c>
      <c r="F1995" s="256" t="s">
        <v>3213</v>
      </c>
      <c r="G1995" s="254"/>
      <c r="H1995" s="257">
        <v>150.19999999999999</v>
      </c>
      <c r="I1995" s="258"/>
      <c r="J1995" s="254"/>
      <c r="K1995" s="254"/>
      <c r="L1995" s="259"/>
      <c r="M1995" s="260"/>
      <c r="N1995" s="261"/>
      <c r="O1995" s="261"/>
      <c r="P1995" s="261"/>
      <c r="Q1995" s="261"/>
      <c r="R1995" s="261"/>
      <c r="S1995" s="261"/>
      <c r="T1995" s="262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T1995" s="263" t="s">
        <v>230</v>
      </c>
      <c r="AU1995" s="263" t="s">
        <v>88</v>
      </c>
      <c r="AV1995" s="14" t="s">
        <v>121</v>
      </c>
      <c r="AW1995" s="14" t="s">
        <v>34</v>
      </c>
      <c r="AX1995" s="14" t="s">
        <v>86</v>
      </c>
      <c r="AY1995" s="263" t="s">
        <v>216</v>
      </c>
    </row>
    <row r="1996" s="2" customFormat="1" ht="16.5" customHeight="1">
      <c r="A1996" s="39"/>
      <c r="B1996" s="40"/>
      <c r="C1996" s="264" t="s">
        <v>3214</v>
      </c>
      <c r="D1996" s="264" t="s">
        <v>372</v>
      </c>
      <c r="E1996" s="265" t="s">
        <v>3215</v>
      </c>
      <c r="F1996" s="266" t="s">
        <v>3216</v>
      </c>
      <c r="G1996" s="267" t="s">
        <v>293</v>
      </c>
      <c r="H1996" s="268">
        <v>165.22</v>
      </c>
      <c r="I1996" s="269"/>
      <c r="J1996" s="270">
        <f>ROUND(I1996*H1996,2)</f>
        <v>0</v>
      </c>
      <c r="K1996" s="266" t="s">
        <v>222</v>
      </c>
      <c r="L1996" s="271"/>
      <c r="M1996" s="272" t="s">
        <v>1</v>
      </c>
      <c r="N1996" s="273" t="s">
        <v>44</v>
      </c>
      <c r="O1996" s="92"/>
      <c r="P1996" s="237">
        <f>O1996*H1996</f>
        <v>0</v>
      </c>
      <c r="Q1996" s="237">
        <v>0</v>
      </c>
      <c r="R1996" s="237">
        <f>Q1996*H1996</f>
        <v>0</v>
      </c>
      <c r="S1996" s="237">
        <v>0</v>
      </c>
      <c r="T1996" s="238">
        <f>S1996*H1996</f>
        <v>0</v>
      </c>
      <c r="U1996" s="39"/>
      <c r="V1996" s="39"/>
      <c r="W1996" s="39"/>
      <c r="X1996" s="39"/>
      <c r="Y1996" s="39"/>
      <c r="Z1996" s="39"/>
      <c r="AA1996" s="39"/>
      <c r="AB1996" s="39"/>
      <c r="AC1996" s="39"/>
      <c r="AD1996" s="39"/>
      <c r="AE1996" s="39"/>
      <c r="AR1996" s="239" t="s">
        <v>371</v>
      </c>
      <c r="AT1996" s="239" t="s">
        <v>372</v>
      </c>
      <c r="AU1996" s="239" t="s">
        <v>88</v>
      </c>
      <c r="AY1996" s="18" t="s">
        <v>216</v>
      </c>
      <c r="BE1996" s="240">
        <f>IF(N1996="základní",J1996,0)</f>
        <v>0</v>
      </c>
      <c r="BF1996" s="240">
        <f>IF(N1996="snížená",J1996,0)</f>
        <v>0</v>
      </c>
      <c r="BG1996" s="240">
        <f>IF(N1996="zákl. přenesená",J1996,0)</f>
        <v>0</v>
      </c>
      <c r="BH1996" s="240">
        <f>IF(N1996="sníž. přenesená",J1996,0)</f>
        <v>0</v>
      </c>
      <c r="BI1996" s="240">
        <f>IF(N1996="nulová",J1996,0)</f>
        <v>0</v>
      </c>
      <c r="BJ1996" s="18" t="s">
        <v>86</v>
      </c>
      <c r="BK1996" s="240">
        <f>ROUND(I1996*H1996,2)</f>
        <v>0</v>
      </c>
      <c r="BL1996" s="18" t="s">
        <v>290</v>
      </c>
      <c r="BM1996" s="239" t="s">
        <v>3217</v>
      </c>
    </row>
    <row r="1997" s="13" customFormat="1">
      <c r="A1997" s="13"/>
      <c r="B1997" s="241"/>
      <c r="C1997" s="242"/>
      <c r="D1997" s="243" t="s">
        <v>230</v>
      </c>
      <c r="E1997" s="242"/>
      <c r="F1997" s="245" t="s">
        <v>3218</v>
      </c>
      <c r="G1997" s="242"/>
      <c r="H1997" s="246">
        <v>165.22</v>
      </c>
      <c r="I1997" s="247"/>
      <c r="J1997" s="242"/>
      <c r="K1997" s="242"/>
      <c r="L1997" s="248"/>
      <c r="M1997" s="249"/>
      <c r="N1997" s="250"/>
      <c r="O1997" s="250"/>
      <c r="P1997" s="250"/>
      <c r="Q1997" s="250"/>
      <c r="R1997" s="250"/>
      <c r="S1997" s="250"/>
      <c r="T1997" s="251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52" t="s">
        <v>230</v>
      </c>
      <c r="AU1997" s="252" t="s">
        <v>88</v>
      </c>
      <c r="AV1997" s="13" t="s">
        <v>88</v>
      </c>
      <c r="AW1997" s="13" t="s">
        <v>4</v>
      </c>
      <c r="AX1997" s="13" t="s">
        <v>86</v>
      </c>
      <c r="AY1997" s="252" t="s">
        <v>216</v>
      </c>
    </row>
    <row r="1998" s="2" customFormat="1" ht="16.5" customHeight="1">
      <c r="A1998" s="39"/>
      <c r="B1998" s="40"/>
      <c r="C1998" s="228" t="s">
        <v>3219</v>
      </c>
      <c r="D1998" s="228" t="s">
        <v>218</v>
      </c>
      <c r="E1998" s="229" t="s">
        <v>3220</v>
      </c>
      <c r="F1998" s="230" t="s">
        <v>3221</v>
      </c>
      <c r="G1998" s="231" t="s">
        <v>277</v>
      </c>
      <c r="H1998" s="232">
        <v>1214.74</v>
      </c>
      <c r="I1998" s="233"/>
      <c r="J1998" s="234">
        <f>ROUND(I1998*H1998,2)</f>
        <v>0</v>
      </c>
      <c r="K1998" s="230" t="s">
        <v>222</v>
      </c>
      <c r="L1998" s="45"/>
      <c r="M1998" s="235" t="s">
        <v>1</v>
      </c>
      <c r="N1998" s="236" t="s">
        <v>44</v>
      </c>
      <c r="O1998" s="92"/>
      <c r="P1998" s="237">
        <f>O1998*H1998</f>
        <v>0</v>
      </c>
      <c r="Q1998" s="237">
        <v>0.00020000000000000001</v>
      </c>
      <c r="R1998" s="237">
        <f>Q1998*H1998</f>
        <v>0.24294800000000003</v>
      </c>
      <c r="S1998" s="237">
        <v>0</v>
      </c>
      <c r="T1998" s="238">
        <f>S1998*H1998</f>
        <v>0</v>
      </c>
      <c r="U1998" s="39"/>
      <c r="V1998" s="39"/>
      <c r="W1998" s="39"/>
      <c r="X1998" s="39"/>
      <c r="Y1998" s="39"/>
      <c r="Z1998" s="39"/>
      <c r="AA1998" s="39"/>
      <c r="AB1998" s="39"/>
      <c r="AC1998" s="39"/>
      <c r="AD1998" s="39"/>
      <c r="AE1998" s="39"/>
      <c r="AR1998" s="239" t="s">
        <v>290</v>
      </c>
      <c r="AT1998" s="239" t="s">
        <v>218</v>
      </c>
      <c r="AU1998" s="239" t="s">
        <v>88</v>
      </c>
      <c r="AY1998" s="18" t="s">
        <v>216</v>
      </c>
      <c r="BE1998" s="240">
        <f>IF(N1998="základní",J1998,0)</f>
        <v>0</v>
      </c>
      <c r="BF1998" s="240">
        <f>IF(N1998="snížená",J1998,0)</f>
        <v>0</v>
      </c>
      <c r="BG1998" s="240">
        <f>IF(N1998="zákl. přenesená",J1998,0)</f>
        <v>0</v>
      </c>
      <c r="BH1998" s="240">
        <f>IF(N1998="sníž. přenesená",J1998,0)</f>
        <v>0</v>
      </c>
      <c r="BI1998" s="240">
        <f>IF(N1998="nulová",J1998,0)</f>
        <v>0</v>
      </c>
      <c r="BJ1998" s="18" t="s">
        <v>86</v>
      </c>
      <c r="BK1998" s="240">
        <f>ROUND(I1998*H1998,2)</f>
        <v>0</v>
      </c>
      <c r="BL1998" s="18" t="s">
        <v>290</v>
      </c>
      <c r="BM1998" s="239" t="s">
        <v>3222</v>
      </c>
    </row>
    <row r="1999" s="13" customFormat="1">
      <c r="A1999" s="13"/>
      <c r="B1999" s="241"/>
      <c r="C1999" s="242"/>
      <c r="D1999" s="243" t="s">
        <v>230</v>
      </c>
      <c r="E1999" s="244" t="s">
        <v>1</v>
      </c>
      <c r="F1999" s="245" t="s">
        <v>3223</v>
      </c>
      <c r="G1999" s="242"/>
      <c r="H1999" s="246">
        <v>194.75700000000001</v>
      </c>
      <c r="I1999" s="247"/>
      <c r="J1999" s="242"/>
      <c r="K1999" s="242"/>
      <c r="L1999" s="248"/>
      <c r="M1999" s="249"/>
      <c r="N1999" s="250"/>
      <c r="O1999" s="250"/>
      <c r="P1999" s="250"/>
      <c r="Q1999" s="250"/>
      <c r="R1999" s="250"/>
      <c r="S1999" s="250"/>
      <c r="T1999" s="251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T1999" s="252" t="s">
        <v>230</v>
      </c>
      <c r="AU1999" s="252" t="s">
        <v>88</v>
      </c>
      <c r="AV1999" s="13" t="s">
        <v>88</v>
      </c>
      <c r="AW1999" s="13" t="s">
        <v>34</v>
      </c>
      <c r="AX1999" s="13" t="s">
        <v>79</v>
      </c>
      <c r="AY1999" s="252" t="s">
        <v>216</v>
      </c>
    </row>
    <row r="2000" s="13" customFormat="1">
      <c r="A2000" s="13"/>
      <c r="B2000" s="241"/>
      <c r="C2000" s="242"/>
      <c r="D2000" s="243" t="s">
        <v>230</v>
      </c>
      <c r="E2000" s="244" t="s">
        <v>1</v>
      </c>
      <c r="F2000" s="245" t="s">
        <v>3224</v>
      </c>
      <c r="G2000" s="242"/>
      <c r="H2000" s="246">
        <v>75</v>
      </c>
      <c r="I2000" s="247"/>
      <c r="J2000" s="242"/>
      <c r="K2000" s="242"/>
      <c r="L2000" s="248"/>
      <c r="M2000" s="249"/>
      <c r="N2000" s="250"/>
      <c r="O2000" s="250"/>
      <c r="P2000" s="250"/>
      <c r="Q2000" s="250"/>
      <c r="R2000" s="250"/>
      <c r="S2000" s="250"/>
      <c r="T2000" s="251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T2000" s="252" t="s">
        <v>230</v>
      </c>
      <c r="AU2000" s="252" t="s">
        <v>88</v>
      </c>
      <c r="AV2000" s="13" t="s">
        <v>88</v>
      </c>
      <c r="AW2000" s="13" t="s">
        <v>34</v>
      </c>
      <c r="AX2000" s="13" t="s">
        <v>79</v>
      </c>
      <c r="AY2000" s="252" t="s">
        <v>216</v>
      </c>
    </row>
    <row r="2001" s="15" customFormat="1">
      <c r="A2001" s="15"/>
      <c r="B2001" s="280"/>
      <c r="C2001" s="281"/>
      <c r="D2001" s="243" t="s">
        <v>230</v>
      </c>
      <c r="E2001" s="282" t="s">
        <v>1</v>
      </c>
      <c r="F2001" s="283" t="s">
        <v>3225</v>
      </c>
      <c r="G2001" s="281"/>
      <c r="H2001" s="284">
        <v>269.757</v>
      </c>
      <c r="I2001" s="285"/>
      <c r="J2001" s="281"/>
      <c r="K2001" s="281"/>
      <c r="L2001" s="286"/>
      <c r="M2001" s="287"/>
      <c r="N2001" s="288"/>
      <c r="O2001" s="288"/>
      <c r="P2001" s="288"/>
      <c r="Q2001" s="288"/>
      <c r="R2001" s="288"/>
      <c r="S2001" s="288"/>
      <c r="T2001" s="289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T2001" s="290" t="s">
        <v>230</v>
      </c>
      <c r="AU2001" s="290" t="s">
        <v>88</v>
      </c>
      <c r="AV2001" s="15" t="s">
        <v>99</v>
      </c>
      <c r="AW2001" s="15" t="s">
        <v>34</v>
      </c>
      <c r="AX2001" s="15" t="s">
        <v>79</v>
      </c>
      <c r="AY2001" s="290" t="s">
        <v>216</v>
      </c>
    </row>
    <row r="2002" s="13" customFormat="1">
      <c r="A2002" s="13"/>
      <c r="B2002" s="241"/>
      <c r="C2002" s="242"/>
      <c r="D2002" s="243" t="s">
        <v>230</v>
      </c>
      <c r="E2002" s="244" t="s">
        <v>1</v>
      </c>
      <c r="F2002" s="245" t="s">
        <v>3226</v>
      </c>
      <c r="G2002" s="242"/>
      <c r="H2002" s="246">
        <v>107.34</v>
      </c>
      <c r="I2002" s="247"/>
      <c r="J2002" s="242"/>
      <c r="K2002" s="242"/>
      <c r="L2002" s="248"/>
      <c r="M2002" s="249"/>
      <c r="N2002" s="250"/>
      <c r="O2002" s="250"/>
      <c r="P2002" s="250"/>
      <c r="Q2002" s="250"/>
      <c r="R2002" s="250"/>
      <c r="S2002" s="250"/>
      <c r="T2002" s="251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52" t="s">
        <v>230</v>
      </c>
      <c r="AU2002" s="252" t="s">
        <v>88</v>
      </c>
      <c r="AV2002" s="13" t="s">
        <v>88</v>
      </c>
      <c r="AW2002" s="13" t="s">
        <v>34</v>
      </c>
      <c r="AX2002" s="13" t="s">
        <v>79</v>
      </c>
      <c r="AY2002" s="252" t="s">
        <v>216</v>
      </c>
    </row>
    <row r="2003" s="15" customFormat="1">
      <c r="A2003" s="15"/>
      <c r="B2003" s="280"/>
      <c r="C2003" s="281"/>
      <c r="D2003" s="243" t="s">
        <v>230</v>
      </c>
      <c r="E2003" s="282" t="s">
        <v>1</v>
      </c>
      <c r="F2003" s="283" t="s">
        <v>1156</v>
      </c>
      <c r="G2003" s="281"/>
      <c r="H2003" s="284">
        <v>107.34</v>
      </c>
      <c r="I2003" s="285"/>
      <c r="J2003" s="281"/>
      <c r="K2003" s="281"/>
      <c r="L2003" s="286"/>
      <c r="M2003" s="287"/>
      <c r="N2003" s="288"/>
      <c r="O2003" s="288"/>
      <c r="P2003" s="288"/>
      <c r="Q2003" s="288"/>
      <c r="R2003" s="288"/>
      <c r="S2003" s="288"/>
      <c r="T2003" s="289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T2003" s="290" t="s">
        <v>230</v>
      </c>
      <c r="AU2003" s="290" t="s">
        <v>88</v>
      </c>
      <c r="AV2003" s="15" t="s">
        <v>99</v>
      </c>
      <c r="AW2003" s="15" t="s">
        <v>34</v>
      </c>
      <c r="AX2003" s="15" t="s">
        <v>79</v>
      </c>
      <c r="AY2003" s="290" t="s">
        <v>216</v>
      </c>
    </row>
    <row r="2004" s="13" customFormat="1">
      <c r="A2004" s="13"/>
      <c r="B2004" s="241"/>
      <c r="C2004" s="242"/>
      <c r="D2004" s="243" t="s">
        <v>230</v>
      </c>
      <c r="E2004" s="244" t="s">
        <v>1</v>
      </c>
      <c r="F2004" s="245" t="s">
        <v>3227</v>
      </c>
      <c r="G2004" s="242"/>
      <c r="H2004" s="246">
        <v>64.390000000000001</v>
      </c>
      <c r="I2004" s="247"/>
      <c r="J2004" s="242"/>
      <c r="K2004" s="242"/>
      <c r="L2004" s="248"/>
      <c r="M2004" s="249"/>
      <c r="N2004" s="250"/>
      <c r="O2004" s="250"/>
      <c r="P2004" s="250"/>
      <c r="Q2004" s="250"/>
      <c r="R2004" s="250"/>
      <c r="S2004" s="250"/>
      <c r="T2004" s="251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52" t="s">
        <v>230</v>
      </c>
      <c r="AU2004" s="252" t="s">
        <v>88</v>
      </c>
      <c r="AV2004" s="13" t="s">
        <v>88</v>
      </c>
      <c r="AW2004" s="13" t="s">
        <v>34</v>
      </c>
      <c r="AX2004" s="13" t="s">
        <v>79</v>
      </c>
      <c r="AY2004" s="252" t="s">
        <v>216</v>
      </c>
    </row>
    <row r="2005" s="15" customFormat="1">
      <c r="A2005" s="15"/>
      <c r="B2005" s="280"/>
      <c r="C2005" s="281"/>
      <c r="D2005" s="243" t="s">
        <v>230</v>
      </c>
      <c r="E2005" s="282" t="s">
        <v>1</v>
      </c>
      <c r="F2005" s="283" t="s">
        <v>1160</v>
      </c>
      <c r="G2005" s="281"/>
      <c r="H2005" s="284">
        <v>64.390000000000001</v>
      </c>
      <c r="I2005" s="285"/>
      <c r="J2005" s="281"/>
      <c r="K2005" s="281"/>
      <c r="L2005" s="286"/>
      <c r="M2005" s="287"/>
      <c r="N2005" s="288"/>
      <c r="O2005" s="288"/>
      <c r="P2005" s="288"/>
      <c r="Q2005" s="288"/>
      <c r="R2005" s="288"/>
      <c r="S2005" s="288"/>
      <c r="T2005" s="289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T2005" s="290" t="s">
        <v>230</v>
      </c>
      <c r="AU2005" s="290" t="s">
        <v>88</v>
      </c>
      <c r="AV2005" s="15" t="s">
        <v>99</v>
      </c>
      <c r="AW2005" s="15" t="s">
        <v>34</v>
      </c>
      <c r="AX2005" s="15" t="s">
        <v>79</v>
      </c>
      <c r="AY2005" s="290" t="s">
        <v>216</v>
      </c>
    </row>
    <row r="2006" s="13" customFormat="1">
      <c r="A2006" s="13"/>
      <c r="B2006" s="241"/>
      <c r="C2006" s="242"/>
      <c r="D2006" s="243" t="s">
        <v>230</v>
      </c>
      <c r="E2006" s="244" t="s">
        <v>1</v>
      </c>
      <c r="F2006" s="245" t="s">
        <v>3228</v>
      </c>
      <c r="G2006" s="242"/>
      <c r="H2006" s="246">
        <v>41.008000000000003</v>
      </c>
      <c r="I2006" s="247"/>
      <c r="J2006" s="242"/>
      <c r="K2006" s="242"/>
      <c r="L2006" s="248"/>
      <c r="M2006" s="249"/>
      <c r="N2006" s="250"/>
      <c r="O2006" s="250"/>
      <c r="P2006" s="250"/>
      <c r="Q2006" s="250"/>
      <c r="R2006" s="250"/>
      <c r="S2006" s="250"/>
      <c r="T2006" s="251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52" t="s">
        <v>230</v>
      </c>
      <c r="AU2006" s="252" t="s">
        <v>88</v>
      </c>
      <c r="AV2006" s="13" t="s">
        <v>88</v>
      </c>
      <c r="AW2006" s="13" t="s">
        <v>34</v>
      </c>
      <c r="AX2006" s="13" t="s">
        <v>79</v>
      </c>
      <c r="AY2006" s="252" t="s">
        <v>216</v>
      </c>
    </row>
    <row r="2007" s="15" customFormat="1">
      <c r="A2007" s="15"/>
      <c r="B2007" s="280"/>
      <c r="C2007" s="281"/>
      <c r="D2007" s="243" t="s">
        <v>230</v>
      </c>
      <c r="E2007" s="282" t="s">
        <v>1</v>
      </c>
      <c r="F2007" s="283" t="s">
        <v>1163</v>
      </c>
      <c r="G2007" s="281"/>
      <c r="H2007" s="284">
        <v>41.008000000000003</v>
      </c>
      <c r="I2007" s="285"/>
      <c r="J2007" s="281"/>
      <c r="K2007" s="281"/>
      <c r="L2007" s="286"/>
      <c r="M2007" s="287"/>
      <c r="N2007" s="288"/>
      <c r="O2007" s="288"/>
      <c r="P2007" s="288"/>
      <c r="Q2007" s="288"/>
      <c r="R2007" s="288"/>
      <c r="S2007" s="288"/>
      <c r="T2007" s="289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T2007" s="290" t="s">
        <v>230</v>
      </c>
      <c r="AU2007" s="290" t="s">
        <v>88</v>
      </c>
      <c r="AV2007" s="15" t="s">
        <v>99</v>
      </c>
      <c r="AW2007" s="15" t="s">
        <v>34</v>
      </c>
      <c r="AX2007" s="15" t="s">
        <v>79</v>
      </c>
      <c r="AY2007" s="290" t="s">
        <v>216</v>
      </c>
    </row>
    <row r="2008" s="13" customFormat="1">
      <c r="A2008" s="13"/>
      <c r="B2008" s="241"/>
      <c r="C2008" s="242"/>
      <c r="D2008" s="243" t="s">
        <v>230</v>
      </c>
      <c r="E2008" s="244" t="s">
        <v>1</v>
      </c>
      <c r="F2008" s="245" t="s">
        <v>3229</v>
      </c>
      <c r="G2008" s="242"/>
      <c r="H2008" s="246">
        <v>34.780000000000001</v>
      </c>
      <c r="I2008" s="247"/>
      <c r="J2008" s="242"/>
      <c r="K2008" s="242"/>
      <c r="L2008" s="248"/>
      <c r="M2008" s="249"/>
      <c r="N2008" s="250"/>
      <c r="O2008" s="250"/>
      <c r="P2008" s="250"/>
      <c r="Q2008" s="250"/>
      <c r="R2008" s="250"/>
      <c r="S2008" s="250"/>
      <c r="T2008" s="251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52" t="s">
        <v>230</v>
      </c>
      <c r="AU2008" s="252" t="s">
        <v>88</v>
      </c>
      <c r="AV2008" s="13" t="s">
        <v>88</v>
      </c>
      <c r="AW2008" s="13" t="s">
        <v>34</v>
      </c>
      <c r="AX2008" s="13" t="s">
        <v>79</v>
      </c>
      <c r="AY2008" s="252" t="s">
        <v>216</v>
      </c>
    </row>
    <row r="2009" s="15" customFormat="1">
      <c r="A2009" s="15"/>
      <c r="B2009" s="280"/>
      <c r="C2009" s="281"/>
      <c r="D2009" s="243" t="s">
        <v>230</v>
      </c>
      <c r="E2009" s="282" t="s">
        <v>1</v>
      </c>
      <c r="F2009" s="283" t="s">
        <v>1167</v>
      </c>
      <c r="G2009" s="281"/>
      <c r="H2009" s="284">
        <v>34.780000000000001</v>
      </c>
      <c r="I2009" s="285"/>
      <c r="J2009" s="281"/>
      <c r="K2009" s="281"/>
      <c r="L2009" s="286"/>
      <c r="M2009" s="287"/>
      <c r="N2009" s="288"/>
      <c r="O2009" s="288"/>
      <c r="P2009" s="288"/>
      <c r="Q2009" s="288"/>
      <c r="R2009" s="288"/>
      <c r="S2009" s="288"/>
      <c r="T2009" s="289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T2009" s="290" t="s">
        <v>230</v>
      </c>
      <c r="AU2009" s="290" t="s">
        <v>88</v>
      </c>
      <c r="AV2009" s="15" t="s">
        <v>99</v>
      </c>
      <c r="AW2009" s="15" t="s">
        <v>34</v>
      </c>
      <c r="AX2009" s="15" t="s">
        <v>79</v>
      </c>
      <c r="AY2009" s="290" t="s">
        <v>216</v>
      </c>
    </row>
    <row r="2010" s="13" customFormat="1">
      <c r="A2010" s="13"/>
      <c r="B2010" s="241"/>
      <c r="C2010" s="242"/>
      <c r="D2010" s="243" t="s">
        <v>230</v>
      </c>
      <c r="E2010" s="244" t="s">
        <v>1</v>
      </c>
      <c r="F2010" s="245" t="s">
        <v>3230</v>
      </c>
      <c r="G2010" s="242"/>
      <c r="H2010" s="246">
        <v>68.549999999999997</v>
      </c>
      <c r="I2010" s="247"/>
      <c r="J2010" s="242"/>
      <c r="K2010" s="242"/>
      <c r="L2010" s="248"/>
      <c r="M2010" s="249"/>
      <c r="N2010" s="250"/>
      <c r="O2010" s="250"/>
      <c r="P2010" s="250"/>
      <c r="Q2010" s="250"/>
      <c r="R2010" s="250"/>
      <c r="S2010" s="250"/>
      <c r="T2010" s="251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52" t="s">
        <v>230</v>
      </c>
      <c r="AU2010" s="252" t="s">
        <v>88</v>
      </c>
      <c r="AV2010" s="13" t="s">
        <v>88</v>
      </c>
      <c r="AW2010" s="13" t="s">
        <v>34</v>
      </c>
      <c r="AX2010" s="13" t="s">
        <v>79</v>
      </c>
      <c r="AY2010" s="252" t="s">
        <v>216</v>
      </c>
    </row>
    <row r="2011" s="15" customFormat="1">
      <c r="A2011" s="15"/>
      <c r="B2011" s="280"/>
      <c r="C2011" s="281"/>
      <c r="D2011" s="243" t="s">
        <v>230</v>
      </c>
      <c r="E2011" s="282" t="s">
        <v>1</v>
      </c>
      <c r="F2011" s="283" t="s">
        <v>1171</v>
      </c>
      <c r="G2011" s="281"/>
      <c r="H2011" s="284">
        <v>68.549999999999997</v>
      </c>
      <c r="I2011" s="285"/>
      <c r="J2011" s="281"/>
      <c r="K2011" s="281"/>
      <c r="L2011" s="286"/>
      <c r="M2011" s="287"/>
      <c r="N2011" s="288"/>
      <c r="O2011" s="288"/>
      <c r="P2011" s="288"/>
      <c r="Q2011" s="288"/>
      <c r="R2011" s="288"/>
      <c r="S2011" s="288"/>
      <c r="T2011" s="289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T2011" s="290" t="s">
        <v>230</v>
      </c>
      <c r="AU2011" s="290" t="s">
        <v>88</v>
      </c>
      <c r="AV2011" s="15" t="s">
        <v>99</v>
      </c>
      <c r="AW2011" s="15" t="s">
        <v>34</v>
      </c>
      <c r="AX2011" s="15" t="s">
        <v>79</v>
      </c>
      <c r="AY2011" s="290" t="s">
        <v>216</v>
      </c>
    </row>
    <row r="2012" s="13" customFormat="1">
      <c r="A2012" s="13"/>
      <c r="B2012" s="241"/>
      <c r="C2012" s="242"/>
      <c r="D2012" s="243" t="s">
        <v>230</v>
      </c>
      <c r="E2012" s="244" t="s">
        <v>1</v>
      </c>
      <c r="F2012" s="245" t="s">
        <v>3231</v>
      </c>
      <c r="G2012" s="242"/>
      <c r="H2012" s="246">
        <v>139.69499999999999</v>
      </c>
      <c r="I2012" s="247"/>
      <c r="J2012" s="242"/>
      <c r="K2012" s="242"/>
      <c r="L2012" s="248"/>
      <c r="M2012" s="249"/>
      <c r="N2012" s="250"/>
      <c r="O2012" s="250"/>
      <c r="P2012" s="250"/>
      <c r="Q2012" s="250"/>
      <c r="R2012" s="250"/>
      <c r="S2012" s="250"/>
      <c r="T2012" s="251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T2012" s="252" t="s">
        <v>230</v>
      </c>
      <c r="AU2012" s="252" t="s">
        <v>88</v>
      </c>
      <c r="AV2012" s="13" t="s">
        <v>88</v>
      </c>
      <c r="AW2012" s="13" t="s">
        <v>34</v>
      </c>
      <c r="AX2012" s="13" t="s">
        <v>79</v>
      </c>
      <c r="AY2012" s="252" t="s">
        <v>216</v>
      </c>
    </row>
    <row r="2013" s="15" customFormat="1">
      <c r="A2013" s="15"/>
      <c r="B2013" s="280"/>
      <c r="C2013" s="281"/>
      <c r="D2013" s="243" t="s">
        <v>230</v>
      </c>
      <c r="E2013" s="282" t="s">
        <v>1</v>
      </c>
      <c r="F2013" s="283" t="s">
        <v>1175</v>
      </c>
      <c r="G2013" s="281"/>
      <c r="H2013" s="284">
        <v>139.69499999999999</v>
      </c>
      <c r="I2013" s="285"/>
      <c r="J2013" s="281"/>
      <c r="K2013" s="281"/>
      <c r="L2013" s="286"/>
      <c r="M2013" s="287"/>
      <c r="N2013" s="288"/>
      <c r="O2013" s="288"/>
      <c r="P2013" s="288"/>
      <c r="Q2013" s="288"/>
      <c r="R2013" s="288"/>
      <c r="S2013" s="288"/>
      <c r="T2013" s="289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T2013" s="290" t="s">
        <v>230</v>
      </c>
      <c r="AU2013" s="290" t="s">
        <v>88</v>
      </c>
      <c r="AV2013" s="15" t="s">
        <v>99</v>
      </c>
      <c r="AW2013" s="15" t="s">
        <v>34</v>
      </c>
      <c r="AX2013" s="15" t="s">
        <v>79</v>
      </c>
      <c r="AY2013" s="290" t="s">
        <v>216</v>
      </c>
    </row>
    <row r="2014" s="13" customFormat="1">
      <c r="A2014" s="13"/>
      <c r="B2014" s="241"/>
      <c r="C2014" s="242"/>
      <c r="D2014" s="243" t="s">
        <v>230</v>
      </c>
      <c r="E2014" s="244" t="s">
        <v>1</v>
      </c>
      <c r="F2014" s="245" t="s">
        <v>3232</v>
      </c>
      <c r="G2014" s="242"/>
      <c r="H2014" s="246">
        <v>81.760000000000005</v>
      </c>
      <c r="I2014" s="247"/>
      <c r="J2014" s="242"/>
      <c r="K2014" s="242"/>
      <c r="L2014" s="248"/>
      <c r="M2014" s="249"/>
      <c r="N2014" s="250"/>
      <c r="O2014" s="250"/>
      <c r="P2014" s="250"/>
      <c r="Q2014" s="250"/>
      <c r="R2014" s="250"/>
      <c r="S2014" s="250"/>
      <c r="T2014" s="251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52" t="s">
        <v>230</v>
      </c>
      <c r="AU2014" s="252" t="s">
        <v>88</v>
      </c>
      <c r="AV2014" s="13" t="s">
        <v>88</v>
      </c>
      <c r="AW2014" s="13" t="s">
        <v>34</v>
      </c>
      <c r="AX2014" s="13" t="s">
        <v>79</v>
      </c>
      <c r="AY2014" s="252" t="s">
        <v>216</v>
      </c>
    </row>
    <row r="2015" s="15" customFormat="1">
      <c r="A2015" s="15"/>
      <c r="B2015" s="280"/>
      <c r="C2015" s="281"/>
      <c r="D2015" s="243" t="s">
        <v>230</v>
      </c>
      <c r="E2015" s="282" t="s">
        <v>1</v>
      </c>
      <c r="F2015" s="283" t="s">
        <v>1179</v>
      </c>
      <c r="G2015" s="281"/>
      <c r="H2015" s="284">
        <v>81.760000000000005</v>
      </c>
      <c r="I2015" s="285"/>
      <c r="J2015" s="281"/>
      <c r="K2015" s="281"/>
      <c r="L2015" s="286"/>
      <c r="M2015" s="287"/>
      <c r="N2015" s="288"/>
      <c r="O2015" s="288"/>
      <c r="P2015" s="288"/>
      <c r="Q2015" s="288"/>
      <c r="R2015" s="288"/>
      <c r="S2015" s="288"/>
      <c r="T2015" s="289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T2015" s="290" t="s">
        <v>230</v>
      </c>
      <c r="AU2015" s="290" t="s">
        <v>88</v>
      </c>
      <c r="AV2015" s="15" t="s">
        <v>99</v>
      </c>
      <c r="AW2015" s="15" t="s">
        <v>34</v>
      </c>
      <c r="AX2015" s="15" t="s">
        <v>79</v>
      </c>
      <c r="AY2015" s="290" t="s">
        <v>216</v>
      </c>
    </row>
    <row r="2016" s="13" customFormat="1">
      <c r="A2016" s="13"/>
      <c r="B2016" s="241"/>
      <c r="C2016" s="242"/>
      <c r="D2016" s="243" t="s">
        <v>230</v>
      </c>
      <c r="E2016" s="244" t="s">
        <v>1</v>
      </c>
      <c r="F2016" s="245" t="s">
        <v>3233</v>
      </c>
      <c r="G2016" s="242"/>
      <c r="H2016" s="246">
        <v>137.16</v>
      </c>
      <c r="I2016" s="247"/>
      <c r="J2016" s="242"/>
      <c r="K2016" s="242"/>
      <c r="L2016" s="248"/>
      <c r="M2016" s="249"/>
      <c r="N2016" s="250"/>
      <c r="O2016" s="250"/>
      <c r="P2016" s="250"/>
      <c r="Q2016" s="250"/>
      <c r="R2016" s="250"/>
      <c r="S2016" s="250"/>
      <c r="T2016" s="251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52" t="s">
        <v>230</v>
      </c>
      <c r="AU2016" s="252" t="s">
        <v>88</v>
      </c>
      <c r="AV2016" s="13" t="s">
        <v>88</v>
      </c>
      <c r="AW2016" s="13" t="s">
        <v>34</v>
      </c>
      <c r="AX2016" s="13" t="s">
        <v>79</v>
      </c>
      <c r="AY2016" s="252" t="s">
        <v>216</v>
      </c>
    </row>
    <row r="2017" s="15" customFormat="1">
      <c r="A2017" s="15"/>
      <c r="B2017" s="280"/>
      <c r="C2017" s="281"/>
      <c r="D2017" s="243" t="s">
        <v>230</v>
      </c>
      <c r="E2017" s="282" t="s">
        <v>1</v>
      </c>
      <c r="F2017" s="283" t="s">
        <v>1183</v>
      </c>
      <c r="G2017" s="281"/>
      <c r="H2017" s="284">
        <v>137.16</v>
      </c>
      <c r="I2017" s="285"/>
      <c r="J2017" s="281"/>
      <c r="K2017" s="281"/>
      <c r="L2017" s="286"/>
      <c r="M2017" s="287"/>
      <c r="N2017" s="288"/>
      <c r="O2017" s="288"/>
      <c r="P2017" s="288"/>
      <c r="Q2017" s="288"/>
      <c r="R2017" s="288"/>
      <c r="S2017" s="288"/>
      <c r="T2017" s="289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T2017" s="290" t="s">
        <v>230</v>
      </c>
      <c r="AU2017" s="290" t="s">
        <v>88</v>
      </c>
      <c r="AV2017" s="15" t="s">
        <v>99</v>
      </c>
      <c r="AW2017" s="15" t="s">
        <v>34</v>
      </c>
      <c r="AX2017" s="15" t="s">
        <v>79</v>
      </c>
      <c r="AY2017" s="290" t="s">
        <v>216</v>
      </c>
    </row>
    <row r="2018" s="13" customFormat="1">
      <c r="A2018" s="13"/>
      <c r="B2018" s="241"/>
      <c r="C2018" s="242"/>
      <c r="D2018" s="243" t="s">
        <v>230</v>
      </c>
      <c r="E2018" s="244" t="s">
        <v>1</v>
      </c>
      <c r="F2018" s="245" t="s">
        <v>3234</v>
      </c>
      <c r="G2018" s="242"/>
      <c r="H2018" s="246">
        <v>101.854</v>
      </c>
      <c r="I2018" s="247"/>
      <c r="J2018" s="242"/>
      <c r="K2018" s="242"/>
      <c r="L2018" s="248"/>
      <c r="M2018" s="249"/>
      <c r="N2018" s="250"/>
      <c r="O2018" s="250"/>
      <c r="P2018" s="250"/>
      <c r="Q2018" s="250"/>
      <c r="R2018" s="250"/>
      <c r="S2018" s="250"/>
      <c r="T2018" s="251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52" t="s">
        <v>230</v>
      </c>
      <c r="AU2018" s="252" t="s">
        <v>88</v>
      </c>
      <c r="AV2018" s="13" t="s">
        <v>88</v>
      </c>
      <c r="AW2018" s="13" t="s">
        <v>34</v>
      </c>
      <c r="AX2018" s="13" t="s">
        <v>79</v>
      </c>
      <c r="AY2018" s="252" t="s">
        <v>216</v>
      </c>
    </row>
    <row r="2019" s="15" customFormat="1">
      <c r="A2019" s="15"/>
      <c r="B2019" s="280"/>
      <c r="C2019" s="281"/>
      <c r="D2019" s="243" t="s">
        <v>230</v>
      </c>
      <c r="E2019" s="282" t="s">
        <v>1</v>
      </c>
      <c r="F2019" s="283" t="s">
        <v>1187</v>
      </c>
      <c r="G2019" s="281"/>
      <c r="H2019" s="284">
        <v>101.854</v>
      </c>
      <c r="I2019" s="285"/>
      <c r="J2019" s="281"/>
      <c r="K2019" s="281"/>
      <c r="L2019" s="286"/>
      <c r="M2019" s="287"/>
      <c r="N2019" s="288"/>
      <c r="O2019" s="288"/>
      <c r="P2019" s="288"/>
      <c r="Q2019" s="288"/>
      <c r="R2019" s="288"/>
      <c r="S2019" s="288"/>
      <c r="T2019" s="289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T2019" s="290" t="s">
        <v>230</v>
      </c>
      <c r="AU2019" s="290" t="s">
        <v>88</v>
      </c>
      <c r="AV2019" s="15" t="s">
        <v>99</v>
      </c>
      <c r="AW2019" s="15" t="s">
        <v>34</v>
      </c>
      <c r="AX2019" s="15" t="s">
        <v>79</v>
      </c>
      <c r="AY2019" s="290" t="s">
        <v>216</v>
      </c>
    </row>
    <row r="2020" s="13" customFormat="1">
      <c r="A2020" s="13"/>
      <c r="B2020" s="241"/>
      <c r="C2020" s="242"/>
      <c r="D2020" s="243" t="s">
        <v>230</v>
      </c>
      <c r="E2020" s="244" t="s">
        <v>1</v>
      </c>
      <c r="F2020" s="245" t="s">
        <v>3235</v>
      </c>
      <c r="G2020" s="242"/>
      <c r="H2020" s="246">
        <v>22.606000000000002</v>
      </c>
      <c r="I2020" s="247"/>
      <c r="J2020" s="242"/>
      <c r="K2020" s="242"/>
      <c r="L2020" s="248"/>
      <c r="M2020" s="249"/>
      <c r="N2020" s="250"/>
      <c r="O2020" s="250"/>
      <c r="P2020" s="250"/>
      <c r="Q2020" s="250"/>
      <c r="R2020" s="250"/>
      <c r="S2020" s="250"/>
      <c r="T2020" s="251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52" t="s">
        <v>230</v>
      </c>
      <c r="AU2020" s="252" t="s">
        <v>88</v>
      </c>
      <c r="AV2020" s="13" t="s">
        <v>88</v>
      </c>
      <c r="AW2020" s="13" t="s">
        <v>34</v>
      </c>
      <c r="AX2020" s="13" t="s">
        <v>79</v>
      </c>
      <c r="AY2020" s="252" t="s">
        <v>216</v>
      </c>
    </row>
    <row r="2021" s="15" customFormat="1">
      <c r="A2021" s="15"/>
      <c r="B2021" s="280"/>
      <c r="C2021" s="281"/>
      <c r="D2021" s="243" t="s">
        <v>230</v>
      </c>
      <c r="E2021" s="282" t="s">
        <v>1</v>
      </c>
      <c r="F2021" s="283" t="s">
        <v>1190</v>
      </c>
      <c r="G2021" s="281"/>
      <c r="H2021" s="284">
        <v>22.606000000000002</v>
      </c>
      <c r="I2021" s="285"/>
      <c r="J2021" s="281"/>
      <c r="K2021" s="281"/>
      <c r="L2021" s="286"/>
      <c r="M2021" s="287"/>
      <c r="N2021" s="288"/>
      <c r="O2021" s="288"/>
      <c r="P2021" s="288"/>
      <c r="Q2021" s="288"/>
      <c r="R2021" s="288"/>
      <c r="S2021" s="288"/>
      <c r="T2021" s="289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T2021" s="290" t="s">
        <v>230</v>
      </c>
      <c r="AU2021" s="290" t="s">
        <v>88</v>
      </c>
      <c r="AV2021" s="15" t="s">
        <v>99</v>
      </c>
      <c r="AW2021" s="15" t="s">
        <v>34</v>
      </c>
      <c r="AX2021" s="15" t="s">
        <v>79</v>
      </c>
      <c r="AY2021" s="290" t="s">
        <v>216</v>
      </c>
    </row>
    <row r="2022" s="13" customFormat="1">
      <c r="A2022" s="13"/>
      <c r="B2022" s="241"/>
      <c r="C2022" s="242"/>
      <c r="D2022" s="243" t="s">
        <v>230</v>
      </c>
      <c r="E2022" s="244" t="s">
        <v>1</v>
      </c>
      <c r="F2022" s="245" t="s">
        <v>3229</v>
      </c>
      <c r="G2022" s="242"/>
      <c r="H2022" s="246">
        <v>34.780000000000001</v>
      </c>
      <c r="I2022" s="247"/>
      <c r="J2022" s="242"/>
      <c r="K2022" s="242"/>
      <c r="L2022" s="248"/>
      <c r="M2022" s="249"/>
      <c r="N2022" s="250"/>
      <c r="O2022" s="250"/>
      <c r="P2022" s="250"/>
      <c r="Q2022" s="250"/>
      <c r="R2022" s="250"/>
      <c r="S2022" s="250"/>
      <c r="T2022" s="251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52" t="s">
        <v>230</v>
      </c>
      <c r="AU2022" s="252" t="s">
        <v>88</v>
      </c>
      <c r="AV2022" s="13" t="s">
        <v>88</v>
      </c>
      <c r="AW2022" s="13" t="s">
        <v>34</v>
      </c>
      <c r="AX2022" s="13" t="s">
        <v>79</v>
      </c>
      <c r="AY2022" s="252" t="s">
        <v>216</v>
      </c>
    </row>
    <row r="2023" s="15" customFormat="1">
      <c r="A2023" s="15"/>
      <c r="B2023" s="280"/>
      <c r="C2023" s="281"/>
      <c r="D2023" s="243" t="s">
        <v>230</v>
      </c>
      <c r="E2023" s="282" t="s">
        <v>1</v>
      </c>
      <c r="F2023" s="283" t="s">
        <v>1194</v>
      </c>
      <c r="G2023" s="281"/>
      <c r="H2023" s="284">
        <v>34.780000000000001</v>
      </c>
      <c r="I2023" s="285"/>
      <c r="J2023" s="281"/>
      <c r="K2023" s="281"/>
      <c r="L2023" s="286"/>
      <c r="M2023" s="287"/>
      <c r="N2023" s="288"/>
      <c r="O2023" s="288"/>
      <c r="P2023" s="288"/>
      <c r="Q2023" s="288"/>
      <c r="R2023" s="288"/>
      <c r="S2023" s="288"/>
      <c r="T2023" s="289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T2023" s="290" t="s">
        <v>230</v>
      </c>
      <c r="AU2023" s="290" t="s">
        <v>88</v>
      </c>
      <c r="AV2023" s="15" t="s">
        <v>99</v>
      </c>
      <c r="AW2023" s="15" t="s">
        <v>34</v>
      </c>
      <c r="AX2023" s="15" t="s">
        <v>79</v>
      </c>
      <c r="AY2023" s="290" t="s">
        <v>216</v>
      </c>
    </row>
    <row r="2024" s="13" customFormat="1">
      <c r="A2024" s="13"/>
      <c r="B2024" s="241"/>
      <c r="C2024" s="242"/>
      <c r="D2024" s="243" t="s">
        <v>230</v>
      </c>
      <c r="E2024" s="244" t="s">
        <v>1</v>
      </c>
      <c r="F2024" s="245" t="s">
        <v>3236</v>
      </c>
      <c r="G2024" s="242"/>
      <c r="H2024" s="246">
        <v>69.596000000000004</v>
      </c>
      <c r="I2024" s="247"/>
      <c r="J2024" s="242"/>
      <c r="K2024" s="242"/>
      <c r="L2024" s="248"/>
      <c r="M2024" s="249"/>
      <c r="N2024" s="250"/>
      <c r="O2024" s="250"/>
      <c r="P2024" s="250"/>
      <c r="Q2024" s="250"/>
      <c r="R2024" s="250"/>
      <c r="S2024" s="250"/>
      <c r="T2024" s="251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52" t="s">
        <v>230</v>
      </c>
      <c r="AU2024" s="252" t="s">
        <v>88</v>
      </c>
      <c r="AV2024" s="13" t="s">
        <v>88</v>
      </c>
      <c r="AW2024" s="13" t="s">
        <v>34</v>
      </c>
      <c r="AX2024" s="13" t="s">
        <v>79</v>
      </c>
      <c r="AY2024" s="252" t="s">
        <v>216</v>
      </c>
    </row>
    <row r="2025" s="15" customFormat="1">
      <c r="A2025" s="15"/>
      <c r="B2025" s="280"/>
      <c r="C2025" s="281"/>
      <c r="D2025" s="243" t="s">
        <v>230</v>
      </c>
      <c r="E2025" s="282" t="s">
        <v>1</v>
      </c>
      <c r="F2025" s="283" t="s">
        <v>1198</v>
      </c>
      <c r="G2025" s="281"/>
      <c r="H2025" s="284">
        <v>69.596000000000004</v>
      </c>
      <c r="I2025" s="285"/>
      <c r="J2025" s="281"/>
      <c r="K2025" s="281"/>
      <c r="L2025" s="286"/>
      <c r="M2025" s="287"/>
      <c r="N2025" s="288"/>
      <c r="O2025" s="288"/>
      <c r="P2025" s="288"/>
      <c r="Q2025" s="288"/>
      <c r="R2025" s="288"/>
      <c r="S2025" s="288"/>
      <c r="T2025" s="289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T2025" s="290" t="s">
        <v>230</v>
      </c>
      <c r="AU2025" s="290" t="s">
        <v>88</v>
      </c>
      <c r="AV2025" s="15" t="s">
        <v>99</v>
      </c>
      <c r="AW2025" s="15" t="s">
        <v>34</v>
      </c>
      <c r="AX2025" s="15" t="s">
        <v>79</v>
      </c>
      <c r="AY2025" s="290" t="s">
        <v>216</v>
      </c>
    </row>
    <row r="2026" s="13" customFormat="1">
      <c r="A2026" s="13"/>
      <c r="B2026" s="241"/>
      <c r="C2026" s="242"/>
      <c r="D2026" s="243" t="s">
        <v>230</v>
      </c>
      <c r="E2026" s="244" t="s">
        <v>1</v>
      </c>
      <c r="F2026" s="245" t="s">
        <v>3237</v>
      </c>
      <c r="G2026" s="242"/>
      <c r="H2026" s="246">
        <v>8.8130000000000006</v>
      </c>
      <c r="I2026" s="247"/>
      <c r="J2026" s="242"/>
      <c r="K2026" s="242"/>
      <c r="L2026" s="248"/>
      <c r="M2026" s="249"/>
      <c r="N2026" s="250"/>
      <c r="O2026" s="250"/>
      <c r="P2026" s="250"/>
      <c r="Q2026" s="250"/>
      <c r="R2026" s="250"/>
      <c r="S2026" s="250"/>
      <c r="T2026" s="251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T2026" s="252" t="s">
        <v>230</v>
      </c>
      <c r="AU2026" s="252" t="s">
        <v>88</v>
      </c>
      <c r="AV2026" s="13" t="s">
        <v>88</v>
      </c>
      <c r="AW2026" s="13" t="s">
        <v>34</v>
      </c>
      <c r="AX2026" s="13" t="s">
        <v>79</v>
      </c>
      <c r="AY2026" s="252" t="s">
        <v>216</v>
      </c>
    </row>
    <row r="2027" s="15" customFormat="1">
      <c r="A2027" s="15"/>
      <c r="B2027" s="280"/>
      <c r="C2027" s="281"/>
      <c r="D2027" s="243" t="s">
        <v>230</v>
      </c>
      <c r="E2027" s="282" t="s">
        <v>1</v>
      </c>
      <c r="F2027" s="283" t="s">
        <v>1201</v>
      </c>
      <c r="G2027" s="281"/>
      <c r="H2027" s="284">
        <v>8.8130000000000006</v>
      </c>
      <c r="I2027" s="285"/>
      <c r="J2027" s="281"/>
      <c r="K2027" s="281"/>
      <c r="L2027" s="286"/>
      <c r="M2027" s="287"/>
      <c r="N2027" s="288"/>
      <c r="O2027" s="288"/>
      <c r="P2027" s="288"/>
      <c r="Q2027" s="288"/>
      <c r="R2027" s="288"/>
      <c r="S2027" s="288"/>
      <c r="T2027" s="289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T2027" s="290" t="s">
        <v>230</v>
      </c>
      <c r="AU2027" s="290" t="s">
        <v>88</v>
      </c>
      <c r="AV2027" s="15" t="s">
        <v>99</v>
      </c>
      <c r="AW2027" s="15" t="s">
        <v>34</v>
      </c>
      <c r="AX2027" s="15" t="s">
        <v>79</v>
      </c>
      <c r="AY2027" s="290" t="s">
        <v>216</v>
      </c>
    </row>
    <row r="2028" s="13" customFormat="1">
      <c r="A2028" s="13"/>
      <c r="B2028" s="241"/>
      <c r="C2028" s="242"/>
      <c r="D2028" s="243" t="s">
        <v>230</v>
      </c>
      <c r="E2028" s="244" t="s">
        <v>1</v>
      </c>
      <c r="F2028" s="245" t="s">
        <v>3238</v>
      </c>
      <c r="G2028" s="242"/>
      <c r="H2028" s="246">
        <v>149.352</v>
      </c>
      <c r="I2028" s="247"/>
      <c r="J2028" s="242"/>
      <c r="K2028" s="242"/>
      <c r="L2028" s="248"/>
      <c r="M2028" s="249"/>
      <c r="N2028" s="250"/>
      <c r="O2028" s="250"/>
      <c r="P2028" s="250"/>
      <c r="Q2028" s="250"/>
      <c r="R2028" s="250"/>
      <c r="S2028" s="250"/>
      <c r="T2028" s="251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52" t="s">
        <v>230</v>
      </c>
      <c r="AU2028" s="252" t="s">
        <v>88</v>
      </c>
      <c r="AV2028" s="13" t="s">
        <v>88</v>
      </c>
      <c r="AW2028" s="13" t="s">
        <v>34</v>
      </c>
      <c r="AX2028" s="13" t="s">
        <v>79</v>
      </c>
      <c r="AY2028" s="252" t="s">
        <v>216</v>
      </c>
    </row>
    <row r="2029" s="15" customFormat="1">
      <c r="A2029" s="15"/>
      <c r="B2029" s="280"/>
      <c r="C2029" s="281"/>
      <c r="D2029" s="243" t="s">
        <v>230</v>
      </c>
      <c r="E2029" s="282" t="s">
        <v>1</v>
      </c>
      <c r="F2029" s="283" t="s">
        <v>1205</v>
      </c>
      <c r="G2029" s="281"/>
      <c r="H2029" s="284">
        <v>149.352</v>
      </c>
      <c r="I2029" s="285"/>
      <c r="J2029" s="281"/>
      <c r="K2029" s="281"/>
      <c r="L2029" s="286"/>
      <c r="M2029" s="287"/>
      <c r="N2029" s="288"/>
      <c r="O2029" s="288"/>
      <c r="P2029" s="288"/>
      <c r="Q2029" s="288"/>
      <c r="R2029" s="288"/>
      <c r="S2029" s="288"/>
      <c r="T2029" s="289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T2029" s="290" t="s">
        <v>230</v>
      </c>
      <c r="AU2029" s="290" t="s">
        <v>88</v>
      </c>
      <c r="AV2029" s="15" t="s">
        <v>99</v>
      </c>
      <c r="AW2029" s="15" t="s">
        <v>34</v>
      </c>
      <c r="AX2029" s="15" t="s">
        <v>79</v>
      </c>
      <c r="AY2029" s="290" t="s">
        <v>216</v>
      </c>
    </row>
    <row r="2030" s="13" customFormat="1">
      <c r="A2030" s="13"/>
      <c r="B2030" s="241"/>
      <c r="C2030" s="242"/>
      <c r="D2030" s="243" t="s">
        <v>230</v>
      </c>
      <c r="E2030" s="244" t="s">
        <v>1</v>
      </c>
      <c r="F2030" s="245" t="s">
        <v>3239</v>
      </c>
      <c r="G2030" s="242"/>
      <c r="H2030" s="246">
        <v>-197.78200000000001</v>
      </c>
      <c r="I2030" s="247"/>
      <c r="J2030" s="242"/>
      <c r="K2030" s="242"/>
      <c r="L2030" s="248"/>
      <c r="M2030" s="249"/>
      <c r="N2030" s="250"/>
      <c r="O2030" s="250"/>
      <c r="P2030" s="250"/>
      <c r="Q2030" s="250"/>
      <c r="R2030" s="250"/>
      <c r="S2030" s="250"/>
      <c r="T2030" s="251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T2030" s="252" t="s">
        <v>230</v>
      </c>
      <c r="AU2030" s="252" t="s">
        <v>88</v>
      </c>
      <c r="AV2030" s="13" t="s">
        <v>88</v>
      </c>
      <c r="AW2030" s="13" t="s">
        <v>34</v>
      </c>
      <c r="AX2030" s="13" t="s">
        <v>79</v>
      </c>
      <c r="AY2030" s="252" t="s">
        <v>216</v>
      </c>
    </row>
    <row r="2031" s="13" customFormat="1">
      <c r="A2031" s="13"/>
      <c r="B2031" s="241"/>
      <c r="C2031" s="242"/>
      <c r="D2031" s="243" t="s">
        <v>230</v>
      </c>
      <c r="E2031" s="244" t="s">
        <v>1</v>
      </c>
      <c r="F2031" s="245" t="s">
        <v>3240</v>
      </c>
      <c r="G2031" s="242"/>
      <c r="H2031" s="246">
        <v>81.081000000000003</v>
      </c>
      <c r="I2031" s="247"/>
      <c r="J2031" s="242"/>
      <c r="K2031" s="242"/>
      <c r="L2031" s="248"/>
      <c r="M2031" s="249"/>
      <c r="N2031" s="250"/>
      <c r="O2031" s="250"/>
      <c r="P2031" s="250"/>
      <c r="Q2031" s="250"/>
      <c r="R2031" s="250"/>
      <c r="S2031" s="250"/>
      <c r="T2031" s="251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52" t="s">
        <v>230</v>
      </c>
      <c r="AU2031" s="252" t="s">
        <v>88</v>
      </c>
      <c r="AV2031" s="13" t="s">
        <v>88</v>
      </c>
      <c r="AW2031" s="13" t="s">
        <v>34</v>
      </c>
      <c r="AX2031" s="13" t="s">
        <v>79</v>
      </c>
      <c r="AY2031" s="252" t="s">
        <v>216</v>
      </c>
    </row>
    <row r="2032" s="14" customFormat="1">
      <c r="A2032" s="14"/>
      <c r="B2032" s="253"/>
      <c r="C2032" s="254"/>
      <c r="D2032" s="243" t="s">
        <v>230</v>
      </c>
      <c r="E2032" s="255" t="s">
        <v>1</v>
      </c>
      <c r="F2032" s="256" t="s">
        <v>285</v>
      </c>
      <c r="G2032" s="254"/>
      <c r="H2032" s="257">
        <v>1214.74</v>
      </c>
      <c r="I2032" s="258"/>
      <c r="J2032" s="254"/>
      <c r="K2032" s="254"/>
      <c r="L2032" s="259"/>
      <c r="M2032" s="260"/>
      <c r="N2032" s="261"/>
      <c r="O2032" s="261"/>
      <c r="P2032" s="261"/>
      <c r="Q2032" s="261"/>
      <c r="R2032" s="261"/>
      <c r="S2032" s="261"/>
      <c r="T2032" s="262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63" t="s">
        <v>230</v>
      </c>
      <c r="AU2032" s="263" t="s">
        <v>88</v>
      </c>
      <c r="AV2032" s="14" t="s">
        <v>121</v>
      </c>
      <c r="AW2032" s="14" t="s">
        <v>34</v>
      </c>
      <c r="AX2032" s="14" t="s">
        <v>86</v>
      </c>
      <c r="AY2032" s="263" t="s">
        <v>216</v>
      </c>
    </row>
    <row r="2033" s="2" customFormat="1" ht="16.5" customHeight="1">
      <c r="A2033" s="39"/>
      <c r="B2033" s="40"/>
      <c r="C2033" s="228" t="s">
        <v>3241</v>
      </c>
      <c r="D2033" s="228" t="s">
        <v>218</v>
      </c>
      <c r="E2033" s="229" t="s">
        <v>3242</v>
      </c>
      <c r="F2033" s="230" t="s">
        <v>3243</v>
      </c>
      <c r="G2033" s="231" t="s">
        <v>277</v>
      </c>
      <c r="H2033" s="232">
        <v>1214.74</v>
      </c>
      <c r="I2033" s="233"/>
      <c r="J2033" s="234">
        <f>ROUND(I2033*H2033,2)</f>
        <v>0</v>
      </c>
      <c r="K2033" s="230" t="s">
        <v>222</v>
      </c>
      <c r="L2033" s="45"/>
      <c r="M2033" s="235" t="s">
        <v>1</v>
      </c>
      <c r="N2033" s="236" t="s">
        <v>44</v>
      </c>
      <c r="O2033" s="92"/>
      <c r="P2033" s="237">
        <f>O2033*H2033</f>
        <v>0</v>
      </c>
      <c r="Q2033" s="237">
        <v>0.00029</v>
      </c>
      <c r="R2033" s="237">
        <f>Q2033*H2033</f>
        <v>0.35227459999999999</v>
      </c>
      <c r="S2033" s="237">
        <v>0</v>
      </c>
      <c r="T2033" s="238">
        <f>S2033*H2033</f>
        <v>0</v>
      </c>
      <c r="U2033" s="39"/>
      <c r="V2033" s="39"/>
      <c r="W2033" s="39"/>
      <c r="X2033" s="39"/>
      <c r="Y2033" s="39"/>
      <c r="Z2033" s="39"/>
      <c r="AA2033" s="39"/>
      <c r="AB2033" s="39"/>
      <c r="AC2033" s="39"/>
      <c r="AD2033" s="39"/>
      <c r="AE2033" s="39"/>
      <c r="AR2033" s="239" t="s">
        <v>290</v>
      </c>
      <c r="AT2033" s="239" t="s">
        <v>218</v>
      </c>
      <c r="AU2033" s="239" t="s">
        <v>88</v>
      </c>
      <c r="AY2033" s="18" t="s">
        <v>216</v>
      </c>
      <c r="BE2033" s="240">
        <f>IF(N2033="základní",J2033,0)</f>
        <v>0</v>
      </c>
      <c r="BF2033" s="240">
        <f>IF(N2033="snížená",J2033,0)</f>
        <v>0</v>
      </c>
      <c r="BG2033" s="240">
        <f>IF(N2033="zákl. přenesená",J2033,0)</f>
        <v>0</v>
      </c>
      <c r="BH2033" s="240">
        <f>IF(N2033="sníž. přenesená",J2033,0)</f>
        <v>0</v>
      </c>
      <c r="BI2033" s="240">
        <f>IF(N2033="nulová",J2033,0)</f>
        <v>0</v>
      </c>
      <c r="BJ2033" s="18" t="s">
        <v>86</v>
      </c>
      <c r="BK2033" s="240">
        <f>ROUND(I2033*H2033,2)</f>
        <v>0</v>
      </c>
      <c r="BL2033" s="18" t="s">
        <v>290</v>
      </c>
      <c r="BM2033" s="239" t="s">
        <v>3244</v>
      </c>
    </row>
    <row r="2034" s="13" customFormat="1">
      <c r="A2034" s="13"/>
      <c r="B2034" s="241"/>
      <c r="C2034" s="242"/>
      <c r="D2034" s="243" t="s">
        <v>230</v>
      </c>
      <c r="E2034" s="244" t="s">
        <v>1</v>
      </c>
      <c r="F2034" s="245" t="s">
        <v>3245</v>
      </c>
      <c r="G2034" s="242"/>
      <c r="H2034" s="246">
        <v>1214.74</v>
      </c>
      <c r="I2034" s="247"/>
      <c r="J2034" s="242"/>
      <c r="K2034" s="242"/>
      <c r="L2034" s="248"/>
      <c r="M2034" s="249"/>
      <c r="N2034" s="250"/>
      <c r="O2034" s="250"/>
      <c r="P2034" s="250"/>
      <c r="Q2034" s="250"/>
      <c r="R2034" s="250"/>
      <c r="S2034" s="250"/>
      <c r="T2034" s="251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T2034" s="252" t="s">
        <v>230</v>
      </c>
      <c r="AU2034" s="252" t="s">
        <v>88</v>
      </c>
      <c r="AV2034" s="13" t="s">
        <v>88</v>
      </c>
      <c r="AW2034" s="13" t="s">
        <v>34</v>
      </c>
      <c r="AX2034" s="13" t="s">
        <v>86</v>
      </c>
      <c r="AY2034" s="252" t="s">
        <v>216</v>
      </c>
    </row>
    <row r="2035" s="12" customFormat="1" ht="22.8" customHeight="1">
      <c r="A2035" s="12"/>
      <c r="B2035" s="212"/>
      <c r="C2035" s="213"/>
      <c r="D2035" s="214" t="s">
        <v>78</v>
      </c>
      <c r="E2035" s="226" t="s">
        <v>3246</v>
      </c>
      <c r="F2035" s="226" t="s">
        <v>3247</v>
      </c>
      <c r="G2035" s="213"/>
      <c r="H2035" s="213"/>
      <c r="I2035" s="216"/>
      <c r="J2035" s="227">
        <f>BK2035</f>
        <v>0</v>
      </c>
      <c r="K2035" s="213"/>
      <c r="L2035" s="218"/>
      <c r="M2035" s="219"/>
      <c r="N2035" s="220"/>
      <c r="O2035" s="220"/>
      <c r="P2035" s="221">
        <f>SUM(P2036:P2110)</f>
        <v>0</v>
      </c>
      <c r="Q2035" s="220"/>
      <c r="R2035" s="221">
        <f>SUM(R2036:R2110)</f>
        <v>0.34790779999999999</v>
      </c>
      <c r="S2035" s="220"/>
      <c r="T2035" s="222">
        <f>SUM(T2036:T2110)</f>
        <v>0</v>
      </c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R2035" s="223" t="s">
        <v>88</v>
      </c>
      <c r="AT2035" s="224" t="s">
        <v>78</v>
      </c>
      <c r="AU2035" s="224" t="s">
        <v>86</v>
      </c>
      <c r="AY2035" s="223" t="s">
        <v>216</v>
      </c>
      <c r="BK2035" s="225">
        <f>SUM(BK2036:BK2110)</f>
        <v>0</v>
      </c>
    </row>
    <row r="2036" s="2" customFormat="1" ht="21.75" customHeight="1">
      <c r="A2036" s="39"/>
      <c r="B2036" s="40"/>
      <c r="C2036" s="228" t="s">
        <v>3248</v>
      </c>
      <c r="D2036" s="228" t="s">
        <v>218</v>
      </c>
      <c r="E2036" s="229" t="s">
        <v>3249</v>
      </c>
      <c r="F2036" s="230" t="s">
        <v>3250</v>
      </c>
      <c r="G2036" s="231" t="s">
        <v>221</v>
      </c>
      <c r="H2036" s="232">
        <v>27</v>
      </c>
      <c r="I2036" s="233"/>
      <c r="J2036" s="234">
        <f>ROUND(I2036*H2036,2)</f>
        <v>0</v>
      </c>
      <c r="K2036" s="230" t="s">
        <v>222</v>
      </c>
      <c r="L2036" s="45"/>
      <c r="M2036" s="235" t="s">
        <v>1</v>
      </c>
      <c r="N2036" s="236" t="s">
        <v>44</v>
      </c>
      <c r="O2036" s="92"/>
      <c r="P2036" s="237">
        <f>O2036*H2036</f>
        <v>0</v>
      </c>
      <c r="Q2036" s="237">
        <v>0</v>
      </c>
      <c r="R2036" s="237">
        <f>Q2036*H2036</f>
        <v>0</v>
      </c>
      <c r="S2036" s="237">
        <v>0</v>
      </c>
      <c r="T2036" s="238">
        <f>S2036*H2036</f>
        <v>0</v>
      </c>
      <c r="U2036" s="39"/>
      <c r="V2036" s="39"/>
      <c r="W2036" s="39"/>
      <c r="X2036" s="39"/>
      <c r="Y2036" s="39"/>
      <c r="Z2036" s="39"/>
      <c r="AA2036" s="39"/>
      <c r="AB2036" s="39"/>
      <c r="AC2036" s="39"/>
      <c r="AD2036" s="39"/>
      <c r="AE2036" s="39"/>
      <c r="AR2036" s="239" t="s">
        <v>290</v>
      </c>
      <c r="AT2036" s="239" t="s">
        <v>218</v>
      </c>
      <c r="AU2036" s="239" t="s">
        <v>88</v>
      </c>
      <c r="AY2036" s="18" t="s">
        <v>216</v>
      </c>
      <c r="BE2036" s="240">
        <f>IF(N2036="základní",J2036,0)</f>
        <v>0</v>
      </c>
      <c r="BF2036" s="240">
        <f>IF(N2036="snížená",J2036,0)</f>
        <v>0</v>
      </c>
      <c r="BG2036" s="240">
        <f>IF(N2036="zákl. přenesená",J2036,0)</f>
        <v>0</v>
      </c>
      <c r="BH2036" s="240">
        <f>IF(N2036="sníž. přenesená",J2036,0)</f>
        <v>0</v>
      </c>
      <c r="BI2036" s="240">
        <f>IF(N2036="nulová",J2036,0)</f>
        <v>0</v>
      </c>
      <c r="BJ2036" s="18" t="s">
        <v>86</v>
      </c>
      <c r="BK2036" s="240">
        <f>ROUND(I2036*H2036,2)</f>
        <v>0</v>
      </c>
      <c r="BL2036" s="18" t="s">
        <v>290</v>
      </c>
      <c r="BM2036" s="239" t="s">
        <v>3251</v>
      </c>
    </row>
    <row r="2037" s="13" customFormat="1">
      <c r="A2037" s="13"/>
      <c r="B2037" s="241"/>
      <c r="C2037" s="242"/>
      <c r="D2037" s="243" t="s">
        <v>230</v>
      </c>
      <c r="E2037" s="244" t="s">
        <v>1</v>
      </c>
      <c r="F2037" s="245" t="s">
        <v>3252</v>
      </c>
      <c r="G2037" s="242"/>
      <c r="H2037" s="246">
        <v>3</v>
      </c>
      <c r="I2037" s="247"/>
      <c r="J2037" s="242"/>
      <c r="K2037" s="242"/>
      <c r="L2037" s="248"/>
      <c r="M2037" s="249"/>
      <c r="N2037" s="250"/>
      <c r="O2037" s="250"/>
      <c r="P2037" s="250"/>
      <c r="Q2037" s="250"/>
      <c r="R2037" s="250"/>
      <c r="S2037" s="250"/>
      <c r="T2037" s="251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T2037" s="252" t="s">
        <v>230</v>
      </c>
      <c r="AU2037" s="252" t="s">
        <v>88</v>
      </c>
      <c r="AV2037" s="13" t="s">
        <v>88</v>
      </c>
      <c r="AW2037" s="13" t="s">
        <v>34</v>
      </c>
      <c r="AX2037" s="13" t="s">
        <v>79</v>
      </c>
      <c r="AY2037" s="252" t="s">
        <v>216</v>
      </c>
    </row>
    <row r="2038" s="13" customFormat="1">
      <c r="A2038" s="13"/>
      <c r="B2038" s="241"/>
      <c r="C2038" s="242"/>
      <c r="D2038" s="243" t="s">
        <v>230</v>
      </c>
      <c r="E2038" s="244" t="s">
        <v>1</v>
      </c>
      <c r="F2038" s="245" t="s">
        <v>3253</v>
      </c>
      <c r="G2038" s="242"/>
      <c r="H2038" s="246">
        <v>1</v>
      </c>
      <c r="I2038" s="247"/>
      <c r="J2038" s="242"/>
      <c r="K2038" s="242"/>
      <c r="L2038" s="248"/>
      <c r="M2038" s="249"/>
      <c r="N2038" s="250"/>
      <c r="O2038" s="250"/>
      <c r="P2038" s="250"/>
      <c r="Q2038" s="250"/>
      <c r="R2038" s="250"/>
      <c r="S2038" s="250"/>
      <c r="T2038" s="251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52" t="s">
        <v>230</v>
      </c>
      <c r="AU2038" s="252" t="s">
        <v>88</v>
      </c>
      <c r="AV2038" s="13" t="s">
        <v>88</v>
      </c>
      <c r="AW2038" s="13" t="s">
        <v>34</v>
      </c>
      <c r="AX2038" s="13" t="s">
        <v>79</v>
      </c>
      <c r="AY2038" s="252" t="s">
        <v>216</v>
      </c>
    </row>
    <row r="2039" s="13" customFormat="1">
      <c r="A2039" s="13"/>
      <c r="B2039" s="241"/>
      <c r="C2039" s="242"/>
      <c r="D2039" s="243" t="s">
        <v>230</v>
      </c>
      <c r="E2039" s="244" t="s">
        <v>1</v>
      </c>
      <c r="F2039" s="245" t="s">
        <v>3254</v>
      </c>
      <c r="G2039" s="242"/>
      <c r="H2039" s="246">
        <v>13</v>
      </c>
      <c r="I2039" s="247"/>
      <c r="J2039" s="242"/>
      <c r="K2039" s="242"/>
      <c r="L2039" s="248"/>
      <c r="M2039" s="249"/>
      <c r="N2039" s="250"/>
      <c r="O2039" s="250"/>
      <c r="P2039" s="250"/>
      <c r="Q2039" s="250"/>
      <c r="R2039" s="250"/>
      <c r="S2039" s="250"/>
      <c r="T2039" s="251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52" t="s">
        <v>230</v>
      </c>
      <c r="AU2039" s="252" t="s">
        <v>88</v>
      </c>
      <c r="AV2039" s="13" t="s">
        <v>88</v>
      </c>
      <c r="AW2039" s="13" t="s">
        <v>34</v>
      </c>
      <c r="AX2039" s="13" t="s">
        <v>79</v>
      </c>
      <c r="AY2039" s="252" t="s">
        <v>216</v>
      </c>
    </row>
    <row r="2040" s="13" customFormat="1">
      <c r="A2040" s="13"/>
      <c r="B2040" s="241"/>
      <c r="C2040" s="242"/>
      <c r="D2040" s="243" t="s">
        <v>230</v>
      </c>
      <c r="E2040" s="244" t="s">
        <v>1</v>
      </c>
      <c r="F2040" s="245" t="s">
        <v>3255</v>
      </c>
      <c r="G2040" s="242"/>
      <c r="H2040" s="246">
        <v>7</v>
      </c>
      <c r="I2040" s="247"/>
      <c r="J2040" s="242"/>
      <c r="K2040" s="242"/>
      <c r="L2040" s="248"/>
      <c r="M2040" s="249"/>
      <c r="N2040" s="250"/>
      <c r="O2040" s="250"/>
      <c r="P2040" s="250"/>
      <c r="Q2040" s="250"/>
      <c r="R2040" s="250"/>
      <c r="S2040" s="250"/>
      <c r="T2040" s="251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52" t="s">
        <v>230</v>
      </c>
      <c r="AU2040" s="252" t="s">
        <v>88</v>
      </c>
      <c r="AV2040" s="13" t="s">
        <v>88</v>
      </c>
      <c r="AW2040" s="13" t="s">
        <v>34</v>
      </c>
      <c r="AX2040" s="13" t="s">
        <v>79</v>
      </c>
      <c r="AY2040" s="252" t="s">
        <v>216</v>
      </c>
    </row>
    <row r="2041" s="13" customFormat="1">
      <c r="A2041" s="13"/>
      <c r="B2041" s="241"/>
      <c r="C2041" s="242"/>
      <c r="D2041" s="243" t="s">
        <v>230</v>
      </c>
      <c r="E2041" s="244" t="s">
        <v>1</v>
      </c>
      <c r="F2041" s="245" t="s">
        <v>3256</v>
      </c>
      <c r="G2041" s="242"/>
      <c r="H2041" s="246">
        <v>1</v>
      </c>
      <c r="I2041" s="247"/>
      <c r="J2041" s="242"/>
      <c r="K2041" s="242"/>
      <c r="L2041" s="248"/>
      <c r="M2041" s="249"/>
      <c r="N2041" s="250"/>
      <c r="O2041" s="250"/>
      <c r="P2041" s="250"/>
      <c r="Q2041" s="250"/>
      <c r="R2041" s="250"/>
      <c r="S2041" s="250"/>
      <c r="T2041" s="251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T2041" s="252" t="s">
        <v>230</v>
      </c>
      <c r="AU2041" s="252" t="s">
        <v>88</v>
      </c>
      <c r="AV2041" s="13" t="s">
        <v>88</v>
      </c>
      <c r="AW2041" s="13" t="s">
        <v>34</v>
      </c>
      <c r="AX2041" s="13" t="s">
        <v>79</v>
      </c>
      <c r="AY2041" s="252" t="s">
        <v>216</v>
      </c>
    </row>
    <row r="2042" s="13" customFormat="1">
      <c r="A2042" s="13"/>
      <c r="B2042" s="241"/>
      <c r="C2042" s="242"/>
      <c r="D2042" s="243" t="s">
        <v>230</v>
      </c>
      <c r="E2042" s="244" t="s">
        <v>1</v>
      </c>
      <c r="F2042" s="245" t="s">
        <v>3257</v>
      </c>
      <c r="G2042" s="242"/>
      <c r="H2042" s="246">
        <v>2</v>
      </c>
      <c r="I2042" s="247"/>
      <c r="J2042" s="242"/>
      <c r="K2042" s="242"/>
      <c r="L2042" s="248"/>
      <c r="M2042" s="249"/>
      <c r="N2042" s="250"/>
      <c r="O2042" s="250"/>
      <c r="P2042" s="250"/>
      <c r="Q2042" s="250"/>
      <c r="R2042" s="250"/>
      <c r="S2042" s="250"/>
      <c r="T2042" s="251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52" t="s">
        <v>230</v>
      </c>
      <c r="AU2042" s="252" t="s">
        <v>88</v>
      </c>
      <c r="AV2042" s="13" t="s">
        <v>88</v>
      </c>
      <c r="AW2042" s="13" t="s">
        <v>34</v>
      </c>
      <c r="AX2042" s="13" t="s">
        <v>79</v>
      </c>
      <c r="AY2042" s="252" t="s">
        <v>216</v>
      </c>
    </row>
    <row r="2043" s="14" customFormat="1">
      <c r="A2043" s="14"/>
      <c r="B2043" s="253"/>
      <c r="C2043" s="254"/>
      <c r="D2043" s="243" t="s">
        <v>230</v>
      </c>
      <c r="E2043" s="255" t="s">
        <v>1</v>
      </c>
      <c r="F2043" s="256" t="s">
        <v>285</v>
      </c>
      <c r="G2043" s="254"/>
      <c r="H2043" s="257">
        <v>27</v>
      </c>
      <c r="I2043" s="258"/>
      <c r="J2043" s="254"/>
      <c r="K2043" s="254"/>
      <c r="L2043" s="259"/>
      <c r="M2043" s="260"/>
      <c r="N2043" s="261"/>
      <c r="O2043" s="261"/>
      <c r="P2043" s="261"/>
      <c r="Q2043" s="261"/>
      <c r="R2043" s="261"/>
      <c r="S2043" s="261"/>
      <c r="T2043" s="262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63" t="s">
        <v>230</v>
      </c>
      <c r="AU2043" s="263" t="s">
        <v>88</v>
      </c>
      <c r="AV2043" s="14" t="s">
        <v>121</v>
      </c>
      <c r="AW2043" s="14" t="s">
        <v>34</v>
      </c>
      <c r="AX2043" s="14" t="s">
        <v>86</v>
      </c>
      <c r="AY2043" s="263" t="s">
        <v>216</v>
      </c>
    </row>
    <row r="2044" s="2" customFormat="1" ht="21.75" customHeight="1">
      <c r="A2044" s="39"/>
      <c r="B2044" s="40"/>
      <c r="C2044" s="264" t="s">
        <v>3258</v>
      </c>
      <c r="D2044" s="264" t="s">
        <v>372</v>
      </c>
      <c r="E2044" s="265" t="s">
        <v>3259</v>
      </c>
      <c r="F2044" s="266" t="s">
        <v>3260</v>
      </c>
      <c r="G2044" s="267" t="s">
        <v>277</v>
      </c>
      <c r="H2044" s="268">
        <v>27.129000000000001</v>
      </c>
      <c r="I2044" s="269"/>
      <c r="J2044" s="270">
        <f>ROUND(I2044*H2044,2)</f>
        <v>0</v>
      </c>
      <c r="K2044" s="266" t="s">
        <v>222</v>
      </c>
      <c r="L2044" s="271"/>
      <c r="M2044" s="272" t="s">
        <v>1</v>
      </c>
      <c r="N2044" s="273" t="s">
        <v>44</v>
      </c>
      <c r="O2044" s="92"/>
      <c r="P2044" s="237">
        <f>O2044*H2044</f>
        <v>0</v>
      </c>
      <c r="Q2044" s="237">
        <v>0.001</v>
      </c>
      <c r="R2044" s="237">
        <f>Q2044*H2044</f>
        <v>0.027129</v>
      </c>
      <c r="S2044" s="237">
        <v>0</v>
      </c>
      <c r="T2044" s="238">
        <f>S2044*H2044</f>
        <v>0</v>
      </c>
      <c r="U2044" s="39"/>
      <c r="V2044" s="39"/>
      <c r="W2044" s="39"/>
      <c r="X2044" s="39"/>
      <c r="Y2044" s="39"/>
      <c r="Z2044" s="39"/>
      <c r="AA2044" s="39"/>
      <c r="AB2044" s="39"/>
      <c r="AC2044" s="39"/>
      <c r="AD2044" s="39"/>
      <c r="AE2044" s="39"/>
      <c r="AR2044" s="239" t="s">
        <v>371</v>
      </c>
      <c r="AT2044" s="239" t="s">
        <v>372</v>
      </c>
      <c r="AU2044" s="239" t="s">
        <v>88</v>
      </c>
      <c r="AY2044" s="18" t="s">
        <v>216</v>
      </c>
      <c r="BE2044" s="240">
        <f>IF(N2044="základní",J2044,0)</f>
        <v>0</v>
      </c>
      <c r="BF2044" s="240">
        <f>IF(N2044="snížená",J2044,0)</f>
        <v>0</v>
      </c>
      <c r="BG2044" s="240">
        <f>IF(N2044="zákl. přenesená",J2044,0)</f>
        <v>0</v>
      </c>
      <c r="BH2044" s="240">
        <f>IF(N2044="sníž. přenesená",J2044,0)</f>
        <v>0</v>
      </c>
      <c r="BI2044" s="240">
        <f>IF(N2044="nulová",J2044,0)</f>
        <v>0</v>
      </c>
      <c r="BJ2044" s="18" t="s">
        <v>86</v>
      </c>
      <c r="BK2044" s="240">
        <f>ROUND(I2044*H2044,2)</f>
        <v>0</v>
      </c>
      <c r="BL2044" s="18" t="s">
        <v>290</v>
      </c>
      <c r="BM2044" s="239" t="s">
        <v>3261</v>
      </c>
    </row>
    <row r="2045" s="2" customFormat="1">
      <c r="A2045" s="39"/>
      <c r="B2045" s="40"/>
      <c r="C2045" s="41"/>
      <c r="D2045" s="243" t="s">
        <v>1639</v>
      </c>
      <c r="E2045" s="41"/>
      <c r="F2045" s="291" t="s">
        <v>3262</v>
      </c>
      <c r="G2045" s="41"/>
      <c r="H2045" s="41"/>
      <c r="I2045" s="292"/>
      <c r="J2045" s="41"/>
      <c r="K2045" s="41"/>
      <c r="L2045" s="45"/>
      <c r="M2045" s="293"/>
      <c r="N2045" s="294"/>
      <c r="O2045" s="92"/>
      <c r="P2045" s="92"/>
      <c r="Q2045" s="92"/>
      <c r="R2045" s="92"/>
      <c r="S2045" s="92"/>
      <c r="T2045" s="93"/>
      <c r="U2045" s="39"/>
      <c r="V2045" s="39"/>
      <c r="W2045" s="39"/>
      <c r="X2045" s="39"/>
      <c r="Y2045" s="39"/>
      <c r="Z2045" s="39"/>
      <c r="AA2045" s="39"/>
      <c r="AB2045" s="39"/>
      <c r="AC2045" s="39"/>
      <c r="AD2045" s="39"/>
      <c r="AE2045" s="39"/>
      <c r="AT2045" s="18" t="s">
        <v>1639</v>
      </c>
      <c r="AU2045" s="18" t="s">
        <v>88</v>
      </c>
    </row>
    <row r="2046" s="13" customFormat="1">
      <c r="A2046" s="13"/>
      <c r="B2046" s="241"/>
      <c r="C2046" s="242"/>
      <c r="D2046" s="243" t="s">
        <v>230</v>
      </c>
      <c r="E2046" s="244" t="s">
        <v>1</v>
      </c>
      <c r="F2046" s="245" t="s">
        <v>3263</v>
      </c>
      <c r="G2046" s="242"/>
      <c r="H2046" s="246">
        <v>2.5760000000000001</v>
      </c>
      <c r="I2046" s="247"/>
      <c r="J2046" s="242"/>
      <c r="K2046" s="242"/>
      <c r="L2046" s="248"/>
      <c r="M2046" s="249"/>
      <c r="N2046" s="250"/>
      <c r="O2046" s="250"/>
      <c r="P2046" s="250"/>
      <c r="Q2046" s="250"/>
      <c r="R2046" s="250"/>
      <c r="S2046" s="250"/>
      <c r="T2046" s="251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52" t="s">
        <v>230</v>
      </c>
      <c r="AU2046" s="252" t="s">
        <v>88</v>
      </c>
      <c r="AV2046" s="13" t="s">
        <v>88</v>
      </c>
      <c r="AW2046" s="13" t="s">
        <v>34</v>
      </c>
      <c r="AX2046" s="13" t="s">
        <v>79</v>
      </c>
      <c r="AY2046" s="252" t="s">
        <v>216</v>
      </c>
    </row>
    <row r="2047" s="13" customFormat="1">
      <c r="A2047" s="13"/>
      <c r="B2047" s="241"/>
      <c r="C2047" s="242"/>
      <c r="D2047" s="243" t="s">
        <v>230</v>
      </c>
      <c r="E2047" s="244" t="s">
        <v>1</v>
      </c>
      <c r="F2047" s="245" t="s">
        <v>3264</v>
      </c>
      <c r="G2047" s="242"/>
      <c r="H2047" s="246">
        <v>18.428000000000001</v>
      </c>
      <c r="I2047" s="247"/>
      <c r="J2047" s="242"/>
      <c r="K2047" s="242"/>
      <c r="L2047" s="248"/>
      <c r="M2047" s="249"/>
      <c r="N2047" s="250"/>
      <c r="O2047" s="250"/>
      <c r="P2047" s="250"/>
      <c r="Q2047" s="250"/>
      <c r="R2047" s="250"/>
      <c r="S2047" s="250"/>
      <c r="T2047" s="251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52" t="s">
        <v>230</v>
      </c>
      <c r="AU2047" s="252" t="s">
        <v>88</v>
      </c>
      <c r="AV2047" s="13" t="s">
        <v>88</v>
      </c>
      <c r="AW2047" s="13" t="s">
        <v>34</v>
      </c>
      <c r="AX2047" s="13" t="s">
        <v>79</v>
      </c>
      <c r="AY2047" s="252" t="s">
        <v>216</v>
      </c>
    </row>
    <row r="2048" s="13" customFormat="1">
      <c r="A2048" s="13"/>
      <c r="B2048" s="241"/>
      <c r="C2048" s="242"/>
      <c r="D2048" s="243" t="s">
        <v>230</v>
      </c>
      <c r="E2048" s="244" t="s">
        <v>1</v>
      </c>
      <c r="F2048" s="245" t="s">
        <v>3265</v>
      </c>
      <c r="G2048" s="242"/>
      <c r="H2048" s="246">
        <v>6.125</v>
      </c>
      <c r="I2048" s="247"/>
      <c r="J2048" s="242"/>
      <c r="K2048" s="242"/>
      <c r="L2048" s="248"/>
      <c r="M2048" s="249"/>
      <c r="N2048" s="250"/>
      <c r="O2048" s="250"/>
      <c r="P2048" s="250"/>
      <c r="Q2048" s="250"/>
      <c r="R2048" s="250"/>
      <c r="S2048" s="250"/>
      <c r="T2048" s="251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T2048" s="252" t="s">
        <v>230</v>
      </c>
      <c r="AU2048" s="252" t="s">
        <v>88</v>
      </c>
      <c r="AV2048" s="13" t="s">
        <v>88</v>
      </c>
      <c r="AW2048" s="13" t="s">
        <v>34</v>
      </c>
      <c r="AX2048" s="13" t="s">
        <v>79</v>
      </c>
      <c r="AY2048" s="252" t="s">
        <v>216</v>
      </c>
    </row>
    <row r="2049" s="14" customFormat="1">
      <c r="A2049" s="14"/>
      <c r="B2049" s="253"/>
      <c r="C2049" s="254"/>
      <c r="D2049" s="243" t="s">
        <v>230</v>
      </c>
      <c r="E2049" s="255" t="s">
        <v>1</v>
      </c>
      <c r="F2049" s="256" t="s">
        <v>285</v>
      </c>
      <c r="G2049" s="254"/>
      <c r="H2049" s="257">
        <v>27.129000000000001</v>
      </c>
      <c r="I2049" s="258"/>
      <c r="J2049" s="254"/>
      <c r="K2049" s="254"/>
      <c r="L2049" s="259"/>
      <c r="M2049" s="260"/>
      <c r="N2049" s="261"/>
      <c r="O2049" s="261"/>
      <c r="P2049" s="261"/>
      <c r="Q2049" s="261"/>
      <c r="R2049" s="261"/>
      <c r="S2049" s="261"/>
      <c r="T2049" s="262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T2049" s="263" t="s">
        <v>230</v>
      </c>
      <c r="AU2049" s="263" t="s">
        <v>88</v>
      </c>
      <c r="AV2049" s="14" t="s">
        <v>121</v>
      </c>
      <c r="AW2049" s="14" t="s">
        <v>34</v>
      </c>
      <c r="AX2049" s="14" t="s">
        <v>86</v>
      </c>
      <c r="AY2049" s="263" t="s">
        <v>216</v>
      </c>
    </row>
    <row r="2050" s="2" customFormat="1" ht="21.75" customHeight="1">
      <c r="A2050" s="39"/>
      <c r="B2050" s="40"/>
      <c r="C2050" s="264" t="s">
        <v>3266</v>
      </c>
      <c r="D2050" s="264" t="s">
        <v>372</v>
      </c>
      <c r="E2050" s="265" t="s">
        <v>3267</v>
      </c>
      <c r="F2050" s="266" t="s">
        <v>3268</v>
      </c>
      <c r="G2050" s="267" t="s">
        <v>277</v>
      </c>
      <c r="H2050" s="268">
        <v>2.3999999999999999</v>
      </c>
      <c r="I2050" s="269"/>
      <c r="J2050" s="270">
        <f>ROUND(I2050*H2050,2)</f>
        <v>0</v>
      </c>
      <c r="K2050" s="266" t="s">
        <v>222</v>
      </c>
      <c r="L2050" s="271"/>
      <c r="M2050" s="272" t="s">
        <v>1</v>
      </c>
      <c r="N2050" s="273" t="s">
        <v>44</v>
      </c>
      <c r="O2050" s="92"/>
      <c r="P2050" s="237">
        <f>O2050*H2050</f>
        <v>0</v>
      </c>
      <c r="Q2050" s="237">
        <v>0.001</v>
      </c>
      <c r="R2050" s="237">
        <f>Q2050*H2050</f>
        <v>0.0023999999999999998</v>
      </c>
      <c r="S2050" s="237">
        <v>0</v>
      </c>
      <c r="T2050" s="238">
        <f>S2050*H2050</f>
        <v>0</v>
      </c>
      <c r="U2050" s="39"/>
      <c r="V2050" s="39"/>
      <c r="W2050" s="39"/>
      <c r="X2050" s="39"/>
      <c r="Y2050" s="39"/>
      <c r="Z2050" s="39"/>
      <c r="AA2050" s="39"/>
      <c r="AB2050" s="39"/>
      <c r="AC2050" s="39"/>
      <c r="AD2050" s="39"/>
      <c r="AE2050" s="39"/>
      <c r="AR2050" s="239" t="s">
        <v>371</v>
      </c>
      <c r="AT2050" s="239" t="s">
        <v>372</v>
      </c>
      <c r="AU2050" s="239" t="s">
        <v>88</v>
      </c>
      <c r="AY2050" s="18" t="s">
        <v>216</v>
      </c>
      <c r="BE2050" s="240">
        <f>IF(N2050="základní",J2050,0)</f>
        <v>0</v>
      </c>
      <c r="BF2050" s="240">
        <f>IF(N2050="snížená",J2050,0)</f>
        <v>0</v>
      </c>
      <c r="BG2050" s="240">
        <f>IF(N2050="zákl. přenesená",J2050,0)</f>
        <v>0</v>
      </c>
      <c r="BH2050" s="240">
        <f>IF(N2050="sníž. přenesená",J2050,0)</f>
        <v>0</v>
      </c>
      <c r="BI2050" s="240">
        <f>IF(N2050="nulová",J2050,0)</f>
        <v>0</v>
      </c>
      <c r="BJ2050" s="18" t="s">
        <v>86</v>
      </c>
      <c r="BK2050" s="240">
        <f>ROUND(I2050*H2050,2)</f>
        <v>0</v>
      </c>
      <c r="BL2050" s="18" t="s">
        <v>290</v>
      </c>
      <c r="BM2050" s="239" t="s">
        <v>3269</v>
      </c>
    </row>
    <row r="2051" s="2" customFormat="1">
      <c r="A2051" s="39"/>
      <c r="B2051" s="40"/>
      <c r="C2051" s="41"/>
      <c r="D2051" s="243" t="s">
        <v>1639</v>
      </c>
      <c r="E2051" s="41"/>
      <c r="F2051" s="291" t="s">
        <v>3262</v>
      </c>
      <c r="G2051" s="41"/>
      <c r="H2051" s="41"/>
      <c r="I2051" s="292"/>
      <c r="J2051" s="41"/>
      <c r="K2051" s="41"/>
      <c r="L2051" s="45"/>
      <c r="M2051" s="293"/>
      <c r="N2051" s="294"/>
      <c r="O2051" s="92"/>
      <c r="P2051" s="92"/>
      <c r="Q2051" s="92"/>
      <c r="R2051" s="92"/>
      <c r="S2051" s="92"/>
      <c r="T2051" s="93"/>
      <c r="U2051" s="39"/>
      <c r="V2051" s="39"/>
      <c r="W2051" s="39"/>
      <c r="X2051" s="39"/>
      <c r="Y2051" s="39"/>
      <c r="Z2051" s="39"/>
      <c r="AA2051" s="39"/>
      <c r="AB2051" s="39"/>
      <c r="AC2051" s="39"/>
      <c r="AD2051" s="39"/>
      <c r="AE2051" s="39"/>
      <c r="AT2051" s="18" t="s">
        <v>1639</v>
      </c>
      <c r="AU2051" s="18" t="s">
        <v>88</v>
      </c>
    </row>
    <row r="2052" s="13" customFormat="1">
      <c r="A2052" s="13"/>
      <c r="B2052" s="241"/>
      <c r="C2052" s="242"/>
      <c r="D2052" s="243" t="s">
        <v>230</v>
      </c>
      <c r="E2052" s="244" t="s">
        <v>1</v>
      </c>
      <c r="F2052" s="245" t="s">
        <v>3270</v>
      </c>
      <c r="G2052" s="242"/>
      <c r="H2052" s="246">
        <v>2.3999999999999999</v>
      </c>
      <c r="I2052" s="247"/>
      <c r="J2052" s="242"/>
      <c r="K2052" s="242"/>
      <c r="L2052" s="248"/>
      <c r="M2052" s="249"/>
      <c r="N2052" s="250"/>
      <c r="O2052" s="250"/>
      <c r="P2052" s="250"/>
      <c r="Q2052" s="250"/>
      <c r="R2052" s="250"/>
      <c r="S2052" s="250"/>
      <c r="T2052" s="251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T2052" s="252" t="s">
        <v>230</v>
      </c>
      <c r="AU2052" s="252" t="s">
        <v>88</v>
      </c>
      <c r="AV2052" s="13" t="s">
        <v>88</v>
      </c>
      <c r="AW2052" s="13" t="s">
        <v>34</v>
      </c>
      <c r="AX2052" s="13" t="s">
        <v>86</v>
      </c>
      <c r="AY2052" s="252" t="s">
        <v>216</v>
      </c>
    </row>
    <row r="2053" s="2" customFormat="1" ht="21.75" customHeight="1">
      <c r="A2053" s="39"/>
      <c r="B2053" s="40"/>
      <c r="C2053" s="264" t="s">
        <v>3271</v>
      </c>
      <c r="D2053" s="264" t="s">
        <v>372</v>
      </c>
      <c r="E2053" s="265" t="s">
        <v>3272</v>
      </c>
      <c r="F2053" s="266" t="s">
        <v>3273</v>
      </c>
      <c r="G2053" s="267" t="s">
        <v>277</v>
      </c>
      <c r="H2053" s="268">
        <v>22.001000000000001</v>
      </c>
      <c r="I2053" s="269"/>
      <c r="J2053" s="270">
        <f>ROUND(I2053*H2053,2)</f>
        <v>0</v>
      </c>
      <c r="K2053" s="266" t="s">
        <v>222</v>
      </c>
      <c r="L2053" s="271"/>
      <c r="M2053" s="272" t="s">
        <v>1</v>
      </c>
      <c r="N2053" s="273" t="s">
        <v>44</v>
      </c>
      <c r="O2053" s="92"/>
      <c r="P2053" s="237">
        <f>O2053*H2053</f>
        <v>0</v>
      </c>
      <c r="Q2053" s="237">
        <v>0.001</v>
      </c>
      <c r="R2053" s="237">
        <f>Q2053*H2053</f>
        <v>0.022001000000000003</v>
      </c>
      <c r="S2053" s="237">
        <v>0</v>
      </c>
      <c r="T2053" s="238">
        <f>S2053*H2053</f>
        <v>0</v>
      </c>
      <c r="U2053" s="39"/>
      <c r="V2053" s="39"/>
      <c r="W2053" s="39"/>
      <c r="X2053" s="39"/>
      <c r="Y2053" s="39"/>
      <c r="Z2053" s="39"/>
      <c r="AA2053" s="39"/>
      <c r="AB2053" s="39"/>
      <c r="AC2053" s="39"/>
      <c r="AD2053" s="39"/>
      <c r="AE2053" s="39"/>
      <c r="AR2053" s="239" t="s">
        <v>371</v>
      </c>
      <c r="AT2053" s="239" t="s">
        <v>372</v>
      </c>
      <c r="AU2053" s="239" t="s">
        <v>88</v>
      </c>
      <c r="AY2053" s="18" t="s">
        <v>216</v>
      </c>
      <c r="BE2053" s="240">
        <f>IF(N2053="základní",J2053,0)</f>
        <v>0</v>
      </c>
      <c r="BF2053" s="240">
        <f>IF(N2053="snížená",J2053,0)</f>
        <v>0</v>
      </c>
      <c r="BG2053" s="240">
        <f>IF(N2053="zákl. přenesená",J2053,0)</f>
        <v>0</v>
      </c>
      <c r="BH2053" s="240">
        <f>IF(N2053="sníž. přenesená",J2053,0)</f>
        <v>0</v>
      </c>
      <c r="BI2053" s="240">
        <f>IF(N2053="nulová",J2053,0)</f>
        <v>0</v>
      </c>
      <c r="BJ2053" s="18" t="s">
        <v>86</v>
      </c>
      <c r="BK2053" s="240">
        <f>ROUND(I2053*H2053,2)</f>
        <v>0</v>
      </c>
      <c r="BL2053" s="18" t="s">
        <v>290</v>
      </c>
      <c r="BM2053" s="239" t="s">
        <v>3274</v>
      </c>
    </row>
    <row r="2054" s="2" customFormat="1">
      <c r="A2054" s="39"/>
      <c r="B2054" s="40"/>
      <c r="C2054" s="41"/>
      <c r="D2054" s="243" t="s">
        <v>1639</v>
      </c>
      <c r="E2054" s="41"/>
      <c r="F2054" s="291" t="s">
        <v>3262</v>
      </c>
      <c r="G2054" s="41"/>
      <c r="H2054" s="41"/>
      <c r="I2054" s="292"/>
      <c r="J2054" s="41"/>
      <c r="K2054" s="41"/>
      <c r="L2054" s="45"/>
      <c r="M2054" s="293"/>
      <c r="N2054" s="294"/>
      <c r="O2054" s="92"/>
      <c r="P2054" s="92"/>
      <c r="Q2054" s="92"/>
      <c r="R2054" s="92"/>
      <c r="S2054" s="92"/>
      <c r="T2054" s="93"/>
      <c r="U2054" s="39"/>
      <c r="V2054" s="39"/>
      <c r="W2054" s="39"/>
      <c r="X2054" s="39"/>
      <c r="Y2054" s="39"/>
      <c r="Z2054" s="39"/>
      <c r="AA2054" s="39"/>
      <c r="AB2054" s="39"/>
      <c r="AC2054" s="39"/>
      <c r="AD2054" s="39"/>
      <c r="AE2054" s="39"/>
      <c r="AT2054" s="18" t="s">
        <v>1639</v>
      </c>
      <c r="AU2054" s="18" t="s">
        <v>88</v>
      </c>
    </row>
    <row r="2055" s="13" customFormat="1">
      <c r="A2055" s="13"/>
      <c r="B2055" s="241"/>
      <c r="C2055" s="242"/>
      <c r="D2055" s="243" t="s">
        <v>230</v>
      </c>
      <c r="E2055" s="244" t="s">
        <v>1</v>
      </c>
      <c r="F2055" s="245" t="s">
        <v>3275</v>
      </c>
      <c r="G2055" s="242"/>
      <c r="H2055" s="246">
        <v>20.312999999999999</v>
      </c>
      <c r="I2055" s="247"/>
      <c r="J2055" s="242"/>
      <c r="K2055" s="242"/>
      <c r="L2055" s="248"/>
      <c r="M2055" s="249"/>
      <c r="N2055" s="250"/>
      <c r="O2055" s="250"/>
      <c r="P2055" s="250"/>
      <c r="Q2055" s="250"/>
      <c r="R2055" s="250"/>
      <c r="S2055" s="250"/>
      <c r="T2055" s="251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52" t="s">
        <v>230</v>
      </c>
      <c r="AU2055" s="252" t="s">
        <v>88</v>
      </c>
      <c r="AV2055" s="13" t="s">
        <v>88</v>
      </c>
      <c r="AW2055" s="13" t="s">
        <v>34</v>
      </c>
      <c r="AX2055" s="13" t="s">
        <v>79</v>
      </c>
      <c r="AY2055" s="252" t="s">
        <v>216</v>
      </c>
    </row>
    <row r="2056" s="13" customFormat="1">
      <c r="A2056" s="13"/>
      <c r="B2056" s="241"/>
      <c r="C2056" s="242"/>
      <c r="D2056" s="243" t="s">
        <v>230</v>
      </c>
      <c r="E2056" s="244" t="s">
        <v>1</v>
      </c>
      <c r="F2056" s="245" t="s">
        <v>3276</v>
      </c>
      <c r="G2056" s="242"/>
      <c r="H2056" s="246">
        <v>1.6879999999999999</v>
      </c>
      <c r="I2056" s="247"/>
      <c r="J2056" s="242"/>
      <c r="K2056" s="242"/>
      <c r="L2056" s="248"/>
      <c r="M2056" s="249"/>
      <c r="N2056" s="250"/>
      <c r="O2056" s="250"/>
      <c r="P2056" s="250"/>
      <c r="Q2056" s="250"/>
      <c r="R2056" s="250"/>
      <c r="S2056" s="250"/>
      <c r="T2056" s="251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T2056" s="252" t="s">
        <v>230</v>
      </c>
      <c r="AU2056" s="252" t="s">
        <v>88</v>
      </c>
      <c r="AV2056" s="13" t="s">
        <v>88</v>
      </c>
      <c r="AW2056" s="13" t="s">
        <v>34</v>
      </c>
      <c r="AX2056" s="13" t="s">
        <v>79</v>
      </c>
      <c r="AY2056" s="252" t="s">
        <v>216</v>
      </c>
    </row>
    <row r="2057" s="14" customFormat="1">
      <c r="A2057" s="14"/>
      <c r="B2057" s="253"/>
      <c r="C2057" s="254"/>
      <c r="D2057" s="243" t="s">
        <v>230</v>
      </c>
      <c r="E2057" s="255" t="s">
        <v>1</v>
      </c>
      <c r="F2057" s="256" t="s">
        <v>285</v>
      </c>
      <c r="G2057" s="254"/>
      <c r="H2057" s="257">
        <v>22.000999999999998</v>
      </c>
      <c r="I2057" s="258"/>
      <c r="J2057" s="254"/>
      <c r="K2057" s="254"/>
      <c r="L2057" s="259"/>
      <c r="M2057" s="260"/>
      <c r="N2057" s="261"/>
      <c r="O2057" s="261"/>
      <c r="P2057" s="261"/>
      <c r="Q2057" s="261"/>
      <c r="R2057" s="261"/>
      <c r="S2057" s="261"/>
      <c r="T2057" s="262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T2057" s="263" t="s">
        <v>230</v>
      </c>
      <c r="AU2057" s="263" t="s">
        <v>88</v>
      </c>
      <c r="AV2057" s="14" t="s">
        <v>121</v>
      </c>
      <c r="AW2057" s="14" t="s">
        <v>34</v>
      </c>
      <c r="AX2057" s="14" t="s">
        <v>86</v>
      </c>
      <c r="AY2057" s="263" t="s">
        <v>216</v>
      </c>
    </row>
    <row r="2058" s="2" customFormat="1" ht="24.15" customHeight="1">
      <c r="A2058" s="39"/>
      <c r="B2058" s="40"/>
      <c r="C2058" s="228" t="s">
        <v>3277</v>
      </c>
      <c r="D2058" s="228" t="s">
        <v>218</v>
      </c>
      <c r="E2058" s="229" t="s">
        <v>3278</v>
      </c>
      <c r="F2058" s="230" t="s">
        <v>3279</v>
      </c>
      <c r="G2058" s="231" t="s">
        <v>221</v>
      </c>
      <c r="H2058" s="232">
        <v>11</v>
      </c>
      <c r="I2058" s="233"/>
      <c r="J2058" s="234">
        <f>ROUND(I2058*H2058,2)</f>
        <v>0</v>
      </c>
      <c r="K2058" s="230" t="s">
        <v>222</v>
      </c>
      <c r="L2058" s="45"/>
      <c r="M2058" s="235" t="s">
        <v>1</v>
      </c>
      <c r="N2058" s="236" t="s">
        <v>44</v>
      </c>
      <c r="O2058" s="92"/>
      <c r="P2058" s="237">
        <f>O2058*H2058</f>
        <v>0</v>
      </c>
      <c r="Q2058" s="237">
        <v>0</v>
      </c>
      <c r="R2058" s="237">
        <f>Q2058*H2058</f>
        <v>0</v>
      </c>
      <c r="S2058" s="237">
        <v>0</v>
      </c>
      <c r="T2058" s="238">
        <f>S2058*H2058</f>
        <v>0</v>
      </c>
      <c r="U2058" s="39"/>
      <c r="V2058" s="39"/>
      <c r="W2058" s="39"/>
      <c r="X2058" s="39"/>
      <c r="Y2058" s="39"/>
      <c r="Z2058" s="39"/>
      <c r="AA2058" s="39"/>
      <c r="AB2058" s="39"/>
      <c r="AC2058" s="39"/>
      <c r="AD2058" s="39"/>
      <c r="AE2058" s="39"/>
      <c r="AR2058" s="239" t="s">
        <v>290</v>
      </c>
      <c r="AT2058" s="239" t="s">
        <v>218</v>
      </c>
      <c r="AU2058" s="239" t="s">
        <v>88</v>
      </c>
      <c r="AY2058" s="18" t="s">
        <v>216</v>
      </c>
      <c r="BE2058" s="240">
        <f>IF(N2058="základní",J2058,0)</f>
        <v>0</v>
      </c>
      <c r="BF2058" s="240">
        <f>IF(N2058="snížená",J2058,0)</f>
        <v>0</v>
      </c>
      <c r="BG2058" s="240">
        <f>IF(N2058="zákl. přenesená",J2058,0)</f>
        <v>0</v>
      </c>
      <c r="BH2058" s="240">
        <f>IF(N2058="sníž. přenesená",J2058,0)</f>
        <v>0</v>
      </c>
      <c r="BI2058" s="240">
        <f>IF(N2058="nulová",J2058,0)</f>
        <v>0</v>
      </c>
      <c r="BJ2058" s="18" t="s">
        <v>86</v>
      </c>
      <c r="BK2058" s="240">
        <f>ROUND(I2058*H2058,2)</f>
        <v>0</v>
      </c>
      <c r="BL2058" s="18" t="s">
        <v>290</v>
      </c>
      <c r="BM2058" s="239" t="s">
        <v>3280</v>
      </c>
    </row>
    <row r="2059" s="13" customFormat="1">
      <c r="A2059" s="13"/>
      <c r="B2059" s="241"/>
      <c r="C2059" s="242"/>
      <c r="D2059" s="243" t="s">
        <v>230</v>
      </c>
      <c r="E2059" s="244" t="s">
        <v>1</v>
      </c>
      <c r="F2059" s="245" t="s">
        <v>3281</v>
      </c>
      <c r="G2059" s="242"/>
      <c r="H2059" s="246">
        <v>10</v>
      </c>
      <c r="I2059" s="247"/>
      <c r="J2059" s="242"/>
      <c r="K2059" s="242"/>
      <c r="L2059" s="248"/>
      <c r="M2059" s="249"/>
      <c r="N2059" s="250"/>
      <c r="O2059" s="250"/>
      <c r="P2059" s="250"/>
      <c r="Q2059" s="250"/>
      <c r="R2059" s="250"/>
      <c r="S2059" s="250"/>
      <c r="T2059" s="251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52" t="s">
        <v>230</v>
      </c>
      <c r="AU2059" s="252" t="s">
        <v>88</v>
      </c>
      <c r="AV2059" s="13" t="s">
        <v>88</v>
      </c>
      <c r="AW2059" s="13" t="s">
        <v>34</v>
      </c>
      <c r="AX2059" s="13" t="s">
        <v>79</v>
      </c>
      <c r="AY2059" s="252" t="s">
        <v>216</v>
      </c>
    </row>
    <row r="2060" s="13" customFormat="1">
      <c r="A2060" s="13"/>
      <c r="B2060" s="241"/>
      <c r="C2060" s="242"/>
      <c r="D2060" s="243" t="s">
        <v>230</v>
      </c>
      <c r="E2060" s="244" t="s">
        <v>1</v>
      </c>
      <c r="F2060" s="245" t="s">
        <v>3282</v>
      </c>
      <c r="G2060" s="242"/>
      <c r="H2060" s="246">
        <v>1</v>
      </c>
      <c r="I2060" s="247"/>
      <c r="J2060" s="242"/>
      <c r="K2060" s="242"/>
      <c r="L2060" s="248"/>
      <c r="M2060" s="249"/>
      <c r="N2060" s="250"/>
      <c r="O2060" s="250"/>
      <c r="P2060" s="250"/>
      <c r="Q2060" s="250"/>
      <c r="R2060" s="250"/>
      <c r="S2060" s="250"/>
      <c r="T2060" s="251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52" t="s">
        <v>230</v>
      </c>
      <c r="AU2060" s="252" t="s">
        <v>88</v>
      </c>
      <c r="AV2060" s="13" t="s">
        <v>88</v>
      </c>
      <c r="AW2060" s="13" t="s">
        <v>34</v>
      </c>
      <c r="AX2060" s="13" t="s">
        <v>79</v>
      </c>
      <c r="AY2060" s="252" t="s">
        <v>216</v>
      </c>
    </row>
    <row r="2061" s="14" customFormat="1">
      <c r="A2061" s="14"/>
      <c r="B2061" s="253"/>
      <c r="C2061" s="254"/>
      <c r="D2061" s="243" t="s">
        <v>230</v>
      </c>
      <c r="E2061" s="255" t="s">
        <v>1</v>
      </c>
      <c r="F2061" s="256" t="s">
        <v>285</v>
      </c>
      <c r="G2061" s="254"/>
      <c r="H2061" s="257">
        <v>11</v>
      </c>
      <c r="I2061" s="258"/>
      <c r="J2061" s="254"/>
      <c r="K2061" s="254"/>
      <c r="L2061" s="259"/>
      <c r="M2061" s="260"/>
      <c r="N2061" s="261"/>
      <c r="O2061" s="261"/>
      <c r="P2061" s="261"/>
      <c r="Q2061" s="261"/>
      <c r="R2061" s="261"/>
      <c r="S2061" s="261"/>
      <c r="T2061" s="262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63" t="s">
        <v>230</v>
      </c>
      <c r="AU2061" s="263" t="s">
        <v>88</v>
      </c>
      <c r="AV2061" s="14" t="s">
        <v>121</v>
      </c>
      <c r="AW2061" s="14" t="s">
        <v>34</v>
      </c>
      <c r="AX2061" s="14" t="s">
        <v>86</v>
      </c>
      <c r="AY2061" s="263" t="s">
        <v>216</v>
      </c>
    </row>
    <row r="2062" s="2" customFormat="1" ht="21.75" customHeight="1">
      <c r="A2062" s="39"/>
      <c r="B2062" s="40"/>
      <c r="C2062" s="264" t="s">
        <v>3283</v>
      </c>
      <c r="D2062" s="264" t="s">
        <v>372</v>
      </c>
      <c r="E2062" s="265" t="s">
        <v>3284</v>
      </c>
      <c r="F2062" s="266" t="s">
        <v>3285</v>
      </c>
      <c r="G2062" s="267" t="s">
        <v>277</v>
      </c>
      <c r="H2062" s="268">
        <v>55</v>
      </c>
      <c r="I2062" s="269"/>
      <c r="J2062" s="270">
        <f>ROUND(I2062*H2062,2)</f>
        <v>0</v>
      </c>
      <c r="K2062" s="266" t="s">
        <v>222</v>
      </c>
      <c r="L2062" s="271"/>
      <c r="M2062" s="272" t="s">
        <v>1</v>
      </c>
      <c r="N2062" s="273" t="s">
        <v>44</v>
      </c>
      <c r="O2062" s="92"/>
      <c r="P2062" s="237">
        <f>O2062*H2062</f>
        <v>0</v>
      </c>
      <c r="Q2062" s="237">
        <v>0.001</v>
      </c>
      <c r="R2062" s="237">
        <f>Q2062*H2062</f>
        <v>0.055</v>
      </c>
      <c r="S2062" s="237">
        <v>0</v>
      </c>
      <c r="T2062" s="238">
        <f>S2062*H2062</f>
        <v>0</v>
      </c>
      <c r="U2062" s="39"/>
      <c r="V2062" s="39"/>
      <c r="W2062" s="39"/>
      <c r="X2062" s="39"/>
      <c r="Y2062" s="39"/>
      <c r="Z2062" s="39"/>
      <c r="AA2062" s="39"/>
      <c r="AB2062" s="39"/>
      <c r="AC2062" s="39"/>
      <c r="AD2062" s="39"/>
      <c r="AE2062" s="39"/>
      <c r="AR2062" s="239" t="s">
        <v>371</v>
      </c>
      <c r="AT2062" s="239" t="s">
        <v>372</v>
      </c>
      <c r="AU2062" s="239" t="s">
        <v>88</v>
      </c>
      <c r="AY2062" s="18" t="s">
        <v>216</v>
      </c>
      <c r="BE2062" s="240">
        <f>IF(N2062="základní",J2062,0)</f>
        <v>0</v>
      </c>
      <c r="BF2062" s="240">
        <f>IF(N2062="snížená",J2062,0)</f>
        <v>0</v>
      </c>
      <c r="BG2062" s="240">
        <f>IF(N2062="zákl. přenesená",J2062,0)</f>
        <v>0</v>
      </c>
      <c r="BH2062" s="240">
        <f>IF(N2062="sníž. přenesená",J2062,0)</f>
        <v>0</v>
      </c>
      <c r="BI2062" s="240">
        <f>IF(N2062="nulová",J2062,0)</f>
        <v>0</v>
      </c>
      <c r="BJ2062" s="18" t="s">
        <v>86</v>
      </c>
      <c r="BK2062" s="240">
        <f>ROUND(I2062*H2062,2)</f>
        <v>0</v>
      </c>
      <c r="BL2062" s="18" t="s">
        <v>290</v>
      </c>
      <c r="BM2062" s="239" t="s">
        <v>3286</v>
      </c>
    </row>
    <row r="2063" s="2" customFormat="1">
      <c r="A2063" s="39"/>
      <c r="B2063" s="40"/>
      <c r="C2063" s="41"/>
      <c r="D2063" s="243" t="s">
        <v>1639</v>
      </c>
      <c r="E2063" s="41"/>
      <c r="F2063" s="291" t="s">
        <v>3262</v>
      </c>
      <c r="G2063" s="41"/>
      <c r="H2063" s="41"/>
      <c r="I2063" s="292"/>
      <c r="J2063" s="41"/>
      <c r="K2063" s="41"/>
      <c r="L2063" s="45"/>
      <c r="M2063" s="293"/>
      <c r="N2063" s="294"/>
      <c r="O2063" s="92"/>
      <c r="P2063" s="92"/>
      <c r="Q2063" s="92"/>
      <c r="R2063" s="92"/>
      <c r="S2063" s="92"/>
      <c r="T2063" s="93"/>
      <c r="U2063" s="39"/>
      <c r="V2063" s="39"/>
      <c r="W2063" s="39"/>
      <c r="X2063" s="39"/>
      <c r="Y2063" s="39"/>
      <c r="Z2063" s="39"/>
      <c r="AA2063" s="39"/>
      <c r="AB2063" s="39"/>
      <c r="AC2063" s="39"/>
      <c r="AD2063" s="39"/>
      <c r="AE2063" s="39"/>
      <c r="AT2063" s="18" t="s">
        <v>1639</v>
      </c>
      <c r="AU2063" s="18" t="s">
        <v>88</v>
      </c>
    </row>
    <row r="2064" s="13" customFormat="1">
      <c r="A2064" s="13"/>
      <c r="B2064" s="241"/>
      <c r="C2064" s="242"/>
      <c r="D2064" s="243" t="s">
        <v>230</v>
      </c>
      <c r="E2064" s="244" t="s">
        <v>1</v>
      </c>
      <c r="F2064" s="245" t="s">
        <v>3287</v>
      </c>
      <c r="G2064" s="242"/>
      <c r="H2064" s="246">
        <v>50.625</v>
      </c>
      <c r="I2064" s="247"/>
      <c r="J2064" s="242"/>
      <c r="K2064" s="242"/>
      <c r="L2064" s="248"/>
      <c r="M2064" s="249"/>
      <c r="N2064" s="250"/>
      <c r="O2064" s="250"/>
      <c r="P2064" s="250"/>
      <c r="Q2064" s="250"/>
      <c r="R2064" s="250"/>
      <c r="S2064" s="250"/>
      <c r="T2064" s="251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52" t="s">
        <v>230</v>
      </c>
      <c r="AU2064" s="252" t="s">
        <v>88</v>
      </c>
      <c r="AV2064" s="13" t="s">
        <v>88</v>
      </c>
      <c r="AW2064" s="13" t="s">
        <v>34</v>
      </c>
      <c r="AX2064" s="13" t="s">
        <v>79</v>
      </c>
      <c r="AY2064" s="252" t="s">
        <v>216</v>
      </c>
    </row>
    <row r="2065" s="13" customFormat="1">
      <c r="A2065" s="13"/>
      <c r="B2065" s="241"/>
      <c r="C2065" s="242"/>
      <c r="D2065" s="243" t="s">
        <v>230</v>
      </c>
      <c r="E2065" s="244" t="s">
        <v>1</v>
      </c>
      <c r="F2065" s="245" t="s">
        <v>3288</v>
      </c>
      <c r="G2065" s="242"/>
      <c r="H2065" s="246">
        <v>4.375</v>
      </c>
      <c r="I2065" s="247"/>
      <c r="J2065" s="242"/>
      <c r="K2065" s="242"/>
      <c r="L2065" s="248"/>
      <c r="M2065" s="249"/>
      <c r="N2065" s="250"/>
      <c r="O2065" s="250"/>
      <c r="P2065" s="250"/>
      <c r="Q2065" s="250"/>
      <c r="R2065" s="250"/>
      <c r="S2065" s="250"/>
      <c r="T2065" s="251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T2065" s="252" t="s">
        <v>230</v>
      </c>
      <c r="AU2065" s="252" t="s">
        <v>88</v>
      </c>
      <c r="AV2065" s="13" t="s">
        <v>88</v>
      </c>
      <c r="AW2065" s="13" t="s">
        <v>34</v>
      </c>
      <c r="AX2065" s="13" t="s">
        <v>79</v>
      </c>
      <c r="AY2065" s="252" t="s">
        <v>216</v>
      </c>
    </row>
    <row r="2066" s="14" customFormat="1">
      <c r="A2066" s="14"/>
      <c r="B2066" s="253"/>
      <c r="C2066" s="254"/>
      <c r="D2066" s="243" t="s">
        <v>230</v>
      </c>
      <c r="E2066" s="255" t="s">
        <v>1</v>
      </c>
      <c r="F2066" s="256" t="s">
        <v>285</v>
      </c>
      <c r="G2066" s="254"/>
      <c r="H2066" s="257">
        <v>55</v>
      </c>
      <c r="I2066" s="258"/>
      <c r="J2066" s="254"/>
      <c r="K2066" s="254"/>
      <c r="L2066" s="259"/>
      <c r="M2066" s="260"/>
      <c r="N2066" s="261"/>
      <c r="O2066" s="261"/>
      <c r="P2066" s="261"/>
      <c r="Q2066" s="261"/>
      <c r="R2066" s="261"/>
      <c r="S2066" s="261"/>
      <c r="T2066" s="262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T2066" s="263" t="s">
        <v>230</v>
      </c>
      <c r="AU2066" s="263" t="s">
        <v>88</v>
      </c>
      <c r="AV2066" s="14" t="s">
        <v>121</v>
      </c>
      <c r="AW2066" s="14" t="s">
        <v>34</v>
      </c>
      <c r="AX2066" s="14" t="s">
        <v>86</v>
      </c>
      <c r="AY2066" s="263" t="s">
        <v>216</v>
      </c>
    </row>
    <row r="2067" s="2" customFormat="1" ht="24.15" customHeight="1">
      <c r="A2067" s="39"/>
      <c r="B2067" s="40"/>
      <c r="C2067" s="228" t="s">
        <v>3289</v>
      </c>
      <c r="D2067" s="228" t="s">
        <v>218</v>
      </c>
      <c r="E2067" s="229" t="s">
        <v>3290</v>
      </c>
      <c r="F2067" s="230" t="s">
        <v>3291</v>
      </c>
      <c r="G2067" s="231" t="s">
        <v>221</v>
      </c>
      <c r="H2067" s="232">
        <v>1</v>
      </c>
      <c r="I2067" s="233"/>
      <c r="J2067" s="234">
        <f>ROUND(I2067*H2067,2)</f>
        <v>0</v>
      </c>
      <c r="K2067" s="230" t="s">
        <v>222</v>
      </c>
      <c r="L2067" s="45"/>
      <c r="M2067" s="235" t="s">
        <v>1</v>
      </c>
      <c r="N2067" s="236" t="s">
        <v>44</v>
      </c>
      <c r="O2067" s="92"/>
      <c r="P2067" s="237">
        <f>O2067*H2067</f>
        <v>0</v>
      </c>
      <c r="Q2067" s="237">
        <v>0</v>
      </c>
      <c r="R2067" s="237">
        <f>Q2067*H2067</f>
        <v>0</v>
      </c>
      <c r="S2067" s="237">
        <v>0</v>
      </c>
      <c r="T2067" s="238">
        <f>S2067*H2067</f>
        <v>0</v>
      </c>
      <c r="U2067" s="39"/>
      <c r="V2067" s="39"/>
      <c r="W2067" s="39"/>
      <c r="X2067" s="39"/>
      <c r="Y2067" s="39"/>
      <c r="Z2067" s="39"/>
      <c r="AA2067" s="39"/>
      <c r="AB2067" s="39"/>
      <c r="AC2067" s="39"/>
      <c r="AD2067" s="39"/>
      <c r="AE2067" s="39"/>
      <c r="AR2067" s="239" t="s">
        <v>290</v>
      </c>
      <c r="AT2067" s="239" t="s">
        <v>218</v>
      </c>
      <c r="AU2067" s="239" t="s">
        <v>88</v>
      </c>
      <c r="AY2067" s="18" t="s">
        <v>216</v>
      </c>
      <c r="BE2067" s="240">
        <f>IF(N2067="základní",J2067,0)</f>
        <v>0</v>
      </c>
      <c r="BF2067" s="240">
        <f>IF(N2067="snížená",J2067,0)</f>
        <v>0</v>
      </c>
      <c r="BG2067" s="240">
        <f>IF(N2067="zákl. přenesená",J2067,0)</f>
        <v>0</v>
      </c>
      <c r="BH2067" s="240">
        <f>IF(N2067="sníž. přenesená",J2067,0)</f>
        <v>0</v>
      </c>
      <c r="BI2067" s="240">
        <f>IF(N2067="nulová",J2067,0)</f>
        <v>0</v>
      </c>
      <c r="BJ2067" s="18" t="s">
        <v>86</v>
      </c>
      <c r="BK2067" s="240">
        <f>ROUND(I2067*H2067,2)</f>
        <v>0</v>
      </c>
      <c r="BL2067" s="18" t="s">
        <v>290</v>
      </c>
      <c r="BM2067" s="239" t="s">
        <v>3292</v>
      </c>
    </row>
    <row r="2068" s="2" customFormat="1" ht="21.75" customHeight="1">
      <c r="A2068" s="39"/>
      <c r="B2068" s="40"/>
      <c r="C2068" s="264" t="s">
        <v>3293</v>
      </c>
      <c r="D2068" s="264" t="s">
        <v>372</v>
      </c>
      <c r="E2068" s="265" t="s">
        <v>3294</v>
      </c>
      <c r="F2068" s="266" t="s">
        <v>3295</v>
      </c>
      <c r="G2068" s="267" t="s">
        <v>277</v>
      </c>
      <c r="H2068" s="268">
        <v>7.875</v>
      </c>
      <c r="I2068" s="269"/>
      <c r="J2068" s="270">
        <f>ROUND(I2068*H2068,2)</f>
        <v>0</v>
      </c>
      <c r="K2068" s="266" t="s">
        <v>222</v>
      </c>
      <c r="L2068" s="271"/>
      <c r="M2068" s="272" t="s">
        <v>1</v>
      </c>
      <c r="N2068" s="273" t="s">
        <v>44</v>
      </c>
      <c r="O2068" s="92"/>
      <c r="P2068" s="237">
        <f>O2068*H2068</f>
        <v>0</v>
      </c>
      <c r="Q2068" s="237">
        <v>0.001</v>
      </c>
      <c r="R2068" s="237">
        <f>Q2068*H2068</f>
        <v>0.0078750000000000001</v>
      </c>
      <c r="S2068" s="237">
        <v>0</v>
      </c>
      <c r="T2068" s="238">
        <f>S2068*H2068</f>
        <v>0</v>
      </c>
      <c r="U2068" s="39"/>
      <c r="V2068" s="39"/>
      <c r="W2068" s="39"/>
      <c r="X2068" s="39"/>
      <c r="Y2068" s="39"/>
      <c r="Z2068" s="39"/>
      <c r="AA2068" s="39"/>
      <c r="AB2068" s="39"/>
      <c r="AC2068" s="39"/>
      <c r="AD2068" s="39"/>
      <c r="AE2068" s="39"/>
      <c r="AR2068" s="239" t="s">
        <v>371</v>
      </c>
      <c r="AT2068" s="239" t="s">
        <v>372</v>
      </c>
      <c r="AU2068" s="239" t="s">
        <v>88</v>
      </c>
      <c r="AY2068" s="18" t="s">
        <v>216</v>
      </c>
      <c r="BE2068" s="240">
        <f>IF(N2068="základní",J2068,0)</f>
        <v>0</v>
      </c>
      <c r="BF2068" s="240">
        <f>IF(N2068="snížená",J2068,0)</f>
        <v>0</v>
      </c>
      <c r="BG2068" s="240">
        <f>IF(N2068="zákl. přenesená",J2068,0)</f>
        <v>0</v>
      </c>
      <c r="BH2068" s="240">
        <f>IF(N2068="sníž. přenesená",J2068,0)</f>
        <v>0</v>
      </c>
      <c r="BI2068" s="240">
        <f>IF(N2068="nulová",J2068,0)</f>
        <v>0</v>
      </c>
      <c r="BJ2068" s="18" t="s">
        <v>86</v>
      </c>
      <c r="BK2068" s="240">
        <f>ROUND(I2068*H2068,2)</f>
        <v>0</v>
      </c>
      <c r="BL2068" s="18" t="s">
        <v>290</v>
      </c>
      <c r="BM2068" s="239" t="s">
        <v>3296</v>
      </c>
    </row>
    <row r="2069" s="2" customFormat="1">
      <c r="A2069" s="39"/>
      <c r="B2069" s="40"/>
      <c r="C2069" s="41"/>
      <c r="D2069" s="243" t="s">
        <v>1639</v>
      </c>
      <c r="E2069" s="41"/>
      <c r="F2069" s="291" t="s">
        <v>3262</v>
      </c>
      <c r="G2069" s="41"/>
      <c r="H2069" s="41"/>
      <c r="I2069" s="292"/>
      <c r="J2069" s="41"/>
      <c r="K2069" s="41"/>
      <c r="L2069" s="45"/>
      <c r="M2069" s="293"/>
      <c r="N2069" s="294"/>
      <c r="O2069" s="92"/>
      <c r="P2069" s="92"/>
      <c r="Q2069" s="92"/>
      <c r="R2069" s="92"/>
      <c r="S2069" s="92"/>
      <c r="T2069" s="93"/>
      <c r="U2069" s="39"/>
      <c r="V2069" s="39"/>
      <c r="W2069" s="39"/>
      <c r="X2069" s="39"/>
      <c r="Y2069" s="39"/>
      <c r="Z2069" s="39"/>
      <c r="AA2069" s="39"/>
      <c r="AB2069" s="39"/>
      <c r="AC2069" s="39"/>
      <c r="AD2069" s="39"/>
      <c r="AE2069" s="39"/>
      <c r="AT2069" s="18" t="s">
        <v>1639</v>
      </c>
      <c r="AU2069" s="18" t="s">
        <v>88</v>
      </c>
    </row>
    <row r="2070" s="13" customFormat="1">
      <c r="A2070" s="13"/>
      <c r="B2070" s="241"/>
      <c r="C2070" s="242"/>
      <c r="D2070" s="243" t="s">
        <v>230</v>
      </c>
      <c r="E2070" s="244" t="s">
        <v>1</v>
      </c>
      <c r="F2070" s="245" t="s">
        <v>3297</v>
      </c>
      <c r="G2070" s="242"/>
      <c r="H2070" s="246">
        <v>7.875</v>
      </c>
      <c r="I2070" s="247"/>
      <c r="J2070" s="242"/>
      <c r="K2070" s="242"/>
      <c r="L2070" s="248"/>
      <c r="M2070" s="249"/>
      <c r="N2070" s="250"/>
      <c r="O2070" s="250"/>
      <c r="P2070" s="250"/>
      <c r="Q2070" s="250"/>
      <c r="R2070" s="250"/>
      <c r="S2070" s="250"/>
      <c r="T2070" s="251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52" t="s">
        <v>230</v>
      </c>
      <c r="AU2070" s="252" t="s">
        <v>88</v>
      </c>
      <c r="AV2070" s="13" t="s">
        <v>88</v>
      </c>
      <c r="AW2070" s="13" t="s">
        <v>34</v>
      </c>
      <c r="AX2070" s="13" t="s">
        <v>86</v>
      </c>
      <c r="AY2070" s="252" t="s">
        <v>216</v>
      </c>
    </row>
    <row r="2071" s="2" customFormat="1" ht="16.5" customHeight="1">
      <c r="A2071" s="39"/>
      <c r="B2071" s="40"/>
      <c r="C2071" s="228" t="s">
        <v>3298</v>
      </c>
      <c r="D2071" s="228" t="s">
        <v>218</v>
      </c>
      <c r="E2071" s="229" t="s">
        <v>3299</v>
      </c>
      <c r="F2071" s="230" t="s">
        <v>3300</v>
      </c>
      <c r="G2071" s="231" t="s">
        <v>221</v>
      </c>
      <c r="H2071" s="232">
        <v>17</v>
      </c>
      <c r="I2071" s="233"/>
      <c r="J2071" s="234">
        <f>ROUND(I2071*H2071,2)</f>
        <v>0</v>
      </c>
      <c r="K2071" s="230" t="s">
        <v>222</v>
      </c>
      <c r="L2071" s="45"/>
      <c r="M2071" s="235" t="s">
        <v>1</v>
      </c>
      <c r="N2071" s="236" t="s">
        <v>44</v>
      </c>
      <c r="O2071" s="92"/>
      <c r="P2071" s="237">
        <f>O2071*H2071</f>
        <v>0</v>
      </c>
      <c r="Q2071" s="237">
        <v>0</v>
      </c>
      <c r="R2071" s="237">
        <f>Q2071*H2071</f>
        <v>0</v>
      </c>
      <c r="S2071" s="237">
        <v>0</v>
      </c>
      <c r="T2071" s="238">
        <f>S2071*H2071</f>
        <v>0</v>
      </c>
      <c r="U2071" s="39"/>
      <c r="V2071" s="39"/>
      <c r="W2071" s="39"/>
      <c r="X2071" s="39"/>
      <c r="Y2071" s="39"/>
      <c r="Z2071" s="39"/>
      <c r="AA2071" s="39"/>
      <c r="AB2071" s="39"/>
      <c r="AC2071" s="39"/>
      <c r="AD2071" s="39"/>
      <c r="AE2071" s="39"/>
      <c r="AR2071" s="239" t="s">
        <v>290</v>
      </c>
      <c r="AT2071" s="239" t="s">
        <v>218</v>
      </c>
      <c r="AU2071" s="239" t="s">
        <v>88</v>
      </c>
      <c r="AY2071" s="18" t="s">
        <v>216</v>
      </c>
      <c r="BE2071" s="240">
        <f>IF(N2071="základní",J2071,0)</f>
        <v>0</v>
      </c>
      <c r="BF2071" s="240">
        <f>IF(N2071="snížená",J2071,0)</f>
        <v>0</v>
      </c>
      <c r="BG2071" s="240">
        <f>IF(N2071="zákl. přenesená",J2071,0)</f>
        <v>0</v>
      </c>
      <c r="BH2071" s="240">
        <f>IF(N2071="sníž. přenesená",J2071,0)</f>
        <v>0</v>
      </c>
      <c r="BI2071" s="240">
        <f>IF(N2071="nulová",J2071,0)</f>
        <v>0</v>
      </c>
      <c r="BJ2071" s="18" t="s">
        <v>86</v>
      </c>
      <c r="BK2071" s="240">
        <f>ROUND(I2071*H2071,2)</f>
        <v>0</v>
      </c>
      <c r="BL2071" s="18" t="s">
        <v>290</v>
      </c>
      <c r="BM2071" s="239" t="s">
        <v>3301</v>
      </c>
    </row>
    <row r="2072" s="13" customFormat="1">
      <c r="A2072" s="13"/>
      <c r="B2072" s="241"/>
      <c r="C2072" s="242"/>
      <c r="D2072" s="243" t="s">
        <v>230</v>
      </c>
      <c r="E2072" s="244" t="s">
        <v>1</v>
      </c>
      <c r="F2072" s="245" t="s">
        <v>3302</v>
      </c>
      <c r="G2072" s="242"/>
      <c r="H2072" s="246">
        <v>17</v>
      </c>
      <c r="I2072" s="247"/>
      <c r="J2072" s="242"/>
      <c r="K2072" s="242"/>
      <c r="L2072" s="248"/>
      <c r="M2072" s="249"/>
      <c r="N2072" s="250"/>
      <c r="O2072" s="250"/>
      <c r="P2072" s="250"/>
      <c r="Q2072" s="250"/>
      <c r="R2072" s="250"/>
      <c r="S2072" s="250"/>
      <c r="T2072" s="251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52" t="s">
        <v>230</v>
      </c>
      <c r="AU2072" s="252" t="s">
        <v>88</v>
      </c>
      <c r="AV2072" s="13" t="s">
        <v>88</v>
      </c>
      <c r="AW2072" s="13" t="s">
        <v>34</v>
      </c>
      <c r="AX2072" s="13" t="s">
        <v>86</v>
      </c>
      <c r="AY2072" s="252" t="s">
        <v>216</v>
      </c>
    </row>
    <row r="2073" s="2" customFormat="1" ht="21.75" customHeight="1">
      <c r="A2073" s="39"/>
      <c r="B2073" s="40"/>
      <c r="C2073" s="264" t="s">
        <v>3303</v>
      </c>
      <c r="D2073" s="264" t="s">
        <v>372</v>
      </c>
      <c r="E2073" s="265" t="s">
        <v>3304</v>
      </c>
      <c r="F2073" s="266" t="s">
        <v>3305</v>
      </c>
      <c r="G2073" s="267" t="s">
        <v>221</v>
      </c>
      <c r="H2073" s="268">
        <v>13</v>
      </c>
      <c r="I2073" s="269"/>
      <c r="J2073" s="270">
        <f>ROUND(I2073*H2073,2)</f>
        <v>0</v>
      </c>
      <c r="K2073" s="266" t="s">
        <v>1</v>
      </c>
      <c r="L2073" s="271"/>
      <c r="M2073" s="272" t="s">
        <v>1</v>
      </c>
      <c r="N2073" s="273" t="s">
        <v>44</v>
      </c>
      <c r="O2073" s="92"/>
      <c r="P2073" s="237">
        <f>O2073*H2073</f>
        <v>0</v>
      </c>
      <c r="Q2073" s="237">
        <v>0.001</v>
      </c>
      <c r="R2073" s="237">
        <f>Q2073*H2073</f>
        <v>0.013000000000000001</v>
      </c>
      <c r="S2073" s="237">
        <v>0</v>
      </c>
      <c r="T2073" s="238">
        <f>S2073*H2073</f>
        <v>0</v>
      </c>
      <c r="U2073" s="39"/>
      <c r="V2073" s="39"/>
      <c r="W2073" s="39"/>
      <c r="X2073" s="39"/>
      <c r="Y2073" s="39"/>
      <c r="Z2073" s="39"/>
      <c r="AA2073" s="39"/>
      <c r="AB2073" s="39"/>
      <c r="AC2073" s="39"/>
      <c r="AD2073" s="39"/>
      <c r="AE2073" s="39"/>
      <c r="AR2073" s="239" t="s">
        <v>371</v>
      </c>
      <c r="AT2073" s="239" t="s">
        <v>372</v>
      </c>
      <c r="AU2073" s="239" t="s">
        <v>88</v>
      </c>
      <c r="AY2073" s="18" t="s">
        <v>216</v>
      </c>
      <c r="BE2073" s="240">
        <f>IF(N2073="základní",J2073,0)</f>
        <v>0</v>
      </c>
      <c r="BF2073" s="240">
        <f>IF(N2073="snížená",J2073,0)</f>
        <v>0</v>
      </c>
      <c r="BG2073" s="240">
        <f>IF(N2073="zákl. přenesená",J2073,0)</f>
        <v>0</v>
      </c>
      <c r="BH2073" s="240">
        <f>IF(N2073="sníž. přenesená",J2073,0)</f>
        <v>0</v>
      </c>
      <c r="BI2073" s="240">
        <f>IF(N2073="nulová",J2073,0)</f>
        <v>0</v>
      </c>
      <c r="BJ2073" s="18" t="s">
        <v>86</v>
      </c>
      <c r="BK2073" s="240">
        <f>ROUND(I2073*H2073,2)</f>
        <v>0</v>
      </c>
      <c r="BL2073" s="18" t="s">
        <v>290</v>
      </c>
      <c r="BM2073" s="239" t="s">
        <v>3306</v>
      </c>
    </row>
    <row r="2074" s="13" customFormat="1">
      <c r="A2074" s="13"/>
      <c r="B2074" s="241"/>
      <c r="C2074" s="242"/>
      <c r="D2074" s="243" t="s">
        <v>230</v>
      </c>
      <c r="E2074" s="244" t="s">
        <v>1</v>
      </c>
      <c r="F2074" s="245" t="s">
        <v>3307</v>
      </c>
      <c r="G2074" s="242"/>
      <c r="H2074" s="246">
        <v>13</v>
      </c>
      <c r="I2074" s="247"/>
      <c r="J2074" s="242"/>
      <c r="K2074" s="242"/>
      <c r="L2074" s="248"/>
      <c r="M2074" s="249"/>
      <c r="N2074" s="250"/>
      <c r="O2074" s="250"/>
      <c r="P2074" s="250"/>
      <c r="Q2074" s="250"/>
      <c r="R2074" s="250"/>
      <c r="S2074" s="250"/>
      <c r="T2074" s="251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T2074" s="252" t="s">
        <v>230</v>
      </c>
      <c r="AU2074" s="252" t="s">
        <v>88</v>
      </c>
      <c r="AV2074" s="13" t="s">
        <v>88</v>
      </c>
      <c r="AW2074" s="13" t="s">
        <v>34</v>
      </c>
      <c r="AX2074" s="13" t="s">
        <v>86</v>
      </c>
      <c r="AY2074" s="252" t="s">
        <v>216</v>
      </c>
    </row>
    <row r="2075" s="2" customFormat="1" ht="21.75" customHeight="1">
      <c r="A2075" s="39"/>
      <c r="B2075" s="40"/>
      <c r="C2075" s="264" t="s">
        <v>3308</v>
      </c>
      <c r="D2075" s="264" t="s">
        <v>372</v>
      </c>
      <c r="E2075" s="265" t="s">
        <v>3309</v>
      </c>
      <c r="F2075" s="266" t="s">
        <v>3310</v>
      </c>
      <c r="G2075" s="267" t="s">
        <v>221</v>
      </c>
      <c r="H2075" s="268">
        <v>1</v>
      </c>
      <c r="I2075" s="269"/>
      <c r="J2075" s="270">
        <f>ROUND(I2075*H2075,2)</f>
        <v>0</v>
      </c>
      <c r="K2075" s="266" t="s">
        <v>1</v>
      </c>
      <c r="L2075" s="271"/>
      <c r="M2075" s="272" t="s">
        <v>1</v>
      </c>
      <c r="N2075" s="273" t="s">
        <v>44</v>
      </c>
      <c r="O2075" s="92"/>
      <c r="P2075" s="237">
        <f>O2075*H2075</f>
        <v>0</v>
      </c>
      <c r="Q2075" s="237">
        <v>0.001</v>
      </c>
      <c r="R2075" s="237">
        <f>Q2075*H2075</f>
        <v>0.001</v>
      </c>
      <c r="S2075" s="237">
        <v>0</v>
      </c>
      <c r="T2075" s="238">
        <f>S2075*H2075</f>
        <v>0</v>
      </c>
      <c r="U2075" s="39"/>
      <c r="V2075" s="39"/>
      <c r="W2075" s="39"/>
      <c r="X2075" s="39"/>
      <c r="Y2075" s="39"/>
      <c r="Z2075" s="39"/>
      <c r="AA2075" s="39"/>
      <c r="AB2075" s="39"/>
      <c r="AC2075" s="39"/>
      <c r="AD2075" s="39"/>
      <c r="AE2075" s="39"/>
      <c r="AR2075" s="239" t="s">
        <v>371</v>
      </c>
      <c r="AT2075" s="239" t="s">
        <v>372</v>
      </c>
      <c r="AU2075" s="239" t="s">
        <v>88</v>
      </c>
      <c r="AY2075" s="18" t="s">
        <v>216</v>
      </c>
      <c r="BE2075" s="240">
        <f>IF(N2075="základní",J2075,0)</f>
        <v>0</v>
      </c>
      <c r="BF2075" s="240">
        <f>IF(N2075="snížená",J2075,0)</f>
        <v>0</v>
      </c>
      <c r="BG2075" s="240">
        <f>IF(N2075="zákl. přenesená",J2075,0)</f>
        <v>0</v>
      </c>
      <c r="BH2075" s="240">
        <f>IF(N2075="sníž. přenesená",J2075,0)</f>
        <v>0</v>
      </c>
      <c r="BI2075" s="240">
        <f>IF(N2075="nulová",J2075,0)</f>
        <v>0</v>
      </c>
      <c r="BJ2075" s="18" t="s">
        <v>86</v>
      </c>
      <c r="BK2075" s="240">
        <f>ROUND(I2075*H2075,2)</f>
        <v>0</v>
      </c>
      <c r="BL2075" s="18" t="s">
        <v>290</v>
      </c>
      <c r="BM2075" s="239" t="s">
        <v>3311</v>
      </c>
    </row>
    <row r="2076" s="13" customFormat="1">
      <c r="A2076" s="13"/>
      <c r="B2076" s="241"/>
      <c r="C2076" s="242"/>
      <c r="D2076" s="243" t="s">
        <v>230</v>
      </c>
      <c r="E2076" s="244" t="s">
        <v>1</v>
      </c>
      <c r="F2076" s="245" t="s">
        <v>3253</v>
      </c>
      <c r="G2076" s="242"/>
      <c r="H2076" s="246">
        <v>1</v>
      </c>
      <c r="I2076" s="247"/>
      <c r="J2076" s="242"/>
      <c r="K2076" s="242"/>
      <c r="L2076" s="248"/>
      <c r="M2076" s="249"/>
      <c r="N2076" s="250"/>
      <c r="O2076" s="250"/>
      <c r="P2076" s="250"/>
      <c r="Q2076" s="250"/>
      <c r="R2076" s="250"/>
      <c r="S2076" s="250"/>
      <c r="T2076" s="251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52" t="s">
        <v>230</v>
      </c>
      <c r="AU2076" s="252" t="s">
        <v>88</v>
      </c>
      <c r="AV2076" s="13" t="s">
        <v>88</v>
      </c>
      <c r="AW2076" s="13" t="s">
        <v>34</v>
      </c>
      <c r="AX2076" s="13" t="s">
        <v>86</v>
      </c>
      <c r="AY2076" s="252" t="s">
        <v>216</v>
      </c>
    </row>
    <row r="2077" s="2" customFormat="1" ht="21.75" customHeight="1">
      <c r="A2077" s="39"/>
      <c r="B2077" s="40"/>
      <c r="C2077" s="264" t="s">
        <v>3312</v>
      </c>
      <c r="D2077" s="264" t="s">
        <v>372</v>
      </c>
      <c r="E2077" s="265" t="s">
        <v>3313</v>
      </c>
      <c r="F2077" s="266" t="s">
        <v>3314</v>
      </c>
      <c r="G2077" s="267" t="s">
        <v>221</v>
      </c>
      <c r="H2077" s="268">
        <v>3</v>
      </c>
      <c r="I2077" s="269"/>
      <c r="J2077" s="270">
        <f>ROUND(I2077*H2077,2)</f>
        <v>0</v>
      </c>
      <c r="K2077" s="266" t="s">
        <v>1</v>
      </c>
      <c r="L2077" s="271"/>
      <c r="M2077" s="272" t="s">
        <v>1</v>
      </c>
      <c r="N2077" s="273" t="s">
        <v>44</v>
      </c>
      <c r="O2077" s="92"/>
      <c r="P2077" s="237">
        <f>O2077*H2077</f>
        <v>0</v>
      </c>
      <c r="Q2077" s="237">
        <v>0.001</v>
      </c>
      <c r="R2077" s="237">
        <f>Q2077*H2077</f>
        <v>0.0030000000000000001</v>
      </c>
      <c r="S2077" s="237">
        <v>0</v>
      </c>
      <c r="T2077" s="238">
        <f>S2077*H2077</f>
        <v>0</v>
      </c>
      <c r="U2077" s="39"/>
      <c r="V2077" s="39"/>
      <c r="W2077" s="39"/>
      <c r="X2077" s="39"/>
      <c r="Y2077" s="39"/>
      <c r="Z2077" s="39"/>
      <c r="AA2077" s="39"/>
      <c r="AB2077" s="39"/>
      <c r="AC2077" s="39"/>
      <c r="AD2077" s="39"/>
      <c r="AE2077" s="39"/>
      <c r="AR2077" s="239" t="s">
        <v>371</v>
      </c>
      <c r="AT2077" s="239" t="s">
        <v>372</v>
      </c>
      <c r="AU2077" s="239" t="s">
        <v>88</v>
      </c>
      <c r="AY2077" s="18" t="s">
        <v>216</v>
      </c>
      <c r="BE2077" s="240">
        <f>IF(N2077="základní",J2077,0)</f>
        <v>0</v>
      </c>
      <c r="BF2077" s="240">
        <f>IF(N2077="snížená",J2077,0)</f>
        <v>0</v>
      </c>
      <c r="BG2077" s="240">
        <f>IF(N2077="zákl. přenesená",J2077,0)</f>
        <v>0</v>
      </c>
      <c r="BH2077" s="240">
        <f>IF(N2077="sníž. přenesená",J2077,0)</f>
        <v>0</v>
      </c>
      <c r="BI2077" s="240">
        <f>IF(N2077="nulová",J2077,0)</f>
        <v>0</v>
      </c>
      <c r="BJ2077" s="18" t="s">
        <v>86</v>
      </c>
      <c r="BK2077" s="240">
        <f>ROUND(I2077*H2077,2)</f>
        <v>0</v>
      </c>
      <c r="BL2077" s="18" t="s">
        <v>290</v>
      </c>
      <c r="BM2077" s="239" t="s">
        <v>3315</v>
      </c>
    </row>
    <row r="2078" s="13" customFormat="1">
      <c r="A2078" s="13"/>
      <c r="B2078" s="241"/>
      <c r="C2078" s="242"/>
      <c r="D2078" s="243" t="s">
        <v>230</v>
      </c>
      <c r="E2078" s="244" t="s">
        <v>1</v>
      </c>
      <c r="F2078" s="245" t="s">
        <v>3252</v>
      </c>
      <c r="G2078" s="242"/>
      <c r="H2078" s="246">
        <v>3</v>
      </c>
      <c r="I2078" s="247"/>
      <c r="J2078" s="242"/>
      <c r="K2078" s="242"/>
      <c r="L2078" s="248"/>
      <c r="M2078" s="249"/>
      <c r="N2078" s="250"/>
      <c r="O2078" s="250"/>
      <c r="P2078" s="250"/>
      <c r="Q2078" s="250"/>
      <c r="R2078" s="250"/>
      <c r="S2078" s="250"/>
      <c r="T2078" s="251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52" t="s">
        <v>230</v>
      </c>
      <c r="AU2078" s="252" t="s">
        <v>88</v>
      </c>
      <c r="AV2078" s="13" t="s">
        <v>88</v>
      </c>
      <c r="AW2078" s="13" t="s">
        <v>34</v>
      </c>
      <c r="AX2078" s="13" t="s">
        <v>86</v>
      </c>
      <c r="AY2078" s="252" t="s">
        <v>216</v>
      </c>
    </row>
    <row r="2079" s="2" customFormat="1" ht="16.5" customHeight="1">
      <c r="A2079" s="39"/>
      <c r="B2079" s="40"/>
      <c r="C2079" s="228" t="s">
        <v>3316</v>
      </c>
      <c r="D2079" s="228" t="s">
        <v>218</v>
      </c>
      <c r="E2079" s="229" t="s">
        <v>3317</v>
      </c>
      <c r="F2079" s="230" t="s">
        <v>3318</v>
      </c>
      <c r="G2079" s="231" t="s">
        <v>221</v>
      </c>
      <c r="H2079" s="232">
        <v>18</v>
      </c>
      <c r="I2079" s="233"/>
      <c r="J2079" s="234">
        <f>ROUND(I2079*H2079,2)</f>
        <v>0</v>
      </c>
      <c r="K2079" s="230" t="s">
        <v>222</v>
      </c>
      <c r="L2079" s="45"/>
      <c r="M2079" s="235" t="s">
        <v>1</v>
      </c>
      <c r="N2079" s="236" t="s">
        <v>44</v>
      </c>
      <c r="O2079" s="92"/>
      <c r="P2079" s="237">
        <f>O2079*H2079</f>
        <v>0</v>
      </c>
      <c r="Q2079" s="237">
        <v>0</v>
      </c>
      <c r="R2079" s="237">
        <f>Q2079*H2079</f>
        <v>0</v>
      </c>
      <c r="S2079" s="237">
        <v>0</v>
      </c>
      <c r="T2079" s="238">
        <f>S2079*H2079</f>
        <v>0</v>
      </c>
      <c r="U2079" s="39"/>
      <c r="V2079" s="39"/>
      <c r="W2079" s="39"/>
      <c r="X2079" s="39"/>
      <c r="Y2079" s="39"/>
      <c r="Z2079" s="39"/>
      <c r="AA2079" s="39"/>
      <c r="AB2079" s="39"/>
      <c r="AC2079" s="39"/>
      <c r="AD2079" s="39"/>
      <c r="AE2079" s="39"/>
      <c r="AR2079" s="239" t="s">
        <v>290</v>
      </c>
      <c r="AT2079" s="239" t="s">
        <v>218</v>
      </c>
      <c r="AU2079" s="239" t="s">
        <v>88</v>
      </c>
      <c r="AY2079" s="18" t="s">
        <v>216</v>
      </c>
      <c r="BE2079" s="240">
        <f>IF(N2079="základní",J2079,0)</f>
        <v>0</v>
      </c>
      <c r="BF2079" s="240">
        <f>IF(N2079="snížená",J2079,0)</f>
        <v>0</v>
      </c>
      <c r="BG2079" s="240">
        <f>IF(N2079="zákl. přenesená",J2079,0)</f>
        <v>0</v>
      </c>
      <c r="BH2079" s="240">
        <f>IF(N2079="sníž. přenesená",J2079,0)</f>
        <v>0</v>
      </c>
      <c r="BI2079" s="240">
        <f>IF(N2079="nulová",J2079,0)</f>
        <v>0</v>
      </c>
      <c r="BJ2079" s="18" t="s">
        <v>86</v>
      </c>
      <c r="BK2079" s="240">
        <f>ROUND(I2079*H2079,2)</f>
        <v>0</v>
      </c>
      <c r="BL2079" s="18" t="s">
        <v>290</v>
      </c>
      <c r="BM2079" s="239" t="s">
        <v>3319</v>
      </c>
    </row>
    <row r="2080" s="13" customFormat="1">
      <c r="A2080" s="13"/>
      <c r="B2080" s="241"/>
      <c r="C2080" s="242"/>
      <c r="D2080" s="243" t="s">
        <v>230</v>
      </c>
      <c r="E2080" s="244" t="s">
        <v>1</v>
      </c>
      <c r="F2080" s="245" t="s">
        <v>3320</v>
      </c>
      <c r="G2080" s="242"/>
      <c r="H2080" s="246">
        <v>18</v>
      </c>
      <c r="I2080" s="247"/>
      <c r="J2080" s="242"/>
      <c r="K2080" s="242"/>
      <c r="L2080" s="248"/>
      <c r="M2080" s="249"/>
      <c r="N2080" s="250"/>
      <c r="O2080" s="250"/>
      <c r="P2080" s="250"/>
      <c r="Q2080" s="250"/>
      <c r="R2080" s="250"/>
      <c r="S2080" s="250"/>
      <c r="T2080" s="251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T2080" s="252" t="s">
        <v>230</v>
      </c>
      <c r="AU2080" s="252" t="s">
        <v>88</v>
      </c>
      <c r="AV2080" s="13" t="s">
        <v>88</v>
      </c>
      <c r="AW2080" s="13" t="s">
        <v>34</v>
      </c>
      <c r="AX2080" s="13" t="s">
        <v>86</v>
      </c>
      <c r="AY2080" s="252" t="s">
        <v>216</v>
      </c>
    </row>
    <row r="2081" s="2" customFormat="1" ht="21.75" customHeight="1">
      <c r="A2081" s="39"/>
      <c r="B2081" s="40"/>
      <c r="C2081" s="264" t="s">
        <v>3321</v>
      </c>
      <c r="D2081" s="264" t="s">
        <v>372</v>
      </c>
      <c r="E2081" s="265" t="s">
        <v>3313</v>
      </c>
      <c r="F2081" s="266" t="s">
        <v>3314</v>
      </c>
      <c r="G2081" s="267" t="s">
        <v>221</v>
      </c>
      <c r="H2081" s="268">
        <v>7</v>
      </c>
      <c r="I2081" s="269"/>
      <c r="J2081" s="270">
        <f>ROUND(I2081*H2081,2)</f>
        <v>0</v>
      </c>
      <c r="K2081" s="266" t="s">
        <v>1</v>
      </c>
      <c r="L2081" s="271"/>
      <c r="M2081" s="272" t="s">
        <v>1</v>
      </c>
      <c r="N2081" s="273" t="s">
        <v>44</v>
      </c>
      <c r="O2081" s="92"/>
      <c r="P2081" s="237">
        <f>O2081*H2081</f>
        <v>0</v>
      </c>
      <c r="Q2081" s="237">
        <v>0.001</v>
      </c>
      <c r="R2081" s="237">
        <f>Q2081*H2081</f>
        <v>0.0070000000000000001</v>
      </c>
      <c r="S2081" s="237">
        <v>0</v>
      </c>
      <c r="T2081" s="238">
        <f>S2081*H2081</f>
        <v>0</v>
      </c>
      <c r="U2081" s="39"/>
      <c r="V2081" s="39"/>
      <c r="W2081" s="39"/>
      <c r="X2081" s="39"/>
      <c r="Y2081" s="39"/>
      <c r="Z2081" s="39"/>
      <c r="AA2081" s="39"/>
      <c r="AB2081" s="39"/>
      <c r="AC2081" s="39"/>
      <c r="AD2081" s="39"/>
      <c r="AE2081" s="39"/>
      <c r="AR2081" s="239" t="s">
        <v>371</v>
      </c>
      <c r="AT2081" s="239" t="s">
        <v>372</v>
      </c>
      <c r="AU2081" s="239" t="s">
        <v>88</v>
      </c>
      <c r="AY2081" s="18" t="s">
        <v>216</v>
      </c>
      <c r="BE2081" s="240">
        <f>IF(N2081="základní",J2081,0)</f>
        <v>0</v>
      </c>
      <c r="BF2081" s="240">
        <f>IF(N2081="snížená",J2081,0)</f>
        <v>0</v>
      </c>
      <c r="BG2081" s="240">
        <f>IF(N2081="zákl. přenesená",J2081,0)</f>
        <v>0</v>
      </c>
      <c r="BH2081" s="240">
        <f>IF(N2081="sníž. přenesená",J2081,0)</f>
        <v>0</v>
      </c>
      <c r="BI2081" s="240">
        <f>IF(N2081="nulová",J2081,0)</f>
        <v>0</v>
      </c>
      <c r="BJ2081" s="18" t="s">
        <v>86</v>
      </c>
      <c r="BK2081" s="240">
        <f>ROUND(I2081*H2081,2)</f>
        <v>0</v>
      </c>
      <c r="BL2081" s="18" t="s">
        <v>290</v>
      </c>
      <c r="BM2081" s="239" t="s">
        <v>3322</v>
      </c>
    </row>
    <row r="2082" s="13" customFormat="1">
      <c r="A2082" s="13"/>
      <c r="B2082" s="241"/>
      <c r="C2082" s="242"/>
      <c r="D2082" s="243" t="s">
        <v>230</v>
      </c>
      <c r="E2082" s="244" t="s">
        <v>1</v>
      </c>
      <c r="F2082" s="245" t="s">
        <v>3255</v>
      </c>
      <c r="G2082" s="242"/>
      <c r="H2082" s="246">
        <v>7</v>
      </c>
      <c r="I2082" s="247"/>
      <c r="J2082" s="242"/>
      <c r="K2082" s="242"/>
      <c r="L2082" s="248"/>
      <c r="M2082" s="249"/>
      <c r="N2082" s="250"/>
      <c r="O2082" s="250"/>
      <c r="P2082" s="250"/>
      <c r="Q2082" s="250"/>
      <c r="R2082" s="250"/>
      <c r="S2082" s="250"/>
      <c r="T2082" s="251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52" t="s">
        <v>230</v>
      </c>
      <c r="AU2082" s="252" t="s">
        <v>88</v>
      </c>
      <c r="AV2082" s="13" t="s">
        <v>88</v>
      </c>
      <c r="AW2082" s="13" t="s">
        <v>34</v>
      </c>
      <c r="AX2082" s="13" t="s">
        <v>86</v>
      </c>
      <c r="AY2082" s="252" t="s">
        <v>216</v>
      </c>
    </row>
    <row r="2083" s="2" customFormat="1" ht="21.75" customHeight="1">
      <c r="A2083" s="39"/>
      <c r="B2083" s="40"/>
      <c r="C2083" s="264" t="s">
        <v>3323</v>
      </c>
      <c r="D2083" s="264" t="s">
        <v>372</v>
      </c>
      <c r="E2083" s="265" t="s">
        <v>3324</v>
      </c>
      <c r="F2083" s="266" t="s">
        <v>3325</v>
      </c>
      <c r="G2083" s="267" t="s">
        <v>221</v>
      </c>
      <c r="H2083" s="268">
        <v>10</v>
      </c>
      <c r="I2083" s="269"/>
      <c r="J2083" s="270">
        <f>ROUND(I2083*H2083,2)</f>
        <v>0</v>
      </c>
      <c r="K2083" s="266" t="s">
        <v>1</v>
      </c>
      <c r="L2083" s="271"/>
      <c r="M2083" s="272" t="s">
        <v>1</v>
      </c>
      <c r="N2083" s="273" t="s">
        <v>44</v>
      </c>
      <c r="O2083" s="92"/>
      <c r="P2083" s="237">
        <f>O2083*H2083</f>
        <v>0</v>
      </c>
      <c r="Q2083" s="237">
        <v>0.001</v>
      </c>
      <c r="R2083" s="237">
        <f>Q2083*H2083</f>
        <v>0.01</v>
      </c>
      <c r="S2083" s="237">
        <v>0</v>
      </c>
      <c r="T2083" s="238">
        <f>S2083*H2083</f>
        <v>0</v>
      </c>
      <c r="U2083" s="39"/>
      <c r="V2083" s="39"/>
      <c r="W2083" s="39"/>
      <c r="X2083" s="39"/>
      <c r="Y2083" s="39"/>
      <c r="Z2083" s="39"/>
      <c r="AA2083" s="39"/>
      <c r="AB2083" s="39"/>
      <c r="AC2083" s="39"/>
      <c r="AD2083" s="39"/>
      <c r="AE2083" s="39"/>
      <c r="AR2083" s="239" t="s">
        <v>371</v>
      </c>
      <c r="AT2083" s="239" t="s">
        <v>372</v>
      </c>
      <c r="AU2083" s="239" t="s">
        <v>88</v>
      </c>
      <c r="AY2083" s="18" t="s">
        <v>216</v>
      </c>
      <c r="BE2083" s="240">
        <f>IF(N2083="základní",J2083,0)</f>
        <v>0</v>
      </c>
      <c r="BF2083" s="240">
        <f>IF(N2083="snížená",J2083,0)</f>
        <v>0</v>
      </c>
      <c r="BG2083" s="240">
        <f>IF(N2083="zákl. přenesená",J2083,0)</f>
        <v>0</v>
      </c>
      <c r="BH2083" s="240">
        <f>IF(N2083="sníž. přenesená",J2083,0)</f>
        <v>0</v>
      </c>
      <c r="BI2083" s="240">
        <f>IF(N2083="nulová",J2083,0)</f>
        <v>0</v>
      </c>
      <c r="BJ2083" s="18" t="s">
        <v>86</v>
      </c>
      <c r="BK2083" s="240">
        <f>ROUND(I2083*H2083,2)</f>
        <v>0</v>
      </c>
      <c r="BL2083" s="18" t="s">
        <v>290</v>
      </c>
      <c r="BM2083" s="239" t="s">
        <v>3326</v>
      </c>
    </row>
    <row r="2084" s="13" customFormat="1">
      <c r="A2084" s="13"/>
      <c r="B2084" s="241"/>
      <c r="C2084" s="242"/>
      <c r="D2084" s="243" t="s">
        <v>230</v>
      </c>
      <c r="E2084" s="244" t="s">
        <v>1</v>
      </c>
      <c r="F2084" s="245" t="s">
        <v>3281</v>
      </c>
      <c r="G2084" s="242"/>
      <c r="H2084" s="246">
        <v>10</v>
      </c>
      <c r="I2084" s="247"/>
      <c r="J2084" s="242"/>
      <c r="K2084" s="242"/>
      <c r="L2084" s="248"/>
      <c r="M2084" s="249"/>
      <c r="N2084" s="250"/>
      <c r="O2084" s="250"/>
      <c r="P2084" s="250"/>
      <c r="Q2084" s="250"/>
      <c r="R2084" s="250"/>
      <c r="S2084" s="250"/>
      <c r="T2084" s="251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T2084" s="252" t="s">
        <v>230</v>
      </c>
      <c r="AU2084" s="252" t="s">
        <v>88</v>
      </c>
      <c r="AV2084" s="13" t="s">
        <v>88</v>
      </c>
      <c r="AW2084" s="13" t="s">
        <v>34</v>
      </c>
      <c r="AX2084" s="13" t="s">
        <v>86</v>
      </c>
      <c r="AY2084" s="252" t="s">
        <v>216</v>
      </c>
    </row>
    <row r="2085" s="2" customFormat="1" ht="21.75" customHeight="1">
      <c r="A2085" s="39"/>
      <c r="B2085" s="40"/>
      <c r="C2085" s="264" t="s">
        <v>3327</v>
      </c>
      <c r="D2085" s="264" t="s">
        <v>372</v>
      </c>
      <c r="E2085" s="265" t="s">
        <v>3304</v>
      </c>
      <c r="F2085" s="266" t="s">
        <v>3305</v>
      </c>
      <c r="G2085" s="267" t="s">
        <v>221</v>
      </c>
      <c r="H2085" s="268">
        <v>1</v>
      </c>
      <c r="I2085" s="269"/>
      <c r="J2085" s="270">
        <f>ROUND(I2085*H2085,2)</f>
        <v>0</v>
      </c>
      <c r="K2085" s="266" t="s">
        <v>1</v>
      </c>
      <c r="L2085" s="271"/>
      <c r="M2085" s="272" t="s">
        <v>1</v>
      </c>
      <c r="N2085" s="273" t="s">
        <v>44</v>
      </c>
      <c r="O2085" s="92"/>
      <c r="P2085" s="237">
        <f>O2085*H2085</f>
        <v>0</v>
      </c>
      <c r="Q2085" s="237">
        <v>0.001</v>
      </c>
      <c r="R2085" s="237">
        <f>Q2085*H2085</f>
        <v>0.001</v>
      </c>
      <c r="S2085" s="237">
        <v>0</v>
      </c>
      <c r="T2085" s="238">
        <f>S2085*H2085</f>
        <v>0</v>
      </c>
      <c r="U2085" s="39"/>
      <c r="V2085" s="39"/>
      <c r="W2085" s="39"/>
      <c r="X2085" s="39"/>
      <c r="Y2085" s="39"/>
      <c r="Z2085" s="39"/>
      <c r="AA2085" s="39"/>
      <c r="AB2085" s="39"/>
      <c r="AC2085" s="39"/>
      <c r="AD2085" s="39"/>
      <c r="AE2085" s="39"/>
      <c r="AR2085" s="239" t="s">
        <v>371</v>
      </c>
      <c r="AT2085" s="239" t="s">
        <v>372</v>
      </c>
      <c r="AU2085" s="239" t="s">
        <v>88</v>
      </c>
      <c r="AY2085" s="18" t="s">
        <v>216</v>
      </c>
      <c r="BE2085" s="240">
        <f>IF(N2085="základní",J2085,0)</f>
        <v>0</v>
      </c>
      <c r="BF2085" s="240">
        <f>IF(N2085="snížená",J2085,0)</f>
        <v>0</v>
      </c>
      <c r="BG2085" s="240">
        <f>IF(N2085="zákl. přenesená",J2085,0)</f>
        <v>0</v>
      </c>
      <c r="BH2085" s="240">
        <f>IF(N2085="sníž. přenesená",J2085,0)</f>
        <v>0</v>
      </c>
      <c r="BI2085" s="240">
        <f>IF(N2085="nulová",J2085,0)</f>
        <v>0</v>
      </c>
      <c r="BJ2085" s="18" t="s">
        <v>86</v>
      </c>
      <c r="BK2085" s="240">
        <f>ROUND(I2085*H2085,2)</f>
        <v>0</v>
      </c>
      <c r="BL2085" s="18" t="s">
        <v>290</v>
      </c>
      <c r="BM2085" s="239" t="s">
        <v>3328</v>
      </c>
    </row>
    <row r="2086" s="13" customFormat="1">
      <c r="A2086" s="13"/>
      <c r="B2086" s="241"/>
      <c r="C2086" s="242"/>
      <c r="D2086" s="243" t="s">
        <v>230</v>
      </c>
      <c r="E2086" s="244" t="s">
        <v>1</v>
      </c>
      <c r="F2086" s="245" t="s">
        <v>3256</v>
      </c>
      <c r="G2086" s="242"/>
      <c r="H2086" s="246">
        <v>1</v>
      </c>
      <c r="I2086" s="247"/>
      <c r="J2086" s="242"/>
      <c r="K2086" s="242"/>
      <c r="L2086" s="248"/>
      <c r="M2086" s="249"/>
      <c r="N2086" s="250"/>
      <c r="O2086" s="250"/>
      <c r="P2086" s="250"/>
      <c r="Q2086" s="250"/>
      <c r="R2086" s="250"/>
      <c r="S2086" s="250"/>
      <c r="T2086" s="251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T2086" s="252" t="s">
        <v>230</v>
      </c>
      <c r="AU2086" s="252" t="s">
        <v>88</v>
      </c>
      <c r="AV2086" s="13" t="s">
        <v>88</v>
      </c>
      <c r="AW2086" s="13" t="s">
        <v>34</v>
      </c>
      <c r="AX2086" s="13" t="s">
        <v>86</v>
      </c>
      <c r="AY2086" s="252" t="s">
        <v>216</v>
      </c>
    </row>
    <row r="2087" s="2" customFormat="1" ht="16.5" customHeight="1">
      <c r="A2087" s="39"/>
      <c r="B2087" s="40"/>
      <c r="C2087" s="228" t="s">
        <v>3329</v>
      </c>
      <c r="D2087" s="228" t="s">
        <v>218</v>
      </c>
      <c r="E2087" s="229" t="s">
        <v>3330</v>
      </c>
      <c r="F2087" s="230" t="s">
        <v>3331</v>
      </c>
      <c r="G2087" s="231" t="s">
        <v>221</v>
      </c>
      <c r="H2087" s="232">
        <v>4</v>
      </c>
      <c r="I2087" s="233"/>
      <c r="J2087" s="234">
        <f>ROUND(I2087*H2087,2)</f>
        <v>0</v>
      </c>
      <c r="K2087" s="230" t="s">
        <v>222</v>
      </c>
      <c r="L2087" s="45"/>
      <c r="M2087" s="235" t="s">
        <v>1</v>
      </c>
      <c r="N2087" s="236" t="s">
        <v>44</v>
      </c>
      <c r="O2087" s="92"/>
      <c r="P2087" s="237">
        <f>O2087*H2087</f>
        <v>0</v>
      </c>
      <c r="Q2087" s="237">
        <v>0</v>
      </c>
      <c r="R2087" s="237">
        <f>Q2087*H2087</f>
        <v>0</v>
      </c>
      <c r="S2087" s="237">
        <v>0</v>
      </c>
      <c r="T2087" s="238">
        <f>S2087*H2087</f>
        <v>0</v>
      </c>
      <c r="U2087" s="39"/>
      <c r="V2087" s="39"/>
      <c r="W2087" s="39"/>
      <c r="X2087" s="39"/>
      <c r="Y2087" s="39"/>
      <c r="Z2087" s="39"/>
      <c r="AA2087" s="39"/>
      <c r="AB2087" s="39"/>
      <c r="AC2087" s="39"/>
      <c r="AD2087" s="39"/>
      <c r="AE2087" s="39"/>
      <c r="AR2087" s="239" t="s">
        <v>290</v>
      </c>
      <c r="AT2087" s="239" t="s">
        <v>218</v>
      </c>
      <c r="AU2087" s="239" t="s">
        <v>88</v>
      </c>
      <c r="AY2087" s="18" t="s">
        <v>216</v>
      </c>
      <c r="BE2087" s="240">
        <f>IF(N2087="základní",J2087,0)</f>
        <v>0</v>
      </c>
      <c r="BF2087" s="240">
        <f>IF(N2087="snížená",J2087,0)</f>
        <v>0</v>
      </c>
      <c r="BG2087" s="240">
        <f>IF(N2087="zákl. přenesená",J2087,0)</f>
        <v>0</v>
      </c>
      <c r="BH2087" s="240">
        <f>IF(N2087="sníž. přenesená",J2087,0)</f>
        <v>0</v>
      </c>
      <c r="BI2087" s="240">
        <f>IF(N2087="nulová",J2087,0)</f>
        <v>0</v>
      </c>
      <c r="BJ2087" s="18" t="s">
        <v>86</v>
      </c>
      <c r="BK2087" s="240">
        <f>ROUND(I2087*H2087,2)</f>
        <v>0</v>
      </c>
      <c r="BL2087" s="18" t="s">
        <v>290</v>
      </c>
      <c r="BM2087" s="239" t="s">
        <v>3332</v>
      </c>
    </row>
    <row r="2088" s="13" customFormat="1">
      <c r="A2088" s="13"/>
      <c r="B2088" s="241"/>
      <c r="C2088" s="242"/>
      <c r="D2088" s="243" t="s">
        <v>230</v>
      </c>
      <c r="E2088" s="244" t="s">
        <v>1</v>
      </c>
      <c r="F2088" s="245" t="s">
        <v>3333</v>
      </c>
      <c r="G2088" s="242"/>
      <c r="H2088" s="246">
        <v>4</v>
      </c>
      <c r="I2088" s="247"/>
      <c r="J2088" s="242"/>
      <c r="K2088" s="242"/>
      <c r="L2088" s="248"/>
      <c r="M2088" s="249"/>
      <c r="N2088" s="250"/>
      <c r="O2088" s="250"/>
      <c r="P2088" s="250"/>
      <c r="Q2088" s="250"/>
      <c r="R2088" s="250"/>
      <c r="S2088" s="250"/>
      <c r="T2088" s="251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T2088" s="252" t="s">
        <v>230</v>
      </c>
      <c r="AU2088" s="252" t="s">
        <v>88</v>
      </c>
      <c r="AV2088" s="13" t="s">
        <v>88</v>
      </c>
      <c r="AW2088" s="13" t="s">
        <v>34</v>
      </c>
      <c r="AX2088" s="13" t="s">
        <v>86</v>
      </c>
      <c r="AY2088" s="252" t="s">
        <v>216</v>
      </c>
    </row>
    <row r="2089" s="2" customFormat="1" ht="21.75" customHeight="1">
      <c r="A2089" s="39"/>
      <c r="B2089" s="40"/>
      <c r="C2089" s="264" t="s">
        <v>3334</v>
      </c>
      <c r="D2089" s="264" t="s">
        <v>372</v>
      </c>
      <c r="E2089" s="265" t="s">
        <v>3335</v>
      </c>
      <c r="F2089" s="266" t="s">
        <v>3336</v>
      </c>
      <c r="G2089" s="267" t="s">
        <v>221</v>
      </c>
      <c r="H2089" s="268">
        <v>1</v>
      </c>
      <c r="I2089" s="269"/>
      <c r="J2089" s="270">
        <f>ROUND(I2089*H2089,2)</f>
        <v>0</v>
      </c>
      <c r="K2089" s="266" t="s">
        <v>1</v>
      </c>
      <c r="L2089" s="271"/>
      <c r="M2089" s="272" t="s">
        <v>1</v>
      </c>
      <c r="N2089" s="273" t="s">
        <v>44</v>
      </c>
      <c r="O2089" s="92"/>
      <c r="P2089" s="237">
        <f>O2089*H2089</f>
        <v>0</v>
      </c>
      <c r="Q2089" s="237">
        <v>0.001</v>
      </c>
      <c r="R2089" s="237">
        <f>Q2089*H2089</f>
        <v>0.001</v>
      </c>
      <c r="S2089" s="237">
        <v>0</v>
      </c>
      <c r="T2089" s="238">
        <f>S2089*H2089</f>
        <v>0</v>
      </c>
      <c r="U2089" s="39"/>
      <c r="V2089" s="39"/>
      <c r="W2089" s="39"/>
      <c r="X2089" s="39"/>
      <c r="Y2089" s="39"/>
      <c r="Z2089" s="39"/>
      <c r="AA2089" s="39"/>
      <c r="AB2089" s="39"/>
      <c r="AC2089" s="39"/>
      <c r="AD2089" s="39"/>
      <c r="AE2089" s="39"/>
      <c r="AR2089" s="239" t="s">
        <v>371</v>
      </c>
      <c r="AT2089" s="239" t="s">
        <v>372</v>
      </c>
      <c r="AU2089" s="239" t="s">
        <v>88</v>
      </c>
      <c r="AY2089" s="18" t="s">
        <v>216</v>
      </c>
      <c r="BE2089" s="240">
        <f>IF(N2089="základní",J2089,0)</f>
        <v>0</v>
      </c>
      <c r="BF2089" s="240">
        <f>IF(N2089="snížená",J2089,0)</f>
        <v>0</v>
      </c>
      <c r="BG2089" s="240">
        <f>IF(N2089="zákl. přenesená",J2089,0)</f>
        <v>0</v>
      </c>
      <c r="BH2089" s="240">
        <f>IF(N2089="sníž. přenesená",J2089,0)</f>
        <v>0</v>
      </c>
      <c r="BI2089" s="240">
        <f>IF(N2089="nulová",J2089,0)</f>
        <v>0</v>
      </c>
      <c r="BJ2089" s="18" t="s">
        <v>86</v>
      </c>
      <c r="BK2089" s="240">
        <f>ROUND(I2089*H2089,2)</f>
        <v>0</v>
      </c>
      <c r="BL2089" s="18" t="s">
        <v>290</v>
      </c>
      <c r="BM2089" s="239" t="s">
        <v>3337</v>
      </c>
    </row>
    <row r="2090" s="13" customFormat="1">
      <c r="A2090" s="13"/>
      <c r="B2090" s="241"/>
      <c r="C2090" s="242"/>
      <c r="D2090" s="243" t="s">
        <v>230</v>
      </c>
      <c r="E2090" s="244" t="s">
        <v>1</v>
      </c>
      <c r="F2090" s="245" t="s">
        <v>3282</v>
      </c>
      <c r="G2090" s="242"/>
      <c r="H2090" s="246">
        <v>1</v>
      </c>
      <c r="I2090" s="247"/>
      <c r="J2090" s="242"/>
      <c r="K2090" s="242"/>
      <c r="L2090" s="248"/>
      <c r="M2090" s="249"/>
      <c r="N2090" s="250"/>
      <c r="O2090" s="250"/>
      <c r="P2090" s="250"/>
      <c r="Q2090" s="250"/>
      <c r="R2090" s="250"/>
      <c r="S2090" s="250"/>
      <c r="T2090" s="251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T2090" s="252" t="s">
        <v>230</v>
      </c>
      <c r="AU2090" s="252" t="s">
        <v>88</v>
      </c>
      <c r="AV2090" s="13" t="s">
        <v>88</v>
      </c>
      <c r="AW2090" s="13" t="s">
        <v>34</v>
      </c>
      <c r="AX2090" s="13" t="s">
        <v>86</v>
      </c>
      <c r="AY2090" s="252" t="s">
        <v>216</v>
      </c>
    </row>
    <row r="2091" s="2" customFormat="1" ht="21.75" customHeight="1">
      <c r="A2091" s="39"/>
      <c r="B2091" s="40"/>
      <c r="C2091" s="264" t="s">
        <v>3338</v>
      </c>
      <c r="D2091" s="264" t="s">
        <v>372</v>
      </c>
      <c r="E2091" s="265" t="s">
        <v>3339</v>
      </c>
      <c r="F2091" s="266" t="s">
        <v>3340</v>
      </c>
      <c r="G2091" s="267" t="s">
        <v>221</v>
      </c>
      <c r="H2091" s="268">
        <v>2</v>
      </c>
      <c r="I2091" s="269"/>
      <c r="J2091" s="270">
        <f>ROUND(I2091*H2091,2)</f>
        <v>0</v>
      </c>
      <c r="K2091" s="266" t="s">
        <v>1</v>
      </c>
      <c r="L2091" s="271"/>
      <c r="M2091" s="272" t="s">
        <v>1</v>
      </c>
      <c r="N2091" s="273" t="s">
        <v>44</v>
      </c>
      <c r="O2091" s="92"/>
      <c r="P2091" s="237">
        <f>O2091*H2091</f>
        <v>0</v>
      </c>
      <c r="Q2091" s="237">
        <v>0.001</v>
      </c>
      <c r="R2091" s="237">
        <f>Q2091*H2091</f>
        <v>0.002</v>
      </c>
      <c r="S2091" s="237">
        <v>0</v>
      </c>
      <c r="T2091" s="238">
        <f>S2091*H2091</f>
        <v>0</v>
      </c>
      <c r="U2091" s="39"/>
      <c r="V2091" s="39"/>
      <c r="W2091" s="39"/>
      <c r="X2091" s="39"/>
      <c r="Y2091" s="39"/>
      <c r="Z2091" s="39"/>
      <c r="AA2091" s="39"/>
      <c r="AB2091" s="39"/>
      <c r="AC2091" s="39"/>
      <c r="AD2091" s="39"/>
      <c r="AE2091" s="39"/>
      <c r="AR2091" s="239" t="s">
        <v>371</v>
      </c>
      <c r="AT2091" s="239" t="s">
        <v>372</v>
      </c>
      <c r="AU2091" s="239" t="s">
        <v>88</v>
      </c>
      <c r="AY2091" s="18" t="s">
        <v>216</v>
      </c>
      <c r="BE2091" s="240">
        <f>IF(N2091="základní",J2091,0)</f>
        <v>0</v>
      </c>
      <c r="BF2091" s="240">
        <f>IF(N2091="snížená",J2091,0)</f>
        <v>0</v>
      </c>
      <c r="BG2091" s="240">
        <f>IF(N2091="zákl. přenesená",J2091,0)</f>
        <v>0</v>
      </c>
      <c r="BH2091" s="240">
        <f>IF(N2091="sníž. přenesená",J2091,0)</f>
        <v>0</v>
      </c>
      <c r="BI2091" s="240">
        <f>IF(N2091="nulová",J2091,0)</f>
        <v>0</v>
      </c>
      <c r="BJ2091" s="18" t="s">
        <v>86</v>
      </c>
      <c r="BK2091" s="240">
        <f>ROUND(I2091*H2091,2)</f>
        <v>0</v>
      </c>
      <c r="BL2091" s="18" t="s">
        <v>290</v>
      </c>
      <c r="BM2091" s="239" t="s">
        <v>3341</v>
      </c>
    </row>
    <row r="2092" s="13" customFormat="1">
      <c r="A2092" s="13"/>
      <c r="B2092" s="241"/>
      <c r="C2092" s="242"/>
      <c r="D2092" s="243" t="s">
        <v>230</v>
      </c>
      <c r="E2092" s="244" t="s">
        <v>1</v>
      </c>
      <c r="F2092" s="245" t="s">
        <v>3342</v>
      </c>
      <c r="G2092" s="242"/>
      <c r="H2092" s="246">
        <v>2</v>
      </c>
      <c r="I2092" s="247"/>
      <c r="J2092" s="242"/>
      <c r="K2092" s="242"/>
      <c r="L2092" s="248"/>
      <c r="M2092" s="249"/>
      <c r="N2092" s="250"/>
      <c r="O2092" s="250"/>
      <c r="P2092" s="250"/>
      <c r="Q2092" s="250"/>
      <c r="R2092" s="250"/>
      <c r="S2092" s="250"/>
      <c r="T2092" s="251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52" t="s">
        <v>230</v>
      </c>
      <c r="AU2092" s="252" t="s">
        <v>88</v>
      </c>
      <c r="AV2092" s="13" t="s">
        <v>88</v>
      </c>
      <c r="AW2092" s="13" t="s">
        <v>34</v>
      </c>
      <c r="AX2092" s="13" t="s">
        <v>86</v>
      </c>
      <c r="AY2092" s="252" t="s">
        <v>216</v>
      </c>
    </row>
    <row r="2093" s="2" customFormat="1" ht="21.75" customHeight="1">
      <c r="A2093" s="39"/>
      <c r="B2093" s="40"/>
      <c r="C2093" s="264" t="s">
        <v>3343</v>
      </c>
      <c r="D2093" s="264" t="s">
        <v>372</v>
      </c>
      <c r="E2093" s="265" t="s">
        <v>3344</v>
      </c>
      <c r="F2093" s="266" t="s">
        <v>3345</v>
      </c>
      <c r="G2093" s="267" t="s">
        <v>221</v>
      </c>
      <c r="H2093" s="268">
        <v>1</v>
      </c>
      <c r="I2093" s="269"/>
      <c r="J2093" s="270">
        <f>ROUND(I2093*H2093,2)</f>
        <v>0</v>
      </c>
      <c r="K2093" s="266" t="s">
        <v>1</v>
      </c>
      <c r="L2093" s="271"/>
      <c r="M2093" s="272" t="s">
        <v>1</v>
      </c>
      <c r="N2093" s="273" t="s">
        <v>44</v>
      </c>
      <c r="O2093" s="92"/>
      <c r="P2093" s="237">
        <f>O2093*H2093</f>
        <v>0</v>
      </c>
      <c r="Q2093" s="237">
        <v>0.001</v>
      </c>
      <c r="R2093" s="237">
        <f>Q2093*H2093</f>
        <v>0.001</v>
      </c>
      <c r="S2093" s="237">
        <v>0</v>
      </c>
      <c r="T2093" s="238">
        <f>S2093*H2093</f>
        <v>0</v>
      </c>
      <c r="U2093" s="39"/>
      <c r="V2093" s="39"/>
      <c r="W2093" s="39"/>
      <c r="X2093" s="39"/>
      <c r="Y2093" s="39"/>
      <c r="Z2093" s="39"/>
      <c r="AA2093" s="39"/>
      <c r="AB2093" s="39"/>
      <c r="AC2093" s="39"/>
      <c r="AD2093" s="39"/>
      <c r="AE2093" s="39"/>
      <c r="AR2093" s="239" t="s">
        <v>371</v>
      </c>
      <c r="AT2093" s="239" t="s">
        <v>372</v>
      </c>
      <c r="AU2093" s="239" t="s">
        <v>88</v>
      </c>
      <c r="AY2093" s="18" t="s">
        <v>216</v>
      </c>
      <c r="BE2093" s="240">
        <f>IF(N2093="základní",J2093,0)</f>
        <v>0</v>
      </c>
      <c r="BF2093" s="240">
        <f>IF(N2093="snížená",J2093,0)</f>
        <v>0</v>
      </c>
      <c r="BG2093" s="240">
        <f>IF(N2093="zákl. přenesená",J2093,0)</f>
        <v>0</v>
      </c>
      <c r="BH2093" s="240">
        <f>IF(N2093="sníž. přenesená",J2093,0)</f>
        <v>0</v>
      </c>
      <c r="BI2093" s="240">
        <f>IF(N2093="nulová",J2093,0)</f>
        <v>0</v>
      </c>
      <c r="BJ2093" s="18" t="s">
        <v>86</v>
      </c>
      <c r="BK2093" s="240">
        <f>ROUND(I2093*H2093,2)</f>
        <v>0</v>
      </c>
      <c r="BL2093" s="18" t="s">
        <v>290</v>
      </c>
      <c r="BM2093" s="239" t="s">
        <v>3346</v>
      </c>
    </row>
    <row r="2094" s="13" customFormat="1">
      <c r="A2094" s="13"/>
      <c r="B2094" s="241"/>
      <c r="C2094" s="242"/>
      <c r="D2094" s="243" t="s">
        <v>230</v>
      </c>
      <c r="E2094" s="244" t="s">
        <v>1</v>
      </c>
      <c r="F2094" s="245" t="s">
        <v>3347</v>
      </c>
      <c r="G2094" s="242"/>
      <c r="H2094" s="246">
        <v>1</v>
      </c>
      <c r="I2094" s="247"/>
      <c r="J2094" s="242"/>
      <c r="K2094" s="242"/>
      <c r="L2094" s="248"/>
      <c r="M2094" s="249"/>
      <c r="N2094" s="250"/>
      <c r="O2094" s="250"/>
      <c r="P2094" s="250"/>
      <c r="Q2094" s="250"/>
      <c r="R2094" s="250"/>
      <c r="S2094" s="250"/>
      <c r="T2094" s="251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52" t="s">
        <v>230</v>
      </c>
      <c r="AU2094" s="252" t="s">
        <v>88</v>
      </c>
      <c r="AV2094" s="13" t="s">
        <v>88</v>
      </c>
      <c r="AW2094" s="13" t="s">
        <v>34</v>
      </c>
      <c r="AX2094" s="13" t="s">
        <v>86</v>
      </c>
      <c r="AY2094" s="252" t="s">
        <v>216</v>
      </c>
    </row>
    <row r="2095" s="2" customFormat="1" ht="16.5" customHeight="1">
      <c r="A2095" s="39"/>
      <c r="B2095" s="40"/>
      <c r="C2095" s="228" t="s">
        <v>3348</v>
      </c>
      <c r="D2095" s="228" t="s">
        <v>218</v>
      </c>
      <c r="E2095" s="229" t="s">
        <v>3349</v>
      </c>
      <c r="F2095" s="230" t="s">
        <v>3350</v>
      </c>
      <c r="G2095" s="231" t="s">
        <v>221</v>
      </c>
      <c r="H2095" s="232">
        <v>26.533999999999999</v>
      </c>
      <c r="I2095" s="233"/>
      <c r="J2095" s="234">
        <f>ROUND(I2095*H2095,2)</f>
        <v>0</v>
      </c>
      <c r="K2095" s="230" t="s">
        <v>222</v>
      </c>
      <c r="L2095" s="45"/>
      <c r="M2095" s="235" t="s">
        <v>1</v>
      </c>
      <c r="N2095" s="236" t="s">
        <v>44</v>
      </c>
      <c r="O2095" s="92"/>
      <c r="P2095" s="237">
        <f>O2095*H2095</f>
        <v>0</v>
      </c>
      <c r="Q2095" s="237">
        <v>0</v>
      </c>
      <c r="R2095" s="237">
        <f>Q2095*H2095</f>
        <v>0</v>
      </c>
      <c r="S2095" s="237">
        <v>0</v>
      </c>
      <c r="T2095" s="238">
        <f>S2095*H2095</f>
        <v>0</v>
      </c>
      <c r="U2095" s="39"/>
      <c r="V2095" s="39"/>
      <c r="W2095" s="39"/>
      <c r="X2095" s="39"/>
      <c r="Y2095" s="39"/>
      <c r="Z2095" s="39"/>
      <c r="AA2095" s="39"/>
      <c r="AB2095" s="39"/>
      <c r="AC2095" s="39"/>
      <c r="AD2095" s="39"/>
      <c r="AE2095" s="39"/>
      <c r="AR2095" s="239" t="s">
        <v>290</v>
      </c>
      <c r="AT2095" s="239" t="s">
        <v>218</v>
      </c>
      <c r="AU2095" s="239" t="s">
        <v>88</v>
      </c>
      <c r="AY2095" s="18" t="s">
        <v>216</v>
      </c>
      <c r="BE2095" s="240">
        <f>IF(N2095="základní",J2095,0)</f>
        <v>0</v>
      </c>
      <c r="BF2095" s="240">
        <f>IF(N2095="snížená",J2095,0)</f>
        <v>0</v>
      </c>
      <c r="BG2095" s="240">
        <f>IF(N2095="zákl. přenesená",J2095,0)</f>
        <v>0</v>
      </c>
      <c r="BH2095" s="240">
        <f>IF(N2095="sníž. přenesená",J2095,0)</f>
        <v>0</v>
      </c>
      <c r="BI2095" s="240">
        <f>IF(N2095="nulová",J2095,0)</f>
        <v>0</v>
      </c>
      <c r="BJ2095" s="18" t="s">
        <v>86</v>
      </c>
      <c r="BK2095" s="240">
        <f>ROUND(I2095*H2095,2)</f>
        <v>0</v>
      </c>
      <c r="BL2095" s="18" t="s">
        <v>290</v>
      </c>
      <c r="BM2095" s="239" t="s">
        <v>3351</v>
      </c>
    </row>
    <row r="2096" s="13" customFormat="1">
      <c r="A2096" s="13"/>
      <c r="B2096" s="241"/>
      <c r="C2096" s="242"/>
      <c r="D2096" s="243" t="s">
        <v>230</v>
      </c>
      <c r="E2096" s="244" t="s">
        <v>1</v>
      </c>
      <c r="F2096" s="245" t="s">
        <v>3352</v>
      </c>
      <c r="G2096" s="242"/>
      <c r="H2096" s="246">
        <v>26.533999999999999</v>
      </c>
      <c r="I2096" s="247"/>
      <c r="J2096" s="242"/>
      <c r="K2096" s="242"/>
      <c r="L2096" s="248"/>
      <c r="M2096" s="249"/>
      <c r="N2096" s="250"/>
      <c r="O2096" s="250"/>
      <c r="P2096" s="250"/>
      <c r="Q2096" s="250"/>
      <c r="R2096" s="250"/>
      <c r="S2096" s="250"/>
      <c r="T2096" s="251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T2096" s="252" t="s">
        <v>230</v>
      </c>
      <c r="AU2096" s="252" t="s">
        <v>88</v>
      </c>
      <c r="AV2096" s="13" t="s">
        <v>88</v>
      </c>
      <c r="AW2096" s="13" t="s">
        <v>34</v>
      </c>
      <c r="AX2096" s="13" t="s">
        <v>86</v>
      </c>
      <c r="AY2096" s="252" t="s">
        <v>216</v>
      </c>
    </row>
    <row r="2097" s="2" customFormat="1" ht="16.5" customHeight="1">
      <c r="A2097" s="39"/>
      <c r="B2097" s="40"/>
      <c r="C2097" s="264" t="s">
        <v>3353</v>
      </c>
      <c r="D2097" s="264" t="s">
        <v>372</v>
      </c>
      <c r="E2097" s="265" t="s">
        <v>3354</v>
      </c>
      <c r="F2097" s="266" t="s">
        <v>3355</v>
      </c>
      <c r="G2097" s="267" t="s">
        <v>277</v>
      </c>
      <c r="H2097" s="268">
        <v>29.187000000000001</v>
      </c>
      <c r="I2097" s="269"/>
      <c r="J2097" s="270">
        <f>ROUND(I2097*H2097,2)</f>
        <v>0</v>
      </c>
      <c r="K2097" s="266" t="s">
        <v>222</v>
      </c>
      <c r="L2097" s="271"/>
      <c r="M2097" s="272" t="s">
        <v>1</v>
      </c>
      <c r="N2097" s="273" t="s">
        <v>44</v>
      </c>
      <c r="O2097" s="92"/>
      <c r="P2097" s="237">
        <f>O2097*H2097</f>
        <v>0</v>
      </c>
      <c r="Q2097" s="237">
        <v>0.001</v>
      </c>
      <c r="R2097" s="237">
        <f>Q2097*H2097</f>
        <v>0.029187000000000001</v>
      </c>
      <c r="S2097" s="237">
        <v>0</v>
      </c>
      <c r="T2097" s="238">
        <f>S2097*H2097</f>
        <v>0</v>
      </c>
      <c r="U2097" s="39"/>
      <c r="V2097" s="39"/>
      <c r="W2097" s="39"/>
      <c r="X2097" s="39"/>
      <c r="Y2097" s="39"/>
      <c r="Z2097" s="39"/>
      <c r="AA2097" s="39"/>
      <c r="AB2097" s="39"/>
      <c r="AC2097" s="39"/>
      <c r="AD2097" s="39"/>
      <c r="AE2097" s="39"/>
      <c r="AR2097" s="239" t="s">
        <v>371</v>
      </c>
      <c r="AT2097" s="239" t="s">
        <v>372</v>
      </c>
      <c r="AU2097" s="239" t="s">
        <v>88</v>
      </c>
      <c r="AY2097" s="18" t="s">
        <v>216</v>
      </c>
      <c r="BE2097" s="240">
        <f>IF(N2097="základní",J2097,0)</f>
        <v>0</v>
      </c>
      <c r="BF2097" s="240">
        <f>IF(N2097="snížená",J2097,0)</f>
        <v>0</v>
      </c>
      <c r="BG2097" s="240">
        <f>IF(N2097="zákl. přenesená",J2097,0)</f>
        <v>0</v>
      </c>
      <c r="BH2097" s="240">
        <f>IF(N2097="sníž. přenesená",J2097,0)</f>
        <v>0</v>
      </c>
      <c r="BI2097" s="240">
        <f>IF(N2097="nulová",J2097,0)</f>
        <v>0</v>
      </c>
      <c r="BJ2097" s="18" t="s">
        <v>86</v>
      </c>
      <c r="BK2097" s="240">
        <f>ROUND(I2097*H2097,2)</f>
        <v>0</v>
      </c>
      <c r="BL2097" s="18" t="s">
        <v>290</v>
      </c>
      <c r="BM2097" s="239" t="s">
        <v>3356</v>
      </c>
    </row>
    <row r="2098" s="13" customFormat="1">
      <c r="A2098" s="13"/>
      <c r="B2098" s="241"/>
      <c r="C2098" s="242"/>
      <c r="D2098" s="243" t="s">
        <v>230</v>
      </c>
      <c r="E2098" s="242"/>
      <c r="F2098" s="245" t="s">
        <v>3357</v>
      </c>
      <c r="G2098" s="242"/>
      <c r="H2098" s="246">
        <v>29.187000000000001</v>
      </c>
      <c r="I2098" s="247"/>
      <c r="J2098" s="242"/>
      <c r="K2098" s="242"/>
      <c r="L2098" s="248"/>
      <c r="M2098" s="249"/>
      <c r="N2098" s="250"/>
      <c r="O2098" s="250"/>
      <c r="P2098" s="250"/>
      <c r="Q2098" s="250"/>
      <c r="R2098" s="250"/>
      <c r="S2098" s="250"/>
      <c r="T2098" s="251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T2098" s="252" t="s">
        <v>230</v>
      </c>
      <c r="AU2098" s="252" t="s">
        <v>88</v>
      </c>
      <c r="AV2098" s="13" t="s">
        <v>88</v>
      </c>
      <c r="AW2098" s="13" t="s">
        <v>4</v>
      </c>
      <c r="AX2098" s="13" t="s">
        <v>86</v>
      </c>
      <c r="AY2098" s="252" t="s">
        <v>216</v>
      </c>
    </row>
    <row r="2099" s="2" customFormat="1" ht="16.5" customHeight="1">
      <c r="A2099" s="39"/>
      <c r="B2099" s="40"/>
      <c r="C2099" s="228" t="s">
        <v>3358</v>
      </c>
      <c r="D2099" s="228" t="s">
        <v>218</v>
      </c>
      <c r="E2099" s="229" t="s">
        <v>3359</v>
      </c>
      <c r="F2099" s="230" t="s">
        <v>3360</v>
      </c>
      <c r="G2099" s="231" t="s">
        <v>277</v>
      </c>
      <c r="H2099" s="232">
        <v>124.673</v>
      </c>
      <c r="I2099" s="233"/>
      <c r="J2099" s="234">
        <f>ROUND(I2099*H2099,2)</f>
        <v>0</v>
      </c>
      <c r="K2099" s="230" t="s">
        <v>222</v>
      </c>
      <c r="L2099" s="45"/>
      <c r="M2099" s="235" t="s">
        <v>1</v>
      </c>
      <c r="N2099" s="236" t="s">
        <v>44</v>
      </c>
      <c r="O2099" s="92"/>
      <c r="P2099" s="237">
        <f>O2099*H2099</f>
        <v>0</v>
      </c>
      <c r="Q2099" s="237">
        <v>0</v>
      </c>
      <c r="R2099" s="237">
        <f>Q2099*H2099</f>
        <v>0</v>
      </c>
      <c r="S2099" s="237">
        <v>0</v>
      </c>
      <c r="T2099" s="238">
        <f>S2099*H2099</f>
        <v>0</v>
      </c>
      <c r="U2099" s="39"/>
      <c r="V2099" s="39"/>
      <c r="W2099" s="39"/>
      <c r="X2099" s="39"/>
      <c r="Y2099" s="39"/>
      <c r="Z2099" s="39"/>
      <c r="AA2099" s="39"/>
      <c r="AB2099" s="39"/>
      <c r="AC2099" s="39"/>
      <c r="AD2099" s="39"/>
      <c r="AE2099" s="39"/>
      <c r="AR2099" s="239" t="s">
        <v>290</v>
      </c>
      <c r="AT2099" s="239" t="s">
        <v>218</v>
      </c>
      <c r="AU2099" s="239" t="s">
        <v>88</v>
      </c>
      <c r="AY2099" s="18" t="s">
        <v>216</v>
      </c>
      <c r="BE2099" s="240">
        <f>IF(N2099="základní",J2099,0)</f>
        <v>0</v>
      </c>
      <c r="BF2099" s="240">
        <f>IF(N2099="snížená",J2099,0)</f>
        <v>0</v>
      </c>
      <c r="BG2099" s="240">
        <f>IF(N2099="zákl. přenesená",J2099,0)</f>
        <v>0</v>
      </c>
      <c r="BH2099" s="240">
        <f>IF(N2099="sníž. přenesená",J2099,0)</f>
        <v>0</v>
      </c>
      <c r="BI2099" s="240">
        <f>IF(N2099="nulová",J2099,0)</f>
        <v>0</v>
      </c>
      <c r="BJ2099" s="18" t="s">
        <v>86</v>
      </c>
      <c r="BK2099" s="240">
        <f>ROUND(I2099*H2099,2)</f>
        <v>0</v>
      </c>
      <c r="BL2099" s="18" t="s">
        <v>290</v>
      </c>
      <c r="BM2099" s="239" t="s">
        <v>3361</v>
      </c>
    </row>
    <row r="2100" s="13" customFormat="1">
      <c r="A2100" s="13"/>
      <c r="B2100" s="241"/>
      <c r="C2100" s="242"/>
      <c r="D2100" s="243" t="s">
        <v>230</v>
      </c>
      <c r="E2100" s="244" t="s">
        <v>1</v>
      </c>
      <c r="F2100" s="245" t="s">
        <v>3362</v>
      </c>
      <c r="G2100" s="242"/>
      <c r="H2100" s="246">
        <v>20.312999999999999</v>
      </c>
      <c r="I2100" s="247"/>
      <c r="J2100" s="242"/>
      <c r="K2100" s="242"/>
      <c r="L2100" s="248"/>
      <c r="M2100" s="249"/>
      <c r="N2100" s="250"/>
      <c r="O2100" s="250"/>
      <c r="P2100" s="250"/>
      <c r="Q2100" s="250"/>
      <c r="R2100" s="250"/>
      <c r="S2100" s="250"/>
      <c r="T2100" s="251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52" t="s">
        <v>230</v>
      </c>
      <c r="AU2100" s="252" t="s">
        <v>88</v>
      </c>
      <c r="AV2100" s="13" t="s">
        <v>88</v>
      </c>
      <c r="AW2100" s="13" t="s">
        <v>34</v>
      </c>
      <c r="AX2100" s="13" t="s">
        <v>79</v>
      </c>
      <c r="AY2100" s="252" t="s">
        <v>216</v>
      </c>
    </row>
    <row r="2101" s="13" customFormat="1">
      <c r="A2101" s="13"/>
      <c r="B2101" s="241"/>
      <c r="C2101" s="242"/>
      <c r="D2101" s="243" t="s">
        <v>230</v>
      </c>
      <c r="E2101" s="244" t="s">
        <v>1</v>
      </c>
      <c r="F2101" s="245" t="s">
        <v>1215</v>
      </c>
      <c r="G2101" s="242"/>
      <c r="H2101" s="246">
        <v>7.8129999999999997</v>
      </c>
      <c r="I2101" s="247"/>
      <c r="J2101" s="242"/>
      <c r="K2101" s="242"/>
      <c r="L2101" s="248"/>
      <c r="M2101" s="249"/>
      <c r="N2101" s="250"/>
      <c r="O2101" s="250"/>
      <c r="P2101" s="250"/>
      <c r="Q2101" s="250"/>
      <c r="R2101" s="250"/>
      <c r="S2101" s="250"/>
      <c r="T2101" s="251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T2101" s="252" t="s">
        <v>230</v>
      </c>
      <c r="AU2101" s="252" t="s">
        <v>88</v>
      </c>
      <c r="AV2101" s="13" t="s">
        <v>88</v>
      </c>
      <c r="AW2101" s="13" t="s">
        <v>34</v>
      </c>
      <c r="AX2101" s="13" t="s">
        <v>79</v>
      </c>
      <c r="AY2101" s="252" t="s">
        <v>216</v>
      </c>
    </row>
    <row r="2102" s="13" customFormat="1">
      <c r="A2102" s="13"/>
      <c r="B2102" s="241"/>
      <c r="C2102" s="242"/>
      <c r="D2102" s="243" t="s">
        <v>230</v>
      </c>
      <c r="E2102" s="244" t="s">
        <v>1</v>
      </c>
      <c r="F2102" s="245" t="s">
        <v>1216</v>
      </c>
      <c r="G2102" s="242"/>
      <c r="H2102" s="246">
        <v>4.375</v>
      </c>
      <c r="I2102" s="247"/>
      <c r="J2102" s="242"/>
      <c r="K2102" s="242"/>
      <c r="L2102" s="248"/>
      <c r="M2102" s="249"/>
      <c r="N2102" s="250"/>
      <c r="O2102" s="250"/>
      <c r="P2102" s="250"/>
      <c r="Q2102" s="250"/>
      <c r="R2102" s="250"/>
      <c r="S2102" s="250"/>
      <c r="T2102" s="251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T2102" s="252" t="s">
        <v>230</v>
      </c>
      <c r="AU2102" s="252" t="s">
        <v>88</v>
      </c>
      <c r="AV2102" s="13" t="s">
        <v>88</v>
      </c>
      <c r="AW2102" s="13" t="s">
        <v>34</v>
      </c>
      <c r="AX2102" s="13" t="s">
        <v>79</v>
      </c>
      <c r="AY2102" s="252" t="s">
        <v>216</v>
      </c>
    </row>
    <row r="2103" s="13" customFormat="1">
      <c r="A2103" s="13"/>
      <c r="B2103" s="241"/>
      <c r="C2103" s="242"/>
      <c r="D2103" s="243" t="s">
        <v>230</v>
      </c>
      <c r="E2103" s="244" t="s">
        <v>1</v>
      </c>
      <c r="F2103" s="245" t="s">
        <v>1217</v>
      </c>
      <c r="G2103" s="242"/>
      <c r="H2103" s="246">
        <v>65.813000000000002</v>
      </c>
      <c r="I2103" s="247"/>
      <c r="J2103" s="242"/>
      <c r="K2103" s="242"/>
      <c r="L2103" s="248"/>
      <c r="M2103" s="249"/>
      <c r="N2103" s="250"/>
      <c r="O2103" s="250"/>
      <c r="P2103" s="250"/>
      <c r="Q2103" s="250"/>
      <c r="R2103" s="250"/>
      <c r="S2103" s="250"/>
      <c r="T2103" s="251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52" t="s">
        <v>230</v>
      </c>
      <c r="AU2103" s="252" t="s">
        <v>88</v>
      </c>
      <c r="AV2103" s="13" t="s">
        <v>88</v>
      </c>
      <c r="AW2103" s="13" t="s">
        <v>34</v>
      </c>
      <c r="AX2103" s="13" t="s">
        <v>79</v>
      </c>
      <c r="AY2103" s="252" t="s">
        <v>216</v>
      </c>
    </row>
    <row r="2104" s="13" customFormat="1">
      <c r="A2104" s="13"/>
      <c r="B2104" s="241"/>
      <c r="C2104" s="242"/>
      <c r="D2104" s="243" t="s">
        <v>230</v>
      </c>
      <c r="E2104" s="244" t="s">
        <v>1</v>
      </c>
      <c r="F2104" s="245" t="s">
        <v>1218</v>
      </c>
      <c r="G2104" s="242"/>
      <c r="H2104" s="246">
        <v>18.484000000000002</v>
      </c>
      <c r="I2104" s="247"/>
      <c r="J2104" s="242"/>
      <c r="K2104" s="242"/>
      <c r="L2104" s="248"/>
      <c r="M2104" s="249"/>
      <c r="N2104" s="250"/>
      <c r="O2104" s="250"/>
      <c r="P2104" s="250"/>
      <c r="Q2104" s="250"/>
      <c r="R2104" s="250"/>
      <c r="S2104" s="250"/>
      <c r="T2104" s="251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52" t="s">
        <v>230</v>
      </c>
      <c r="AU2104" s="252" t="s">
        <v>88</v>
      </c>
      <c r="AV2104" s="13" t="s">
        <v>88</v>
      </c>
      <c r="AW2104" s="13" t="s">
        <v>34</v>
      </c>
      <c r="AX2104" s="13" t="s">
        <v>79</v>
      </c>
      <c r="AY2104" s="252" t="s">
        <v>216</v>
      </c>
    </row>
    <row r="2105" s="13" customFormat="1">
      <c r="A2105" s="13"/>
      <c r="B2105" s="241"/>
      <c r="C2105" s="242"/>
      <c r="D2105" s="243" t="s">
        <v>230</v>
      </c>
      <c r="E2105" s="244" t="s">
        <v>1</v>
      </c>
      <c r="F2105" s="245" t="s">
        <v>1219</v>
      </c>
      <c r="G2105" s="242"/>
      <c r="H2105" s="246">
        <v>7.875</v>
      </c>
      <c r="I2105" s="247"/>
      <c r="J2105" s="242"/>
      <c r="K2105" s="242"/>
      <c r="L2105" s="248"/>
      <c r="M2105" s="249"/>
      <c r="N2105" s="250"/>
      <c r="O2105" s="250"/>
      <c r="P2105" s="250"/>
      <c r="Q2105" s="250"/>
      <c r="R2105" s="250"/>
      <c r="S2105" s="250"/>
      <c r="T2105" s="251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52" t="s">
        <v>230</v>
      </c>
      <c r="AU2105" s="252" t="s">
        <v>88</v>
      </c>
      <c r="AV2105" s="13" t="s">
        <v>88</v>
      </c>
      <c r="AW2105" s="13" t="s">
        <v>34</v>
      </c>
      <c r="AX2105" s="13" t="s">
        <v>79</v>
      </c>
      <c r="AY2105" s="252" t="s">
        <v>216</v>
      </c>
    </row>
    <row r="2106" s="14" customFormat="1">
      <c r="A2106" s="14"/>
      <c r="B2106" s="253"/>
      <c r="C2106" s="254"/>
      <c r="D2106" s="243" t="s">
        <v>230</v>
      </c>
      <c r="E2106" s="255" t="s">
        <v>1</v>
      </c>
      <c r="F2106" s="256" t="s">
        <v>285</v>
      </c>
      <c r="G2106" s="254"/>
      <c r="H2106" s="257">
        <v>124.673</v>
      </c>
      <c r="I2106" s="258"/>
      <c r="J2106" s="254"/>
      <c r="K2106" s="254"/>
      <c r="L2106" s="259"/>
      <c r="M2106" s="260"/>
      <c r="N2106" s="261"/>
      <c r="O2106" s="261"/>
      <c r="P2106" s="261"/>
      <c r="Q2106" s="261"/>
      <c r="R2106" s="261"/>
      <c r="S2106" s="261"/>
      <c r="T2106" s="262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T2106" s="263" t="s">
        <v>230</v>
      </c>
      <c r="AU2106" s="263" t="s">
        <v>88</v>
      </c>
      <c r="AV2106" s="14" t="s">
        <v>121</v>
      </c>
      <c r="AW2106" s="14" t="s">
        <v>34</v>
      </c>
      <c r="AX2106" s="14" t="s">
        <v>86</v>
      </c>
      <c r="AY2106" s="263" t="s">
        <v>216</v>
      </c>
    </row>
    <row r="2107" s="2" customFormat="1" ht="16.5" customHeight="1">
      <c r="A2107" s="39"/>
      <c r="B2107" s="40"/>
      <c r="C2107" s="264" t="s">
        <v>3363</v>
      </c>
      <c r="D2107" s="264" t="s">
        <v>372</v>
      </c>
      <c r="E2107" s="265" t="s">
        <v>3364</v>
      </c>
      <c r="F2107" s="266" t="s">
        <v>3365</v>
      </c>
      <c r="G2107" s="267" t="s">
        <v>277</v>
      </c>
      <c r="H2107" s="268">
        <v>127.166</v>
      </c>
      <c r="I2107" s="269"/>
      <c r="J2107" s="270">
        <f>ROUND(I2107*H2107,2)</f>
        <v>0</v>
      </c>
      <c r="K2107" s="266" t="s">
        <v>222</v>
      </c>
      <c r="L2107" s="271"/>
      <c r="M2107" s="272" t="s">
        <v>1</v>
      </c>
      <c r="N2107" s="273" t="s">
        <v>44</v>
      </c>
      <c r="O2107" s="92"/>
      <c r="P2107" s="237">
        <f>O2107*H2107</f>
        <v>0</v>
      </c>
      <c r="Q2107" s="237">
        <v>0.0012999999999999999</v>
      </c>
      <c r="R2107" s="237">
        <f>Q2107*H2107</f>
        <v>0.16531579999999999</v>
      </c>
      <c r="S2107" s="237">
        <v>0</v>
      </c>
      <c r="T2107" s="238">
        <f>S2107*H2107</f>
        <v>0</v>
      </c>
      <c r="U2107" s="39"/>
      <c r="V2107" s="39"/>
      <c r="W2107" s="39"/>
      <c r="X2107" s="39"/>
      <c r="Y2107" s="39"/>
      <c r="Z2107" s="39"/>
      <c r="AA2107" s="39"/>
      <c r="AB2107" s="39"/>
      <c r="AC2107" s="39"/>
      <c r="AD2107" s="39"/>
      <c r="AE2107" s="39"/>
      <c r="AR2107" s="239" t="s">
        <v>371</v>
      </c>
      <c r="AT2107" s="239" t="s">
        <v>372</v>
      </c>
      <c r="AU2107" s="239" t="s">
        <v>88</v>
      </c>
      <c r="AY2107" s="18" t="s">
        <v>216</v>
      </c>
      <c r="BE2107" s="240">
        <f>IF(N2107="základní",J2107,0)</f>
        <v>0</v>
      </c>
      <c r="BF2107" s="240">
        <f>IF(N2107="snížená",J2107,0)</f>
        <v>0</v>
      </c>
      <c r="BG2107" s="240">
        <f>IF(N2107="zákl. přenesená",J2107,0)</f>
        <v>0</v>
      </c>
      <c r="BH2107" s="240">
        <f>IF(N2107="sníž. přenesená",J2107,0)</f>
        <v>0</v>
      </c>
      <c r="BI2107" s="240">
        <f>IF(N2107="nulová",J2107,0)</f>
        <v>0</v>
      </c>
      <c r="BJ2107" s="18" t="s">
        <v>86</v>
      </c>
      <c r="BK2107" s="240">
        <f>ROUND(I2107*H2107,2)</f>
        <v>0</v>
      </c>
      <c r="BL2107" s="18" t="s">
        <v>290</v>
      </c>
      <c r="BM2107" s="239" t="s">
        <v>3366</v>
      </c>
    </row>
    <row r="2108" s="13" customFormat="1">
      <c r="A2108" s="13"/>
      <c r="B2108" s="241"/>
      <c r="C2108" s="242"/>
      <c r="D2108" s="243" t="s">
        <v>230</v>
      </c>
      <c r="E2108" s="242"/>
      <c r="F2108" s="245" t="s">
        <v>3367</v>
      </c>
      <c r="G2108" s="242"/>
      <c r="H2108" s="246">
        <v>127.166</v>
      </c>
      <c r="I2108" s="247"/>
      <c r="J2108" s="242"/>
      <c r="K2108" s="242"/>
      <c r="L2108" s="248"/>
      <c r="M2108" s="249"/>
      <c r="N2108" s="250"/>
      <c r="O2108" s="250"/>
      <c r="P2108" s="250"/>
      <c r="Q2108" s="250"/>
      <c r="R2108" s="250"/>
      <c r="S2108" s="250"/>
      <c r="T2108" s="251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52" t="s">
        <v>230</v>
      </c>
      <c r="AU2108" s="252" t="s">
        <v>88</v>
      </c>
      <c r="AV2108" s="13" t="s">
        <v>88</v>
      </c>
      <c r="AW2108" s="13" t="s">
        <v>4</v>
      </c>
      <c r="AX2108" s="13" t="s">
        <v>86</v>
      </c>
      <c r="AY2108" s="252" t="s">
        <v>216</v>
      </c>
    </row>
    <row r="2109" s="2" customFormat="1" ht="16.5" customHeight="1">
      <c r="A2109" s="39"/>
      <c r="B2109" s="40"/>
      <c r="C2109" s="228" t="s">
        <v>3368</v>
      </c>
      <c r="D2109" s="228" t="s">
        <v>218</v>
      </c>
      <c r="E2109" s="229" t="s">
        <v>3369</v>
      </c>
      <c r="F2109" s="230" t="s">
        <v>3370</v>
      </c>
      <c r="G2109" s="231" t="s">
        <v>359</v>
      </c>
      <c r="H2109" s="232">
        <v>0.34799999999999998</v>
      </c>
      <c r="I2109" s="233"/>
      <c r="J2109" s="234">
        <f>ROUND(I2109*H2109,2)</f>
        <v>0</v>
      </c>
      <c r="K2109" s="230" t="s">
        <v>222</v>
      </c>
      <c r="L2109" s="45"/>
      <c r="M2109" s="235" t="s">
        <v>1</v>
      </c>
      <c r="N2109" s="236" t="s">
        <v>44</v>
      </c>
      <c r="O2109" s="92"/>
      <c r="P2109" s="237">
        <f>O2109*H2109</f>
        <v>0</v>
      </c>
      <c r="Q2109" s="237">
        <v>0</v>
      </c>
      <c r="R2109" s="237">
        <f>Q2109*H2109</f>
        <v>0</v>
      </c>
      <c r="S2109" s="237">
        <v>0</v>
      </c>
      <c r="T2109" s="238">
        <f>S2109*H2109</f>
        <v>0</v>
      </c>
      <c r="U2109" s="39"/>
      <c r="V2109" s="39"/>
      <c r="W2109" s="39"/>
      <c r="X2109" s="39"/>
      <c r="Y2109" s="39"/>
      <c r="Z2109" s="39"/>
      <c r="AA2109" s="39"/>
      <c r="AB2109" s="39"/>
      <c r="AC2109" s="39"/>
      <c r="AD2109" s="39"/>
      <c r="AE2109" s="39"/>
      <c r="AR2109" s="239" t="s">
        <v>290</v>
      </c>
      <c r="AT2109" s="239" t="s">
        <v>218</v>
      </c>
      <c r="AU2109" s="239" t="s">
        <v>88</v>
      </c>
      <c r="AY2109" s="18" t="s">
        <v>216</v>
      </c>
      <c r="BE2109" s="240">
        <f>IF(N2109="základní",J2109,0)</f>
        <v>0</v>
      </c>
      <c r="BF2109" s="240">
        <f>IF(N2109="snížená",J2109,0)</f>
        <v>0</v>
      </c>
      <c r="BG2109" s="240">
        <f>IF(N2109="zákl. přenesená",J2109,0)</f>
        <v>0</v>
      </c>
      <c r="BH2109" s="240">
        <f>IF(N2109="sníž. přenesená",J2109,0)</f>
        <v>0</v>
      </c>
      <c r="BI2109" s="240">
        <f>IF(N2109="nulová",J2109,0)</f>
        <v>0</v>
      </c>
      <c r="BJ2109" s="18" t="s">
        <v>86</v>
      </c>
      <c r="BK2109" s="240">
        <f>ROUND(I2109*H2109,2)</f>
        <v>0</v>
      </c>
      <c r="BL2109" s="18" t="s">
        <v>290</v>
      </c>
      <c r="BM2109" s="239" t="s">
        <v>3371</v>
      </c>
    </row>
    <row r="2110" s="2" customFormat="1" ht="16.5" customHeight="1">
      <c r="A2110" s="39"/>
      <c r="B2110" s="40"/>
      <c r="C2110" s="228" t="s">
        <v>3372</v>
      </c>
      <c r="D2110" s="228" t="s">
        <v>218</v>
      </c>
      <c r="E2110" s="229" t="s">
        <v>3373</v>
      </c>
      <c r="F2110" s="230" t="s">
        <v>3374</v>
      </c>
      <c r="G2110" s="231" t="s">
        <v>359</v>
      </c>
      <c r="H2110" s="232">
        <v>0.34799999999999998</v>
      </c>
      <c r="I2110" s="233"/>
      <c r="J2110" s="234">
        <f>ROUND(I2110*H2110,2)</f>
        <v>0</v>
      </c>
      <c r="K2110" s="230" t="s">
        <v>222</v>
      </c>
      <c r="L2110" s="45"/>
      <c r="M2110" s="235" t="s">
        <v>1</v>
      </c>
      <c r="N2110" s="236" t="s">
        <v>44</v>
      </c>
      <c r="O2110" s="92"/>
      <c r="P2110" s="237">
        <f>O2110*H2110</f>
        <v>0</v>
      </c>
      <c r="Q2110" s="237">
        <v>0</v>
      </c>
      <c r="R2110" s="237">
        <f>Q2110*H2110</f>
        <v>0</v>
      </c>
      <c r="S2110" s="237">
        <v>0</v>
      </c>
      <c r="T2110" s="238">
        <f>S2110*H2110</f>
        <v>0</v>
      </c>
      <c r="U2110" s="39"/>
      <c r="V2110" s="39"/>
      <c r="W2110" s="39"/>
      <c r="X2110" s="39"/>
      <c r="Y2110" s="39"/>
      <c r="Z2110" s="39"/>
      <c r="AA2110" s="39"/>
      <c r="AB2110" s="39"/>
      <c r="AC2110" s="39"/>
      <c r="AD2110" s="39"/>
      <c r="AE2110" s="39"/>
      <c r="AR2110" s="239" t="s">
        <v>290</v>
      </c>
      <c r="AT2110" s="239" t="s">
        <v>218</v>
      </c>
      <c r="AU2110" s="239" t="s">
        <v>88</v>
      </c>
      <c r="AY2110" s="18" t="s">
        <v>216</v>
      </c>
      <c r="BE2110" s="240">
        <f>IF(N2110="základní",J2110,0)</f>
        <v>0</v>
      </c>
      <c r="BF2110" s="240">
        <f>IF(N2110="snížená",J2110,0)</f>
        <v>0</v>
      </c>
      <c r="BG2110" s="240">
        <f>IF(N2110="zákl. přenesená",J2110,0)</f>
        <v>0</v>
      </c>
      <c r="BH2110" s="240">
        <f>IF(N2110="sníž. přenesená",J2110,0)</f>
        <v>0</v>
      </c>
      <c r="BI2110" s="240">
        <f>IF(N2110="nulová",J2110,0)</f>
        <v>0</v>
      </c>
      <c r="BJ2110" s="18" t="s">
        <v>86</v>
      </c>
      <c r="BK2110" s="240">
        <f>ROUND(I2110*H2110,2)</f>
        <v>0</v>
      </c>
      <c r="BL2110" s="18" t="s">
        <v>290</v>
      </c>
      <c r="BM2110" s="239" t="s">
        <v>3375</v>
      </c>
    </row>
    <row r="2111" s="12" customFormat="1" ht="25.92" customHeight="1">
      <c r="A2111" s="12"/>
      <c r="B2111" s="212"/>
      <c r="C2111" s="213"/>
      <c r="D2111" s="214" t="s">
        <v>78</v>
      </c>
      <c r="E2111" s="215" t="s">
        <v>372</v>
      </c>
      <c r="F2111" s="215" t="s">
        <v>3376</v>
      </c>
      <c r="G2111" s="213"/>
      <c r="H2111" s="213"/>
      <c r="I2111" s="216"/>
      <c r="J2111" s="217">
        <f>BK2111</f>
        <v>0</v>
      </c>
      <c r="K2111" s="213"/>
      <c r="L2111" s="218"/>
      <c r="M2111" s="219"/>
      <c r="N2111" s="220"/>
      <c r="O2111" s="220"/>
      <c r="P2111" s="221">
        <f>P2112</f>
        <v>0</v>
      </c>
      <c r="Q2111" s="220"/>
      <c r="R2111" s="221">
        <f>R2112</f>
        <v>0</v>
      </c>
      <c r="S2111" s="220"/>
      <c r="T2111" s="222">
        <f>T2112</f>
        <v>0</v>
      </c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R2111" s="223" t="s">
        <v>99</v>
      </c>
      <c r="AT2111" s="224" t="s">
        <v>78</v>
      </c>
      <c r="AU2111" s="224" t="s">
        <v>79</v>
      </c>
      <c r="AY2111" s="223" t="s">
        <v>216</v>
      </c>
      <c r="BK2111" s="225">
        <f>BK2112</f>
        <v>0</v>
      </c>
    </row>
    <row r="2112" s="12" customFormat="1" ht="22.8" customHeight="1">
      <c r="A2112" s="12"/>
      <c r="B2112" s="212"/>
      <c r="C2112" s="213"/>
      <c r="D2112" s="214" t="s">
        <v>78</v>
      </c>
      <c r="E2112" s="226" t="s">
        <v>3377</v>
      </c>
      <c r="F2112" s="226" t="s">
        <v>3378</v>
      </c>
      <c r="G2112" s="213"/>
      <c r="H2112" s="213"/>
      <c r="I2112" s="216"/>
      <c r="J2112" s="227">
        <f>BK2112</f>
        <v>0</v>
      </c>
      <c r="K2112" s="213"/>
      <c r="L2112" s="218"/>
      <c r="M2112" s="219"/>
      <c r="N2112" s="220"/>
      <c r="O2112" s="220"/>
      <c r="P2112" s="221">
        <f>P2113</f>
        <v>0</v>
      </c>
      <c r="Q2112" s="220"/>
      <c r="R2112" s="221">
        <f>R2113</f>
        <v>0</v>
      </c>
      <c r="S2112" s="220"/>
      <c r="T2112" s="222">
        <f>T2113</f>
        <v>0</v>
      </c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R2112" s="223" t="s">
        <v>99</v>
      </c>
      <c r="AT2112" s="224" t="s">
        <v>78</v>
      </c>
      <c r="AU2112" s="224" t="s">
        <v>86</v>
      </c>
      <c r="AY2112" s="223" t="s">
        <v>216</v>
      </c>
      <c r="BK2112" s="225">
        <f>BK2113</f>
        <v>0</v>
      </c>
    </row>
    <row r="2113" s="2" customFormat="1" ht="16.5" customHeight="1">
      <c r="A2113" s="39"/>
      <c r="B2113" s="40"/>
      <c r="C2113" s="228" t="s">
        <v>3379</v>
      </c>
      <c r="D2113" s="228" t="s">
        <v>218</v>
      </c>
      <c r="E2113" s="229" t="s">
        <v>3380</v>
      </c>
      <c r="F2113" s="230" t="s">
        <v>3381</v>
      </c>
      <c r="G2113" s="231" t="s">
        <v>3382</v>
      </c>
      <c r="H2113" s="232">
        <v>1</v>
      </c>
      <c r="I2113" s="233"/>
      <c r="J2113" s="234">
        <f>ROUND(I2113*H2113,2)</f>
        <v>0</v>
      </c>
      <c r="K2113" s="230" t="s">
        <v>1</v>
      </c>
      <c r="L2113" s="45"/>
      <c r="M2113" s="274" t="s">
        <v>1</v>
      </c>
      <c r="N2113" s="275" t="s">
        <v>44</v>
      </c>
      <c r="O2113" s="276"/>
      <c r="P2113" s="277">
        <f>O2113*H2113</f>
        <v>0</v>
      </c>
      <c r="Q2113" s="277">
        <v>0</v>
      </c>
      <c r="R2113" s="277">
        <f>Q2113*H2113</f>
        <v>0</v>
      </c>
      <c r="S2113" s="277">
        <v>0</v>
      </c>
      <c r="T2113" s="278">
        <f>S2113*H2113</f>
        <v>0</v>
      </c>
      <c r="U2113" s="39"/>
      <c r="V2113" s="39"/>
      <c r="W2113" s="39"/>
      <c r="X2113" s="39"/>
      <c r="Y2113" s="39"/>
      <c r="Z2113" s="39"/>
      <c r="AA2113" s="39"/>
      <c r="AB2113" s="39"/>
      <c r="AC2113" s="39"/>
      <c r="AD2113" s="39"/>
      <c r="AE2113" s="39"/>
      <c r="AR2113" s="239" t="s">
        <v>528</v>
      </c>
      <c r="AT2113" s="239" t="s">
        <v>218</v>
      </c>
      <c r="AU2113" s="239" t="s">
        <v>88</v>
      </c>
      <c r="AY2113" s="18" t="s">
        <v>216</v>
      </c>
      <c r="BE2113" s="240">
        <f>IF(N2113="základní",J2113,0)</f>
        <v>0</v>
      </c>
      <c r="BF2113" s="240">
        <f>IF(N2113="snížená",J2113,0)</f>
        <v>0</v>
      </c>
      <c r="BG2113" s="240">
        <f>IF(N2113="zákl. přenesená",J2113,0)</f>
        <v>0</v>
      </c>
      <c r="BH2113" s="240">
        <f>IF(N2113="sníž. přenesená",J2113,0)</f>
        <v>0</v>
      </c>
      <c r="BI2113" s="240">
        <f>IF(N2113="nulová",J2113,0)</f>
        <v>0</v>
      </c>
      <c r="BJ2113" s="18" t="s">
        <v>86</v>
      </c>
      <c r="BK2113" s="240">
        <f>ROUND(I2113*H2113,2)</f>
        <v>0</v>
      </c>
      <c r="BL2113" s="18" t="s">
        <v>528</v>
      </c>
      <c r="BM2113" s="239" t="s">
        <v>3383</v>
      </c>
    </row>
    <row r="2114" s="2" customFormat="1" ht="6.96" customHeight="1">
      <c r="A2114" s="39"/>
      <c r="B2114" s="67"/>
      <c r="C2114" s="68"/>
      <c r="D2114" s="68"/>
      <c r="E2114" s="68"/>
      <c r="F2114" s="68"/>
      <c r="G2114" s="68"/>
      <c r="H2114" s="68"/>
      <c r="I2114" s="68"/>
      <c r="J2114" s="68"/>
      <c r="K2114" s="68"/>
      <c r="L2114" s="45"/>
      <c r="M2114" s="39"/>
      <c r="O2114" s="39"/>
      <c r="P2114" s="39"/>
      <c r="Q2114" s="39"/>
      <c r="R2114" s="39"/>
      <c r="S2114" s="39"/>
      <c r="T2114" s="39"/>
      <c r="U2114" s="39"/>
      <c r="V2114" s="39"/>
      <c r="W2114" s="39"/>
      <c r="X2114" s="39"/>
      <c r="Y2114" s="39"/>
      <c r="Z2114" s="39"/>
      <c r="AA2114" s="39"/>
      <c r="AB2114" s="39"/>
      <c r="AC2114" s="39"/>
      <c r="AD2114" s="39"/>
      <c r="AE2114" s="39"/>
    </row>
  </sheetData>
  <sheetProtection sheet="1" autoFilter="0" formatColumns="0" formatRows="0" objects="1" scenarios="1" spinCount="100000" saltValue="qPeRNpZ/o7WT/O6Xt7uYIay2KoNr+CLscTHblcEsb9g7Cpxj0A+LXfzaDBiDNi+GXhEkVN1jf3d8OxnDakioHQ==" hashValue="9uc3hd1STrA+nXVUL1ZdPFvztscRxEwJ2lNWZiPvFjgXT3wy6mGigOi65gdKY2AQ97Kjm+nSFen39yUN5nXrbA==" algorithmName="SHA-512" password="EA0A"/>
  <autoFilter ref="C154:K2113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41:H141"/>
    <mergeCell ref="E145:H145"/>
    <mergeCell ref="E143:H143"/>
    <mergeCell ref="E147:H14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3384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ROUND((SUM(BE129:BE264)),  2)</f>
        <v>0</v>
      </c>
      <c r="G37" s="39"/>
      <c r="H37" s="39"/>
      <c r="I37" s="166">
        <v>0.20999999999999999</v>
      </c>
      <c r="J37" s="165">
        <f>ROUND(((SUM(BE129:BE264))*I37),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ROUND((SUM(BF129:BF264)),  2)</f>
        <v>0</v>
      </c>
      <c r="G38" s="39"/>
      <c r="H38" s="39"/>
      <c r="I38" s="166">
        <v>0.14999999999999999</v>
      </c>
      <c r="J38" s="165">
        <f>ROUND(((SUM(BF129:BF264))*I38),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ROUND((SUM(BG129:BG264)),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ROUND((SUM(BH129:BH264)),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ROUND((SUM(BI129:BI264)),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ELEKTRO - Elektroinstalace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3386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3387</v>
      </c>
      <c r="E102" s="193"/>
      <c r="F102" s="193"/>
      <c r="G102" s="193"/>
      <c r="H102" s="193"/>
      <c r="I102" s="193"/>
      <c r="J102" s="194">
        <f>J138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3388</v>
      </c>
      <c r="E103" s="193"/>
      <c r="F103" s="193"/>
      <c r="G103" s="193"/>
      <c r="H103" s="193"/>
      <c r="I103" s="193"/>
      <c r="J103" s="194">
        <f>J166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3389</v>
      </c>
      <c r="E104" s="193"/>
      <c r="F104" s="193"/>
      <c r="G104" s="193"/>
      <c r="H104" s="193"/>
      <c r="I104" s="193"/>
      <c r="J104" s="194">
        <f>J210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3390</v>
      </c>
      <c r="E105" s="193"/>
      <c r="F105" s="193"/>
      <c r="G105" s="193"/>
      <c r="H105" s="193"/>
      <c r="I105" s="193"/>
      <c r="J105" s="194">
        <f>J253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ELEKTRO - Elektroinstalace - SO 01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P130+P138+P166+P210+P253</f>
        <v>0</v>
      </c>
      <c r="Q129" s="105"/>
      <c r="R129" s="209">
        <f>R130+R138+R166+R210+R253</f>
        <v>0</v>
      </c>
      <c r="S129" s="105"/>
      <c r="T129" s="210">
        <f>T130+T138+T166+T210+T253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BK130+BK138+BK166+BK210+BK253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3391</v>
      </c>
      <c r="F130" s="215" t="s">
        <v>3392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SUM(P131:P137)</f>
        <v>0</v>
      </c>
      <c r="Q130" s="220"/>
      <c r="R130" s="221">
        <f>SUM(R131:R137)</f>
        <v>0</v>
      </c>
      <c r="S130" s="220"/>
      <c r="T130" s="222">
        <f>SUM(T131:T137)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SUM(BK131:BK137)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3393</v>
      </c>
      <c r="F131" s="266" t="s">
        <v>3394</v>
      </c>
      <c r="G131" s="267" t="s">
        <v>2043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3395</v>
      </c>
      <c r="F132" s="230" t="s">
        <v>3396</v>
      </c>
      <c r="G132" s="231" t="s">
        <v>2043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3397</v>
      </c>
      <c r="F133" s="266" t="s">
        <v>3398</v>
      </c>
      <c r="G133" s="267" t="s">
        <v>2043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3399</v>
      </c>
      <c r="F134" s="230" t="s">
        <v>3400</v>
      </c>
      <c r="G134" s="231" t="s">
        <v>2043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28" t="s">
        <v>236</v>
      </c>
      <c r="D135" s="228" t="s">
        <v>218</v>
      </c>
      <c r="E135" s="229" t="s">
        <v>3401</v>
      </c>
      <c r="F135" s="230" t="s">
        <v>3402</v>
      </c>
      <c r="G135" s="231" t="s">
        <v>2043</v>
      </c>
      <c r="H135" s="232">
        <v>1</v>
      </c>
      <c r="I135" s="233"/>
      <c r="J135" s="234">
        <f>ROUND(I135*H135,2)</f>
        <v>0</v>
      </c>
      <c r="K135" s="230" t="s">
        <v>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64" t="s">
        <v>241</v>
      </c>
      <c r="D136" s="264" t="s">
        <v>372</v>
      </c>
      <c r="E136" s="265" t="s">
        <v>3403</v>
      </c>
      <c r="F136" s="266" t="s">
        <v>3404</v>
      </c>
      <c r="G136" s="267" t="s">
        <v>2043</v>
      </c>
      <c r="H136" s="268">
        <v>1</v>
      </c>
      <c r="I136" s="269"/>
      <c r="J136" s="270">
        <f>ROUND(I136*H136,2)</f>
        <v>0</v>
      </c>
      <c r="K136" s="266" t="s">
        <v>1</v>
      </c>
      <c r="L136" s="271"/>
      <c r="M136" s="272" t="s">
        <v>1</v>
      </c>
      <c r="N136" s="273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250</v>
      </c>
      <c r="AT136" s="239" t="s">
        <v>372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28" t="s">
        <v>245</v>
      </c>
      <c r="D137" s="228" t="s">
        <v>218</v>
      </c>
      <c r="E137" s="229" t="s">
        <v>3405</v>
      </c>
      <c r="F137" s="230" t="s">
        <v>3406</v>
      </c>
      <c r="G137" s="231" t="s">
        <v>2043</v>
      </c>
      <c r="H137" s="232">
        <v>1</v>
      </c>
      <c r="I137" s="233"/>
      <c r="J137" s="234">
        <f>ROUND(I137*H137,2)</f>
        <v>0</v>
      </c>
      <c r="K137" s="230" t="s">
        <v>1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12" customFormat="1" ht="25.92" customHeight="1">
      <c r="A138" s="12"/>
      <c r="B138" s="212"/>
      <c r="C138" s="213"/>
      <c r="D138" s="214" t="s">
        <v>78</v>
      </c>
      <c r="E138" s="215" t="s">
        <v>3407</v>
      </c>
      <c r="F138" s="215" t="s">
        <v>3408</v>
      </c>
      <c r="G138" s="213"/>
      <c r="H138" s="213"/>
      <c r="I138" s="216"/>
      <c r="J138" s="217">
        <f>BK138</f>
        <v>0</v>
      </c>
      <c r="K138" s="213"/>
      <c r="L138" s="218"/>
      <c r="M138" s="219"/>
      <c r="N138" s="220"/>
      <c r="O138" s="220"/>
      <c r="P138" s="221">
        <f>SUM(P139:P165)</f>
        <v>0</v>
      </c>
      <c r="Q138" s="220"/>
      <c r="R138" s="221">
        <f>SUM(R139:R165)</f>
        <v>0</v>
      </c>
      <c r="S138" s="220"/>
      <c r="T138" s="222">
        <f>SUM(T139:T165)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3" t="s">
        <v>86</v>
      </c>
      <c r="AT138" s="224" t="s">
        <v>78</v>
      </c>
      <c r="AU138" s="224" t="s">
        <v>79</v>
      </c>
      <c r="AY138" s="223" t="s">
        <v>216</v>
      </c>
      <c r="BK138" s="225">
        <f>SUM(BK139:BK165)</f>
        <v>0</v>
      </c>
    </row>
    <row r="139" s="2" customFormat="1" ht="24.15" customHeight="1">
      <c r="A139" s="39"/>
      <c r="B139" s="40"/>
      <c r="C139" s="264" t="s">
        <v>250</v>
      </c>
      <c r="D139" s="264" t="s">
        <v>372</v>
      </c>
      <c r="E139" s="265" t="s">
        <v>3409</v>
      </c>
      <c r="F139" s="266" t="s">
        <v>3410</v>
      </c>
      <c r="G139" s="267" t="s">
        <v>2043</v>
      </c>
      <c r="H139" s="268">
        <v>86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290</v>
      </c>
    </row>
    <row r="140" s="2" customFormat="1" ht="16.5" customHeight="1">
      <c r="A140" s="39"/>
      <c r="B140" s="40"/>
      <c r="C140" s="228" t="s">
        <v>255</v>
      </c>
      <c r="D140" s="228" t="s">
        <v>218</v>
      </c>
      <c r="E140" s="229" t="s">
        <v>3411</v>
      </c>
      <c r="F140" s="230" t="s">
        <v>3412</v>
      </c>
      <c r="G140" s="231" t="s">
        <v>2043</v>
      </c>
      <c r="H140" s="232">
        <v>86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302</v>
      </c>
    </row>
    <row r="141" s="2" customFormat="1" ht="16.5" customHeight="1">
      <c r="A141" s="39"/>
      <c r="B141" s="40"/>
      <c r="C141" s="264" t="s">
        <v>260</v>
      </c>
      <c r="D141" s="264" t="s">
        <v>372</v>
      </c>
      <c r="E141" s="265" t="s">
        <v>3413</v>
      </c>
      <c r="F141" s="266" t="s">
        <v>3414</v>
      </c>
      <c r="G141" s="267" t="s">
        <v>2043</v>
      </c>
      <c r="H141" s="268">
        <v>16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313</v>
      </c>
    </row>
    <row r="142" s="2" customFormat="1" ht="16.5" customHeight="1">
      <c r="A142" s="39"/>
      <c r="B142" s="40"/>
      <c r="C142" s="228" t="s">
        <v>265</v>
      </c>
      <c r="D142" s="228" t="s">
        <v>218</v>
      </c>
      <c r="E142" s="229" t="s">
        <v>3415</v>
      </c>
      <c r="F142" s="230" t="s">
        <v>3416</v>
      </c>
      <c r="G142" s="231" t="s">
        <v>2043</v>
      </c>
      <c r="H142" s="232">
        <v>16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320</v>
      </c>
    </row>
    <row r="143" s="2" customFormat="1" ht="16.5" customHeight="1">
      <c r="A143" s="39"/>
      <c r="B143" s="40"/>
      <c r="C143" s="264" t="s">
        <v>269</v>
      </c>
      <c r="D143" s="264" t="s">
        <v>372</v>
      </c>
      <c r="E143" s="265" t="s">
        <v>3417</v>
      </c>
      <c r="F143" s="266" t="s">
        <v>3418</v>
      </c>
      <c r="G143" s="267" t="s">
        <v>2043</v>
      </c>
      <c r="H143" s="268">
        <v>6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331</v>
      </c>
    </row>
    <row r="144" s="2" customFormat="1" ht="16.5" customHeight="1">
      <c r="A144" s="39"/>
      <c r="B144" s="40"/>
      <c r="C144" s="228" t="s">
        <v>274</v>
      </c>
      <c r="D144" s="228" t="s">
        <v>218</v>
      </c>
      <c r="E144" s="229" t="s">
        <v>3419</v>
      </c>
      <c r="F144" s="230" t="s">
        <v>3420</v>
      </c>
      <c r="G144" s="231" t="s">
        <v>2043</v>
      </c>
      <c r="H144" s="232">
        <v>6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341</v>
      </c>
    </row>
    <row r="145" s="2" customFormat="1" ht="16.5" customHeight="1">
      <c r="A145" s="39"/>
      <c r="B145" s="40"/>
      <c r="C145" s="264" t="s">
        <v>280</v>
      </c>
      <c r="D145" s="264" t="s">
        <v>372</v>
      </c>
      <c r="E145" s="265" t="s">
        <v>3421</v>
      </c>
      <c r="F145" s="266" t="s">
        <v>3422</v>
      </c>
      <c r="G145" s="267" t="s">
        <v>2043</v>
      </c>
      <c r="H145" s="268">
        <v>18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351</v>
      </c>
    </row>
    <row r="146" s="2" customFormat="1" ht="16.5" customHeight="1">
      <c r="A146" s="39"/>
      <c r="B146" s="40"/>
      <c r="C146" s="228" t="s">
        <v>8</v>
      </c>
      <c r="D146" s="228" t="s">
        <v>218</v>
      </c>
      <c r="E146" s="229" t="s">
        <v>3423</v>
      </c>
      <c r="F146" s="230" t="s">
        <v>3424</v>
      </c>
      <c r="G146" s="231" t="s">
        <v>2043</v>
      </c>
      <c r="H146" s="232">
        <v>18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362</v>
      </c>
    </row>
    <row r="147" s="2" customFormat="1" ht="16.5" customHeight="1">
      <c r="A147" s="39"/>
      <c r="B147" s="40"/>
      <c r="C147" s="264" t="s">
        <v>290</v>
      </c>
      <c r="D147" s="264" t="s">
        <v>372</v>
      </c>
      <c r="E147" s="265" t="s">
        <v>3425</v>
      </c>
      <c r="F147" s="266" t="s">
        <v>3426</v>
      </c>
      <c r="G147" s="267" t="s">
        <v>2043</v>
      </c>
      <c r="H147" s="268">
        <v>10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371</v>
      </c>
    </row>
    <row r="148" s="2" customFormat="1" ht="16.5" customHeight="1">
      <c r="A148" s="39"/>
      <c r="B148" s="40"/>
      <c r="C148" s="228" t="s">
        <v>297</v>
      </c>
      <c r="D148" s="228" t="s">
        <v>218</v>
      </c>
      <c r="E148" s="229" t="s">
        <v>3427</v>
      </c>
      <c r="F148" s="230" t="s">
        <v>3428</v>
      </c>
      <c r="G148" s="231" t="s">
        <v>2043</v>
      </c>
      <c r="H148" s="232">
        <v>10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380</v>
      </c>
    </row>
    <row r="149" s="2" customFormat="1" ht="16.5" customHeight="1">
      <c r="A149" s="39"/>
      <c r="B149" s="40"/>
      <c r="C149" s="264" t="s">
        <v>302</v>
      </c>
      <c r="D149" s="264" t="s">
        <v>372</v>
      </c>
      <c r="E149" s="265" t="s">
        <v>3429</v>
      </c>
      <c r="F149" s="266" t="s">
        <v>3430</v>
      </c>
      <c r="G149" s="267" t="s">
        <v>2043</v>
      </c>
      <c r="H149" s="268">
        <v>1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389</v>
      </c>
    </row>
    <row r="150" s="2" customFormat="1" ht="16.5" customHeight="1">
      <c r="A150" s="39"/>
      <c r="B150" s="40"/>
      <c r="C150" s="228" t="s">
        <v>309</v>
      </c>
      <c r="D150" s="228" t="s">
        <v>218</v>
      </c>
      <c r="E150" s="229" t="s">
        <v>3431</v>
      </c>
      <c r="F150" s="230" t="s">
        <v>3432</v>
      </c>
      <c r="G150" s="231" t="s">
        <v>2043</v>
      </c>
      <c r="H150" s="232">
        <v>1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398</v>
      </c>
    </row>
    <row r="151" s="2" customFormat="1" ht="16.5" customHeight="1">
      <c r="A151" s="39"/>
      <c r="B151" s="40"/>
      <c r="C151" s="264" t="s">
        <v>313</v>
      </c>
      <c r="D151" s="264" t="s">
        <v>372</v>
      </c>
      <c r="E151" s="265" t="s">
        <v>3433</v>
      </c>
      <c r="F151" s="266" t="s">
        <v>3434</v>
      </c>
      <c r="G151" s="267" t="s">
        <v>2043</v>
      </c>
      <c r="H151" s="268">
        <v>3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408</v>
      </c>
    </row>
    <row r="152" s="2" customFormat="1" ht="16.5" customHeight="1">
      <c r="A152" s="39"/>
      <c r="B152" s="40"/>
      <c r="C152" s="228" t="s">
        <v>7</v>
      </c>
      <c r="D152" s="228" t="s">
        <v>218</v>
      </c>
      <c r="E152" s="229" t="s">
        <v>3435</v>
      </c>
      <c r="F152" s="230" t="s">
        <v>3436</v>
      </c>
      <c r="G152" s="231" t="s">
        <v>2043</v>
      </c>
      <c r="H152" s="232">
        <v>3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420</v>
      </c>
    </row>
    <row r="153" s="2" customFormat="1" ht="16.5" customHeight="1">
      <c r="A153" s="39"/>
      <c r="B153" s="40"/>
      <c r="C153" s="264" t="s">
        <v>320</v>
      </c>
      <c r="D153" s="264" t="s">
        <v>372</v>
      </c>
      <c r="E153" s="265" t="s">
        <v>3437</v>
      </c>
      <c r="F153" s="266" t="s">
        <v>3438</v>
      </c>
      <c r="G153" s="267" t="s">
        <v>2043</v>
      </c>
      <c r="H153" s="268">
        <v>2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428</v>
      </c>
    </row>
    <row r="154" s="2" customFormat="1" ht="16.5" customHeight="1">
      <c r="A154" s="39"/>
      <c r="B154" s="40"/>
      <c r="C154" s="228" t="s">
        <v>325</v>
      </c>
      <c r="D154" s="228" t="s">
        <v>218</v>
      </c>
      <c r="E154" s="229" t="s">
        <v>3439</v>
      </c>
      <c r="F154" s="230" t="s">
        <v>3440</v>
      </c>
      <c r="G154" s="231" t="s">
        <v>2043</v>
      </c>
      <c r="H154" s="232">
        <v>2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436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3441</v>
      </c>
      <c r="F155" s="266" t="s">
        <v>3442</v>
      </c>
      <c r="G155" s="267" t="s">
        <v>2043</v>
      </c>
      <c r="H155" s="268">
        <v>4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28" t="s">
        <v>336</v>
      </c>
      <c r="D156" s="228" t="s">
        <v>218</v>
      </c>
      <c r="E156" s="229" t="s">
        <v>3443</v>
      </c>
      <c r="F156" s="230" t="s">
        <v>3444</v>
      </c>
      <c r="G156" s="231" t="s">
        <v>2043</v>
      </c>
      <c r="H156" s="232">
        <v>4</v>
      </c>
      <c r="I156" s="233"/>
      <c r="J156" s="234">
        <f>ROUND(I156*H156,2)</f>
        <v>0</v>
      </c>
      <c r="K156" s="230" t="s">
        <v>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3445</v>
      </c>
      <c r="F157" s="266" t="s">
        <v>3446</v>
      </c>
      <c r="G157" s="267" t="s">
        <v>2043</v>
      </c>
      <c r="H157" s="268">
        <v>1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3447</v>
      </c>
      <c r="F158" s="230" t="s">
        <v>3448</v>
      </c>
      <c r="G158" s="231" t="s">
        <v>2043</v>
      </c>
      <c r="H158" s="232">
        <v>1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3449</v>
      </c>
      <c r="F159" s="266" t="s">
        <v>3450</v>
      </c>
      <c r="G159" s="267" t="s">
        <v>2043</v>
      </c>
      <c r="H159" s="268">
        <v>20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3451</v>
      </c>
      <c r="F160" s="230" t="s">
        <v>3452</v>
      </c>
      <c r="G160" s="231" t="s">
        <v>2043</v>
      </c>
      <c r="H160" s="232">
        <v>20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3453</v>
      </c>
      <c r="F161" s="266" t="s">
        <v>3454</v>
      </c>
      <c r="G161" s="267" t="s">
        <v>2043</v>
      </c>
      <c r="H161" s="268">
        <v>5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3455</v>
      </c>
      <c r="F162" s="230" t="s">
        <v>3452</v>
      </c>
      <c r="G162" s="231" t="s">
        <v>2043</v>
      </c>
      <c r="H162" s="232">
        <v>5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3456</v>
      </c>
      <c r="F163" s="266" t="s">
        <v>3457</v>
      </c>
      <c r="G163" s="267" t="s">
        <v>2043</v>
      </c>
      <c r="H163" s="268">
        <v>3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3458</v>
      </c>
      <c r="F164" s="230" t="s">
        <v>3452</v>
      </c>
      <c r="G164" s="231" t="s">
        <v>2043</v>
      </c>
      <c r="H164" s="232">
        <v>3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3459</v>
      </c>
      <c r="F165" s="266" t="s">
        <v>3460</v>
      </c>
      <c r="G165" s="267" t="s">
        <v>2043</v>
      </c>
      <c r="H165" s="268">
        <v>175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12" customFormat="1" ht="25.92" customHeight="1">
      <c r="A166" s="12"/>
      <c r="B166" s="212"/>
      <c r="C166" s="213"/>
      <c r="D166" s="214" t="s">
        <v>78</v>
      </c>
      <c r="E166" s="215" t="s">
        <v>3461</v>
      </c>
      <c r="F166" s="215" t="s">
        <v>3462</v>
      </c>
      <c r="G166" s="213"/>
      <c r="H166" s="213"/>
      <c r="I166" s="216"/>
      <c r="J166" s="217">
        <f>BK166</f>
        <v>0</v>
      </c>
      <c r="K166" s="213"/>
      <c r="L166" s="218"/>
      <c r="M166" s="219"/>
      <c r="N166" s="220"/>
      <c r="O166" s="220"/>
      <c r="P166" s="221">
        <f>SUM(P167:P209)</f>
        <v>0</v>
      </c>
      <c r="Q166" s="220"/>
      <c r="R166" s="221">
        <f>SUM(R167:R209)</f>
        <v>0</v>
      </c>
      <c r="S166" s="220"/>
      <c r="T166" s="222">
        <f>SUM(T167:T209)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3" t="s">
        <v>86</v>
      </c>
      <c r="AT166" s="224" t="s">
        <v>78</v>
      </c>
      <c r="AU166" s="224" t="s">
        <v>79</v>
      </c>
      <c r="AY166" s="223" t="s">
        <v>216</v>
      </c>
      <c r="BK166" s="225">
        <f>SUM(BK167:BK209)</f>
        <v>0</v>
      </c>
    </row>
    <row r="167" s="2" customFormat="1" ht="16.5" customHeight="1">
      <c r="A167" s="39"/>
      <c r="B167" s="40"/>
      <c r="C167" s="264" t="s">
        <v>384</v>
      </c>
      <c r="D167" s="264" t="s">
        <v>372</v>
      </c>
      <c r="E167" s="265" t="s">
        <v>3463</v>
      </c>
      <c r="F167" s="266" t="s">
        <v>3464</v>
      </c>
      <c r="G167" s="267" t="s">
        <v>2043</v>
      </c>
      <c r="H167" s="268">
        <v>17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885</v>
      </c>
    </row>
    <row r="168" s="2" customFormat="1" ht="16.5" customHeight="1">
      <c r="A168" s="39"/>
      <c r="B168" s="40"/>
      <c r="C168" s="228" t="s">
        <v>389</v>
      </c>
      <c r="D168" s="228" t="s">
        <v>218</v>
      </c>
      <c r="E168" s="229" t="s">
        <v>3465</v>
      </c>
      <c r="F168" s="230" t="s">
        <v>3466</v>
      </c>
      <c r="G168" s="231" t="s">
        <v>2043</v>
      </c>
      <c r="H168" s="232">
        <v>17</v>
      </c>
      <c r="I168" s="233"/>
      <c r="J168" s="234">
        <f>ROUND(I168*H168,2)</f>
        <v>0</v>
      </c>
      <c r="K168" s="230" t="s">
        <v>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898</v>
      </c>
    </row>
    <row r="169" s="2" customFormat="1" ht="16.5" customHeight="1">
      <c r="A169" s="39"/>
      <c r="B169" s="40"/>
      <c r="C169" s="264" t="s">
        <v>394</v>
      </c>
      <c r="D169" s="264" t="s">
        <v>372</v>
      </c>
      <c r="E169" s="265" t="s">
        <v>3467</v>
      </c>
      <c r="F169" s="266" t="s">
        <v>3468</v>
      </c>
      <c r="G169" s="267" t="s">
        <v>2043</v>
      </c>
      <c r="H169" s="268">
        <v>10</v>
      </c>
      <c r="I169" s="269"/>
      <c r="J169" s="270">
        <f>ROUND(I169*H169,2)</f>
        <v>0</v>
      </c>
      <c r="K169" s="266" t="s">
        <v>1</v>
      </c>
      <c r="L169" s="271"/>
      <c r="M169" s="272" t="s">
        <v>1</v>
      </c>
      <c r="N169" s="273" t="s">
        <v>44</v>
      </c>
      <c r="O169" s="92"/>
      <c r="P169" s="237">
        <f>O169*H169</f>
        <v>0</v>
      </c>
      <c r="Q169" s="237">
        <v>0</v>
      </c>
      <c r="R169" s="237">
        <f>Q169*H169</f>
        <v>0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250</v>
      </c>
      <c r="AT169" s="239" t="s">
        <v>372</v>
      </c>
      <c r="AU169" s="239" t="s">
        <v>86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909</v>
      </c>
    </row>
    <row r="170" s="2" customFormat="1" ht="16.5" customHeight="1">
      <c r="A170" s="39"/>
      <c r="B170" s="40"/>
      <c r="C170" s="228" t="s">
        <v>398</v>
      </c>
      <c r="D170" s="228" t="s">
        <v>218</v>
      </c>
      <c r="E170" s="229" t="s">
        <v>3469</v>
      </c>
      <c r="F170" s="230" t="s">
        <v>3470</v>
      </c>
      <c r="G170" s="231" t="s">
        <v>2043</v>
      </c>
      <c r="H170" s="232">
        <v>10</v>
      </c>
      <c r="I170" s="233"/>
      <c r="J170" s="234">
        <f>ROUND(I170*H170,2)</f>
        <v>0</v>
      </c>
      <c r="K170" s="230" t="s">
        <v>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16.5" customHeight="1">
      <c r="A171" s="39"/>
      <c r="B171" s="40"/>
      <c r="C171" s="264" t="s">
        <v>403</v>
      </c>
      <c r="D171" s="264" t="s">
        <v>372</v>
      </c>
      <c r="E171" s="265" t="s">
        <v>3471</v>
      </c>
      <c r="F171" s="266" t="s">
        <v>3472</v>
      </c>
      <c r="G171" s="267" t="s">
        <v>2043</v>
      </c>
      <c r="H171" s="268">
        <v>14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3473</v>
      </c>
      <c r="F172" s="230" t="s">
        <v>3474</v>
      </c>
      <c r="G172" s="231" t="s">
        <v>2043</v>
      </c>
      <c r="H172" s="232">
        <v>14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3475</v>
      </c>
      <c r="F173" s="266" t="s">
        <v>3476</v>
      </c>
      <c r="G173" s="267" t="s">
        <v>2043</v>
      </c>
      <c r="H173" s="268">
        <v>2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3477</v>
      </c>
      <c r="F174" s="230" t="s">
        <v>3478</v>
      </c>
      <c r="G174" s="231" t="s">
        <v>2043</v>
      </c>
      <c r="H174" s="232">
        <v>2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3479</v>
      </c>
      <c r="F175" s="266" t="s">
        <v>3480</v>
      </c>
      <c r="G175" s="267" t="s">
        <v>2043</v>
      </c>
      <c r="H175" s="268">
        <v>9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3481</v>
      </c>
      <c r="F176" s="230" t="s">
        <v>3482</v>
      </c>
      <c r="G176" s="231" t="s">
        <v>2043</v>
      </c>
      <c r="H176" s="232">
        <v>9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3483</v>
      </c>
      <c r="F177" s="266" t="s">
        <v>3484</v>
      </c>
      <c r="G177" s="267" t="s">
        <v>2043</v>
      </c>
      <c r="H177" s="268">
        <v>6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3485</v>
      </c>
      <c r="F178" s="230" t="s">
        <v>3482</v>
      </c>
      <c r="G178" s="231" t="s">
        <v>2043</v>
      </c>
      <c r="H178" s="232">
        <v>6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3486</v>
      </c>
      <c r="F179" s="266" t="s">
        <v>3487</v>
      </c>
      <c r="G179" s="267" t="s">
        <v>2043</v>
      </c>
      <c r="H179" s="268">
        <v>1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3488</v>
      </c>
      <c r="F180" s="230" t="s">
        <v>3489</v>
      </c>
      <c r="G180" s="231" t="s">
        <v>2043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3490</v>
      </c>
      <c r="F181" s="266" t="s">
        <v>3491</v>
      </c>
      <c r="G181" s="267" t="s">
        <v>2043</v>
      </c>
      <c r="H181" s="268">
        <v>2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3492</v>
      </c>
      <c r="F182" s="230" t="s">
        <v>3493</v>
      </c>
      <c r="G182" s="231" t="s">
        <v>2043</v>
      </c>
      <c r="H182" s="232">
        <v>2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21.75" customHeight="1">
      <c r="A183" s="39"/>
      <c r="B183" s="40"/>
      <c r="C183" s="264" t="s">
        <v>459</v>
      </c>
      <c r="D183" s="264" t="s">
        <v>372</v>
      </c>
      <c r="E183" s="265" t="s">
        <v>3494</v>
      </c>
      <c r="F183" s="266" t="s">
        <v>3495</v>
      </c>
      <c r="G183" s="267" t="s">
        <v>2043</v>
      </c>
      <c r="H183" s="268">
        <v>8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3496</v>
      </c>
      <c r="F184" s="230" t="s">
        <v>3497</v>
      </c>
      <c r="G184" s="231" t="s">
        <v>2043</v>
      </c>
      <c r="H184" s="232">
        <v>8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3498</v>
      </c>
      <c r="F185" s="266" t="s">
        <v>3499</v>
      </c>
      <c r="G185" s="267" t="s">
        <v>2043</v>
      </c>
      <c r="H185" s="268">
        <v>85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3500</v>
      </c>
      <c r="F186" s="230" t="s">
        <v>3501</v>
      </c>
      <c r="G186" s="231" t="s">
        <v>2043</v>
      </c>
      <c r="H186" s="232">
        <v>85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3502</v>
      </c>
      <c r="F187" s="266" t="s">
        <v>3503</v>
      </c>
      <c r="G187" s="267" t="s">
        <v>2043</v>
      </c>
      <c r="H187" s="268">
        <v>8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3504</v>
      </c>
      <c r="F188" s="230" t="s">
        <v>3505</v>
      </c>
      <c r="G188" s="231" t="s">
        <v>2043</v>
      </c>
      <c r="H188" s="232">
        <v>8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3506</v>
      </c>
      <c r="F189" s="266" t="s">
        <v>3507</v>
      </c>
      <c r="G189" s="267" t="s">
        <v>2043</v>
      </c>
      <c r="H189" s="268">
        <v>8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3508</v>
      </c>
      <c r="F190" s="230" t="s">
        <v>3509</v>
      </c>
      <c r="G190" s="231" t="s">
        <v>2043</v>
      </c>
      <c r="H190" s="232">
        <v>8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3510</v>
      </c>
      <c r="F191" s="266" t="s">
        <v>3511</v>
      </c>
      <c r="G191" s="267" t="s">
        <v>2043</v>
      </c>
      <c r="H191" s="268">
        <v>4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2" customFormat="1" ht="16.5" customHeight="1">
      <c r="A192" s="39"/>
      <c r="B192" s="40"/>
      <c r="C192" s="228" t="s">
        <v>504</v>
      </c>
      <c r="D192" s="228" t="s">
        <v>218</v>
      </c>
      <c r="E192" s="229" t="s">
        <v>3512</v>
      </c>
      <c r="F192" s="230" t="s">
        <v>3513</v>
      </c>
      <c r="G192" s="231" t="s">
        <v>2043</v>
      </c>
      <c r="H192" s="232">
        <v>4</v>
      </c>
      <c r="I192" s="233"/>
      <c r="J192" s="234">
        <f>ROUND(I192*H192,2)</f>
        <v>0</v>
      </c>
      <c r="K192" s="230" t="s">
        <v>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86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1277</v>
      </c>
    </row>
    <row r="193" s="2" customFormat="1" ht="16.5" customHeight="1">
      <c r="A193" s="39"/>
      <c r="B193" s="40"/>
      <c r="C193" s="264" t="s">
        <v>510</v>
      </c>
      <c r="D193" s="264" t="s">
        <v>372</v>
      </c>
      <c r="E193" s="265" t="s">
        <v>3514</v>
      </c>
      <c r="F193" s="266" t="s">
        <v>3515</v>
      </c>
      <c r="G193" s="267" t="s">
        <v>2043</v>
      </c>
      <c r="H193" s="268">
        <v>41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1294</v>
      </c>
    </row>
    <row r="194" s="2" customFormat="1" ht="16.5" customHeight="1">
      <c r="A194" s="39"/>
      <c r="B194" s="40"/>
      <c r="C194" s="228" t="s">
        <v>515</v>
      </c>
      <c r="D194" s="228" t="s">
        <v>218</v>
      </c>
      <c r="E194" s="229" t="s">
        <v>3516</v>
      </c>
      <c r="F194" s="230" t="s">
        <v>3517</v>
      </c>
      <c r="G194" s="231" t="s">
        <v>2043</v>
      </c>
      <c r="H194" s="232">
        <v>41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1322</v>
      </c>
    </row>
    <row r="195" s="2" customFormat="1" ht="16.5" customHeight="1">
      <c r="A195" s="39"/>
      <c r="B195" s="40"/>
      <c r="C195" s="264" t="s">
        <v>521</v>
      </c>
      <c r="D195" s="264" t="s">
        <v>372</v>
      </c>
      <c r="E195" s="265" t="s">
        <v>3518</v>
      </c>
      <c r="F195" s="266" t="s">
        <v>3519</v>
      </c>
      <c r="G195" s="267" t="s">
        <v>2043</v>
      </c>
      <c r="H195" s="268">
        <v>41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1332</v>
      </c>
    </row>
    <row r="196" s="2" customFormat="1" ht="16.5" customHeight="1">
      <c r="A196" s="39"/>
      <c r="B196" s="40"/>
      <c r="C196" s="228" t="s">
        <v>528</v>
      </c>
      <c r="D196" s="228" t="s">
        <v>218</v>
      </c>
      <c r="E196" s="229" t="s">
        <v>3520</v>
      </c>
      <c r="F196" s="230" t="s">
        <v>3521</v>
      </c>
      <c r="G196" s="231" t="s">
        <v>2043</v>
      </c>
      <c r="H196" s="232">
        <v>41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1344</v>
      </c>
    </row>
    <row r="197" s="2" customFormat="1" ht="16.5" customHeight="1">
      <c r="A197" s="39"/>
      <c r="B197" s="40"/>
      <c r="C197" s="264" t="s">
        <v>856</v>
      </c>
      <c r="D197" s="264" t="s">
        <v>372</v>
      </c>
      <c r="E197" s="265" t="s">
        <v>3522</v>
      </c>
      <c r="F197" s="266" t="s">
        <v>3523</v>
      </c>
      <c r="G197" s="267" t="s">
        <v>2043</v>
      </c>
      <c r="H197" s="268">
        <v>7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1361</v>
      </c>
    </row>
    <row r="198" s="2" customFormat="1" ht="16.5" customHeight="1">
      <c r="A198" s="39"/>
      <c r="B198" s="40"/>
      <c r="C198" s="228" t="s">
        <v>863</v>
      </c>
      <c r="D198" s="228" t="s">
        <v>218</v>
      </c>
      <c r="E198" s="229" t="s">
        <v>3524</v>
      </c>
      <c r="F198" s="230" t="s">
        <v>3525</v>
      </c>
      <c r="G198" s="231" t="s">
        <v>2043</v>
      </c>
      <c r="H198" s="232">
        <v>7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1371</v>
      </c>
    </row>
    <row r="199" s="2" customFormat="1" ht="16.5" customHeight="1">
      <c r="A199" s="39"/>
      <c r="B199" s="40"/>
      <c r="C199" s="264" t="s">
        <v>869</v>
      </c>
      <c r="D199" s="264" t="s">
        <v>372</v>
      </c>
      <c r="E199" s="265" t="s">
        <v>3526</v>
      </c>
      <c r="F199" s="266" t="s">
        <v>3527</v>
      </c>
      <c r="G199" s="267" t="s">
        <v>2043</v>
      </c>
      <c r="H199" s="268">
        <v>1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1396</v>
      </c>
    </row>
    <row r="200" s="2" customFormat="1" ht="16.5" customHeight="1">
      <c r="A200" s="39"/>
      <c r="B200" s="40"/>
      <c r="C200" s="228" t="s">
        <v>875</v>
      </c>
      <c r="D200" s="228" t="s">
        <v>218</v>
      </c>
      <c r="E200" s="229" t="s">
        <v>3528</v>
      </c>
      <c r="F200" s="230" t="s">
        <v>3529</v>
      </c>
      <c r="G200" s="231" t="s">
        <v>2043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1406</v>
      </c>
    </row>
    <row r="201" s="2" customFormat="1" ht="16.5" customHeight="1">
      <c r="A201" s="39"/>
      <c r="B201" s="40"/>
      <c r="C201" s="264" t="s">
        <v>880</v>
      </c>
      <c r="D201" s="264" t="s">
        <v>372</v>
      </c>
      <c r="E201" s="265" t="s">
        <v>3530</v>
      </c>
      <c r="F201" s="266" t="s">
        <v>3531</v>
      </c>
      <c r="G201" s="267" t="s">
        <v>2043</v>
      </c>
      <c r="H201" s="268">
        <v>100</v>
      </c>
      <c r="I201" s="269"/>
      <c r="J201" s="270">
        <f>ROUND(I201*H201,2)</f>
        <v>0</v>
      </c>
      <c r="K201" s="266" t="s">
        <v>1</v>
      </c>
      <c r="L201" s="271"/>
      <c r="M201" s="272" t="s">
        <v>1</v>
      </c>
      <c r="N201" s="273" t="s">
        <v>44</v>
      </c>
      <c r="O201" s="92"/>
      <c r="P201" s="237">
        <f>O201*H201</f>
        <v>0</v>
      </c>
      <c r="Q201" s="237">
        <v>0</v>
      </c>
      <c r="R201" s="237">
        <f>Q201*H201</f>
        <v>0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250</v>
      </c>
      <c r="AT201" s="239" t="s">
        <v>372</v>
      </c>
      <c r="AU201" s="239" t="s">
        <v>86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121</v>
      </c>
      <c r="BM201" s="239" t="s">
        <v>1417</v>
      </c>
    </row>
    <row r="202" s="2" customFormat="1" ht="16.5" customHeight="1">
      <c r="A202" s="39"/>
      <c r="B202" s="40"/>
      <c r="C202" s="228" t="s">
        <v>885</v>
      </c>
      <c r="D202" s="228" t="s">
        <v>218</v>
      </c>
      <c r="E202" s="229" t="s">
        <v>3532</v>
      </c>
      <c r="F202" s="230" t="s">
        <v>3533</v>
      </c>
      <c r="G202" s="231" t="s">
        <v>2043</v>
      </c>
      <c r="H202" s="232">
        <v>100</v>
      </c>
      <c r="I202" s="233"/>
      <c r="J202" s="234">
        <f>ROUND(I202*H202,2)</f>
        <v>0</v>
      </c>
      <c r="K202" s="230" t="s">
        <v>1</v>
      </c>
      <c r="L202" s="45"/>
      <c r="M202" s="235" t="s">
        <v>1</v>
      </c>
      <c r="N202" s="236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121</v>
      </c>
      <c r="AT202" s="239" t="s">
        <v>218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1430</v>
      </c>
    </row>
    <row r="203" s="2" customFormat="1" ht="16.5" customHeight="1">
      <c r="A203" s="39"/>
      <c r="B203" s="40"/>
      <c r="C203" s="228" t="s">
        <v>891</v>
      </c>
      <c r="D203" s="228" t="s">
        <v>218</v>
      </c>
      <c r="E203" s="229" t="s">
        <v>3534</v>
      </c>
      <c r="F203" s="230" t="s">
        <v>3535</v>
      </c>
      <c r="G203" s="231" t="s">
        <v>2043</v>
      </c>
      <c r="H203" s="232">
        <v>1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1442</v>
      </c>
    </row>
    <row r="204" s="2" customFormat="1" ht="16.5" customHeight="1">
      <c r="A204" s="39"/>
      <c r="B204" s="40"/>
      <c r="C204" s="264" t="s">
        <v>898</v>
      </c>
      <c r="D204" s="264" t="s">
        <v>372</v>
      </c>
      <c r="E204" s="265" t="s">
        <v>3536</v>
      </c>
      <c r="F204" s="266" t="s">
        <v>3537</v>
      </c>
      <c r="G204" s="267" t="s">
        <v>2043</v>
      </c>
      <c r="H204" s="268">
        <v>1</v>
      </c>
      <c r="I204" s="269"/>
      <c r="J204" s="270">
        <f>ROUND(I204*H204,2)</f>
        <v>0</v>
      </c>
      <c r="K204" s="266" t="s">
        <v>1</v>
      </c>
      <c r="L204" s="271"/>
      <c r="M204" s="272" t="s">
        <v>1</v>
      </c>
      <c r="N204" s="273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250</v>
      </c>
      <c r="AT204" s="239" t="s">
        <v>372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1454</v>
      </c>
    </row>
    <row r="205" s="2" customFormat="1" ht="16.5" customHeight="1">
      <c r="A205" s="39"/>
      <c r="B205" s="40"/>
      <c r="C205" s="264" t="s">
        <v>903</v>
      </c>
      <c r="D205" s="264" t="s">
        <v>372</v>
      </c>
      <c r="E205" s="265" t="s">
        <v>3538</v>
      </c>
      <c r="F205" s="266" t="s">
        <v>3539</v>
      </c>
      <c r="G205" s="267" t="s">
        <v>2043</v>
      </c>
      <c r="H205" s="268">
        <v>265</v>
      </c>
      <c r="I205" s="269"/>
      <c r="J205" s="270">
        <f>ROUND(I205*H205,2)</f>
        <v>0</v>
      </c>
      <c r="K205" s="266" t="s">
        <v>1</v>
      </c>
      <c r="L205" s="271"/>
      <c r="M205" s="272" t="s">
        <v>1</v>
      </c>
      <c r="N205" s="273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250</v>
      </c>
      <c r="AT205" s="239" t="s">
        <v>372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1463</v>
      </c>
    </row>
    <row r="206" s="2" customFormat="1" ht="16.5" customHeight="1">
      <c r="A206" s="39"/>
      <c r="B206" s="40"/>
      <c r="C206" s="228" t="s">
        <v>909</v>
      </c>
      <c r="D206" s="228" t="s">
        <v>218</v>
      </c>
      <c r="E206" s="229" t="s">
        <v>3540</v>
      </c>
      <c r="F206" s="230" t="s">
        <v>3541</v>
      </c>
      <c r="G206" s="231" t="s">
        <v>2043</v>
      </c>
      <c r="H206" s="232">
        <v>265</v>
      </c>
      <c r="I206" s="233"/>
      <c r="J206" s="234">
        <f>ROUND(I206*H206,2)</f>
        <v>0</v>
      </c>
      <c r="K206" s="230" t="s">
        <v>1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121</v>
      </c>
      <c r="AT206" s="239" t="s">
        <v>218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1472</v>
      </c>
    </row>
    <row r="207" s="2" customFormat="1" ht="16.5" customHeight="1">
      <c r="A207" s="39"/>
      <c r="B207" s="40"/>
      <c r="C207" s="264" t="s">
        <v>914</v>
      </c>
      <c r="D207" s="264" t="s">
        <v>372</v>
      </c>
      <c r="E207" s="265" t="s">
        <v>3542</v>
      </c>
      <c r="F207" s="266" t="s">
        <v>3543</v>
      </c>
      <c r="G207" s="267" t="s">
        <v>2043</v>
      </c>
      <c r="H207" s="268">
        <v>12</v>
      </c>
      <c r="I207" s="269"/>
      <c r="J207" s="270">
        <f>ROUND(I207*H207,2)</f>
        <v>0</v>
      </c>
      <c r="K207" s="266" t="s">
        <v>1</v>
      </c>
      <c r="L207" s="271"/>
      <c r="M207" s="272" t="s">
        <v>1</v>
      </c>
      <c r="N207" s="273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250</v>
      </c>
      <c r="AT207" s="239" t="s">
        <v>372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1486</v>
      </c>
    </row>
    <row r="208" s="2" customFormat="1" ht="16.5" customHeight="1">
      <c r="A208" s="39"/>
      <c r="B208" s="40"/>
      <c r="C208" s="264" t="s">
        <v>920</v>
      </c>
      <c r="D208" s="264" t="s">
        <v>372</v>
      </c>
      <c r="E208" s="265" t="s">
        <v>3544</v>
      </c>
      <c r="F208" s="266" t="s">
        <v>3545</v>
      </c>
      <c r="G208" s="267" t="s">
        <v>2043</v>
      </c>
      <c r="H208" s="268">
        <v>1</v>
      </c>
      <c r="I208" s="269"/>
      <c r="J208" s="270">
        <f>ROUND(I208*H208,2)</f>
        <v>0</v>
      </c>
      <c r="K208" s="266" t="s">
        <v>1</v>
      </c>
      <c r="L208" s="271"/>
      <c r="M208" s="272" t="s">
        <v>1</v>
      </c>
      <c r="N208" s="273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250</v>
      </c>
      <c r="AT208" s="239" t="s">
        <v>372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1497</v>
      </c>
    </row>
    <row r="209" s="2" customFormat="1" ht="16.5" customHeight="1">
      <c r="A209" s="39"/>
      <c r="B209" s="40"/>
      <c r="C209" s="264" t="s">
        <v>925</v>
      </c>
      <c r="D209" s="264" t="s">
        <v>372</v>
      </c>
      <c r="E209" s="265" t="s">
        <v>3546</v>
      </c>
      <c r="F209" s="266" t="s">
        <v>3547</v>
      </c>
      <c r="G209" s="267" t="s">
        <v>2043</v>
      </c>
      <c r="H209" s="268">
        <v>40</v>
      </c>
      <c r="I209" s="269"/>
      <c r="J209" s="270">
        <f>ROUND(I209*H209,2)</f>
        <v>0</v>
      </c>
      <c r="K209" s="266" t="s">
        <v>1</v>
      </c>
      <c r="L209" s="271"/>
      <c r="M209" s="272" t="s">
        <v>1</v>
      </c>
      <c r="N209" s="273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250</v>
      </c>
      <c r="AT209" s="239" t="s">
        <v>372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1508</v>
      </c>
    </row>
    <row r="210" s="12" customFormat="1" ht="25.92" customHeight="1">
      <c r="A210" s="12"/>
      <c r="B210" s="212"/>
      <c r="C210" s="213"/>
      <c r="D210" s="214" t="s">
        <v>78</v>
      </c>
      <c r="E210" s="215" t="s">
        <v>3548</v>
      </c>
      <c r="F210" s="215" t="s">
        <v>3549</v>
      </c>
      <c r="G210" s="213"/>
      <c r="H210" s="213"/>
      <c r="I210" s="216"/>
      <c r="J210" s="217">
        <f>BK210</f>
        <v>0</v>
      </c>
      <c r="K210" s="213"/>
      <c r="L210" s="218"/>
      <c r="M210" s="219"/>
      <c r="N210" s="220"/>
      <c r="O210" s="220"/>
      <c r="P210" s="221">
        <f>SUM(P211:P252)</f>
        <v>0</v>
      </c>
      <c r="Q210" s="220"/>
      <c r="R210" s="221">
        <f>SUM(R211:R252)</f>
        <v>0</v>
      </c>
      <c r="S210" s="220"/>
      <c r="T210" s="222">
        <f>SUM(T211:T252)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3" t="s">
        <v>86</v>
      </c>
      <c r="AT210" s="224" t="s">
        <v>78</v>
      </c>
      <c r="AU210" s="224" t="s">
        <v>79</v>
      </c>
      <c r="AY210" s="223" t="s">
        <v>216</v>
      </c>
      <c r="BK210" s="225">
        <f>SUM(BK211:BK252)</f>
        <v>0</v>
      </c>
    </row>
    <row r="211" s="2" customFormat="1" ht="16.5" customHeight="1">
      <c r="A211" s="39"/>
      <c r="B211" s="40"/>
      <c r="C211" s="264" t="s">
        <v>930</v>
      </c>
      <c r="D211" s="264" t="s">
        <v>372</v>
      </c>
      <c r="E211" s="265" t="s">
        <v>3550</v>
      </c>
      <c r="F211" s="266" t="s">
        <v>3551</v>
      </c>
      <c r="G211" s="267" t="s">
        <v>293</v>
      </c>
      <c r="H211" s="268">
        <v>90</v>
      </c>
      <c r="I211" s="269"/>
      <c r="J211" s="270">
        <f>ROUND(I211*H211,2)</f>
        <v>0</v>
      </c>
      <c r="K211" s="266" t="s">
        <v>1</v>
      </c>
      <c r="L211" s="271"/>
      <c r="M211" s="272" t="s">
        <v>1</v>
      </c>
      <c r="N211" s="273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250</v>
      </c>
      <c r="AT211" s="239" t="s">
        <v>372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1518</v>
      </c>
    </row>
    <row r="212" s="2" customFormat="1" ht="16.5" customHeight="1">
      <c r="A212" s="39"/>
      <c r="B212" s="40"/>
      <c r="C212" s="228" t="s">
        <v>941</v>
      </c>
      <c r="D212" s="228" t="s">
        <v>218</v>
      </c>
      <c r="E212" s="229" t="s">
        <v>3552</v>
      </c>
      <c r="F212" s="230" t="s">
        <v>3553</v>
      </c>
      <c r="G212" s="231" t="s">
        <v>293</v>
      </c>
      <c r="H212" s="232">
        <v>90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1531</v>
      </c>
    </row>
    <row r="213" s="2" customFormat="1" ht="16.5" customHeight="1">
      <c r="A213" s="39"/>
      <c r="B213" s="40"/>
      <c r="C213" s="264" t="s">
        <v>945</v>
      </c>
      <c r="D213" s="264" t="s">
        <v>372</v>
      </c>
      <c r="E213" s="265" t="s">
        <v>3554</v>
      </c>
      <c r="F213" s="266" t="s">
        <v>3555</v>
      </c>
      <c r="G213" s="267" t="s">
        <v>293</v>
      </c>
      <c r="H213" s="268">
        <v>10</v>
      </c>
      <c r="I213" s="269"/>
      <c r="J213" s="270">
        <f>ROUND(I213*H213,2)</f>
        <v>0</v>
      </c>
      <c r="K213" s="266" t="s">
        <v>1</v>
      </c>
      <c r="L213" s="271"/>
      <c r="M213" s="272" t="s">
        <v>1</v>
      </c>
      <c r="N213" s="273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250</v>
      </c>
      <c r="AT213" s="239" t="s">
        <v>372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1540</v>
      </c>
    </row>
    <row r="214" s="2" customFormat="1" ht="16.5" customHeight="1">
      <c r="A214" s="39"/>
      <c r="B214" s="40"/>
      <c r="C214" s="228" t="s">
        <v>949</v>
      </c>
      <c r="D214" s="228" t="s">
        <v>218</v>
      </c>
      <c r="E214" s="229" t="s">
        <v>3556</v>
      </c>
      <c r="F214" s="230" t="s">
        <v>3557</v>
      </c>
      <c r="G214" s="231" t="s">
        <v>293</v>
      </c>
      <c r="H214" s="232">
        <v>10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 ht="16.5" customHeight="1">
      <c r="A215" s="39"/>
      <c r="B215" s="40"/>
      <c r="C215" s="264" t="s">
        <v>953</v>
      </c>
      <c r="D215" s="264" t="s">
        <v>372</v>
      </c>
      <c r="E215" s="265" t="s">
        <v>3558</v>
      </c>
      <c r="F215" s="266" t="s">
        <v>3559</v>
      </c>
      <c r="G215" s="267" t="s">
        <v>293</v>
      </c>
      <c r="H215" s="268">
        <v>15</v>
      </c>
      <c r="I215" s="269"/>
      <c r="J215" s="270">
        <f>ROUND(I215*H215,2)</f>
        <v>0</v>
      </c>
      <c r="K215" s="266" t="s">
        <v>1</v>
      </c>
      <c r="L215" s="271"/>
      <c r="M215" s="272" t="s">
        <v>1</v>
      </c>
      <c r="N215" s="273" t="s">
        <v>44</v>
      </c>
      <c r="O215" s="92"/>
      <c r="P215" s="237">
        <f>O215*H215</f>
        <v>0</v>
      </c>
      <c r="Q215" s="237">
        <v>0</v>
      </c>
      <c r="R215" s="237">
        <f>Q215*H215</f>
        <v>0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250</v>
      </c>
      <c r="AT215" s="239" t="s">
        <v>372</v>
      </c>
      <c r="AU215" s="239" t="s">
        <v>86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121</v>
      </c>
      <c r="BM215" s="239" t="s">
        <v>1563</v>
      </c>
    </row>
    <row r="216" s="2" customFormat="1" ht="16.5" customHeight="1">
      <c r="A216" s="39"/>
      <c r="B216" s="40"/>
      <c r="C216" s="228" t="s">
        <v>959</v>
      </c>
      <c r="D216" s="228" t="s">
        <v>218</v>
      </c>
      <c r="E216" s="229" t="s">
        <v>3560</v>
      </c>
      <c r="F216" s="230" t="s">
        <v>3561</v>
      </c>
      <c r="G216" s="231" t="s">
        <v>293</v>
      </c>
      <c r="H216" s="232">
        <v>15</v>
      </c>
      <c r="I216" s="233"/>
      <c r="J216" s="234">
        <f>ROUND(I216*H216,2)</f>
        <v>0</v>
      </c>
      <c r="K216" s="230" t="s">
        <v>1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</v>
      </c>
      <c r="R216" s="237">
        <f>Q216*H216</f>
        <v>0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121</v>
      </c>
      <c r="AT216" s="239" t="s">
        <v>218</v>
      </c>
      <c r="AU216" s="239" t="s">
        <v>86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121</v>
      </c>
      <c r="BM216" s="239" t="s">
        <v>1572</v>
      </c>
    </row>
    <row r="217" s="2" customFormat="1" ht="16.5" customHeight="1">
      <c r="A217" s="39"/>
      <c r="B217" s="40"/>
      <c r="C217" s="264" t="s">
        <v>963</v>
      </c>
      <c r="D217" s="264" t="s">
        <v>372</v>
      </c>
      <c r="E217" s="265" t="s">
        <v>3562</v>
      </c>
      <c r="F217" s="266" t="s">
        <v>3563</v>
      </c>
      <c r="G217" s="267" t="s">
        <v>293</v>
      </c>
      <c r="H217" s="268">
        <v>35</v>
      </c>
      <c r="I217" s="269"/>
      <c r="J217" s="270">
        <f>ROUND(I217*H217,2)</f>
        <v>0</v>
      </c>
      <c r="K217" s="266" t="s">
        <v>1</v>
      </c>
      <c r="L217" s="271"/>
      <c r="M217" s="272" t="s">
        <v>1</v>
      </c>
      <c r="N217" s="273" t="s">
        <v>44</v>
      </c>
      <c r="O217" s="92"/>
      <c r="P217" s="237">
        <f>O217*H217</f>
        <v>0</v>
      </c>
      <c r="Q217" s="237">
        <v>0</v>
      </c>
      <c r="R217" s="237">
        <f>Q217*H217</f>
        <v>0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250</v>
      </c>
      <c r="AT217" s="239" t="s">
        <v>372</v>
      </c>
      <c r="AU217" s="239" t="s">
        <v>86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121</v>
      </c>
      <c r="BM217" s="239" t="s">
        <v>1594</v>
      </c>
    </row>
    <row r="218" s="2" customFormat="1" ht="16.5" customHeight="1">
      <c r="A218" s="39"/>
      <c r="B218" s="40"/>
      <c r="C218" s="228" t="s">
        <v>967</v>
      </c>
      <c r="D218" s="228" t="s">
        <v>218</v>
      </c>
      <c r="E218" s="229" t="s">
        <v>3564</v>
      </c>
      <c r="F218" s="230" t="s">
        <v>3565</v>
      </c>
      <c r="G218" s="231" t="s">
        <v>293</v>
      </c>
      <c r="H218" s="232">
        <v>35</v>
      </c>
      <c r="I218" s="233"/>
      <c r="J218" s="234">
        <f>ROUND(I218*H218,2)</f>
        <v>0</v>
      </c>
      <c r="K218" s="230" t="s">
        <v>1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</v>
      </c>
      <c r="R218" s="237">
        <f>Q218*H218</f>
        <v>0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121</v>
      </c>
      <c r="AT218" s="239" t="s">
        <v>218</v>
      </c>
      <c r="AU218" s="239" t="s">
        <v>86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121</v>
      </c>
      <c r="BM218" s="239" t="s">
        <v>1610</v>
      </c>
    </row>
    <row r="219" s="2" customFormat="1" ht="16.5" customHeight="1">
      <c r="A219" s="39"/>
      <c r="B219" s="40"/>
      <c r="C219" s="264" t="s">
        <v>971</v>
      </c>
      <c r="D219" s="264" t="s">
        <v>372</v>
      </c>
      <c r="E219" s="265" t="s">
        <v>3566</v>
      </c>
      <c r="F219" s="266" t="s">
        <v>3567</v>
      </c>
      <c r="G219" s="267" t="s">
        <v>293</v>
      </c>
      <c r="H219" s="268">
        <v>35</v>
      </c>
      <c r="I219" s="269"/>
      <c r="J219" s="270">
        <f>ROUND(I219*H219,2)</f>
        <v>0</v>
      </c>
      <c r="K219" s="266" t="s">
        <v>1</v>
      </c>
      <c r="L219" s="271"/>
      <c r="M219" s="272" t="s">
        <v>1</v>
      </c>
      <c r="N219" s="273" t="s">
        <v>44</v>
      </c>
      <c r="O219" s="92"/>
      <c r="P219" s="237">
        <f>O219*H219</f>
        <v>0</v>
      </c>
      <c r="Q219" s="237">
        <v>0</v>
      </c>
      <c r="R219" s="237">
        <f>Q219*H219</f>
        <v>0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250</v>
      </c>
      <c r="AT219" s="239" t="s">
        <v>372</v>
      </c>
      <c r="AU219" s="239" t="s">
        <v>86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121</v>
      </c>
      <c r="BM219" s="239" t="s">
        <v>1621</v>
      </c>
    </row>
    <row r="220" s="2" customFormat="1" ht="16.5" customHeight="1">
      <c r="A220" s="39"/>
      <c r="B220" s="40"/>
      <c r="C220" s="228" t="s">
        <v>976</v>
      </c>
      <c r="D220" s="228" t="s">
        <v>218</v>
      </c>
      <c r="E220" s="229" t="s">
        <v>3568</v>
      </c>
      <c r="F220" s="230" t="s">
        <v>3569</v>
      </c>
      <c r="G220" s="231" t="s">
        <v>293</v>
      </c>
      <c r="H220" s="232">
        <v>35</v>
      </c>
      <c r="I220" s="233"/>
      <c r="J220" s="234">
        <f>ROUND(I220*H220,2)</f>
        <v>0</v>
      </c>
      <c r="K220" s="230" t="s">
        <v>1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</v>
      </c>
      <c r="R220" s="237">
        <f>Q220*H220</f>
        <v>0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86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1631</v>
      </c>
    </row>
    <row r="221" s="2" customFormat="1" ht="16.5" customHeight="1">
      <c r="A221" s="39"/>
      <c r="B221" s="40"/>
      <c r="C221" s="264" t="s">
        <v>991</v>
      </c>
      <c r="D221" s="264" t="s">
        <v>372</v>
      </c>
      <c r="E221" s="265" t="s">
        <v>3570</v>
      </c>
      <c r="F221" s="266" t="s">
        <v>3571</v>
      </c>
      <c r="G221" s="267" t="s">
        <v>293</v>
      </c>
      <c r="H221" s="268">
        <v>950</v>
      </c>
      <c r="I221" s="269"/>
      <c r="J221" s="270">
        <f>ROUND(I221*H221,2)</f>
        <v>0</v>
      </c>
      <c r="K221" s="266" t="s">
        <v>1</v>
      </c>
      <c r="L221" s="271"/>
      <c r="M221" s="272" t="s">
        <v>1</v>
      </c>
      <c r="N221" s="273" t="s">
        <v>44</v>
      </c>
      <c r="O221" s="92"/>
      <c r="P221" s="237">
        <f>O221*H221</f>
        <v>0</v>
      </c>
      <c r="Q221" s="237">
        <v>0</v>
      </c>
      <c r="R221" s="237">
        <f>Q221*H221</f>
        <v>0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250</v>
      </c>
      <c r="AT221" s="239" t="s">
        <v>372</v>
      </c>
      <c r="AU221" s="239" t="s">
        <v>86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121</v>
      </c>
      <c r="BM221" s="239" t="s">
        <v>1641</v>
      </c>
    </row>
    <row r="222" s="2" customFormat="1" ht="16.5" customHeight="1">
      <c r="A222" s="39"/>
      <c r="B222" s="40"/>
      <c r="C222" s="228" t="s">
        <v>995</v>
      </c>
      <c r="D222" s="228" t="s">
        <v>218</v>
      </c>
      <c r="E222" s="229" t="s">
        <v>3572</v>
      </c>
      <c r="F222" s="230" t="s">
        <v>3573</v>
      </c>
      <c r="G222" s="231" t="s">
        <v>293</v>
      </c>
      <c r="H222" s="232">
        <v>950</v>
      </c>
      <c r="I222" s="233"/>
      <c r="J222" s="234">
        <f>ROUND(I222*H222,2)</f>
        <v>0</v>
      </c>
      <c r="K222" s="230" t="s">
        <v>1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121</v>
      </c>
      <c r="AT222" s="239" t="s">
        <v>218</v>
      </c>
      <c r="AU222" s="239" t="s">
        <v>86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121</v>
      </c>
      <c r="BM222" s="239" t="s">
        <v>1649</v>
      </c>
    </row>
    <row r="223" s="2" customFormat="1" ht="16.5" customHeight="1">
      <c r="A223" s="39"/>
      <c r="B223" s="40"/>
      <c r="C223" s="264" t="s">
        <v>1010</v>
      </c>
      <c r="D223" s="264" t="s">
        <v>372</v>
      </c>
      <c r="E223" s="265" t="s">
        <v>3574</v>
      </c>
      <c r="F223" s="266" t="s">
        <v>3575</v>
      </c>
      <c r="G223" s="267" t="s">
        <v>293</v>
      </c>
      <c r="H223" s="268">
        <v>800</v>
      </c>
      <c r="I223" s="269"/>
      <c r="J223" s="270">
        <f>ROUND(I223*H223,2)</f>
        <v>0</v>
      </c>
      <c r="K223" s="266" t="s">
        <v>1</v>
      </c>
      <c r="L223" s="271"/>
      <c r="M223" s="272" t="s">
        <v>1</v>
      </c>
      <c r="N223" s="273" t="s">
        <v>44</v>
      </c>
      <c r="O223" s="92"/>
      <c r="P223" s="237">
        <f>O223*H223</f>
        <v>0</v>
      </c>
      <c r="Q223" s="237">
        <v>0</v>
      </c>
      <c r="R223" s="237">
        <f>Q223*H223</f>
        <v>0</v>
      </c>
      <c r="S223" s="237">
        <v>0</v>
      </c>
      <c r="T223" s="238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39" t="s">
        <v>250</v>
      </c>
      <c r="AT223" s="239" t="s">
        <v>372</v>
      </c>
      <c r="AU223" s="239" t="s">
        <v>86</v>
      </c>
      <c r="AY223" s="18" t="s">
        <v>216</v>
      </c>
      <c r="BE223" s="240">
        <f>IF(N223="základní",J223,0)</f>
        <v>0</v>
      </c>
      <c r="BF223" s="240">
        <f>IF(N223="snížená",J223,0)</f>
        <v>0</v>
      </c>
      <c r="BG223" s="240">
        <f>IF(N223="zákl. přenesená",J223,0)</f>
        <v>0</v>
      </c>
      <c r="BH223" s="240">
        <f>IF(N223="sníž. přenesená",J223,0)</f>
        <v>0</v>
      </c>
      <c r="BI223" s="240">
        <f>IF(N223="nulová",J223,0)</f>
        <v>0</v>
      </c>
      <c r="BJ223" s="18" t="s">
        <v>86</v>
      </c>
      <c r="BK223" s="240">
        <f>ROUND(I223*H223,2)</f>
        <v>0</v>
      </c>
      <c r="BL223" s="18" t="s">
        <v>121</v>
      </c>
      <c r="BM223" s="239" t="s">
        <v>1658</v>
      </c>
    </row>
    <row r="224" s="2" customFormat="1" ht="16.5" customHeight="1">
      <c r="A224" s="39"/>
      <c r="B224" s="40"/>
      <c r="C224" s="228" t="s">
        <v>1014</v>
      </c>
      <c r="D224" s="228" t="s">
        <v>218</v>
      </c>
      <c r="E224" s="229" t="s">
        <v>3576</v>
      </c>
      <c r="F224" s="230" t="s">
        <v>3577</v>
      </c>
      <c r="G224" s="231" t="s">
        <v>293</v>
      </c>
      <c r="H224" s="232">
        <v>800</v>
      </c>
      <c r="I224" s="233"/>
      <c r="J224" s="234">
        <f>ROUND(I224*H224,2)</f>
        <v>0</v>
      </c>
      <c r="K224" s="230" t="s">
        <v>1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0</v>
      </c>
      <c r="R224" s="237">
        <f>Q224*H224</f>
        <v>0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121</v>
      </c>
      <c r="AT224" s="239" t="s">
        <v>218</v>
      </c>
      <c r="AU224" s="239" t="s">
        <v>86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121</v>
      </c>
      <c r="BM224" s="239" t="s">
        <v>1666</v>
      </c>
    </row>
    <row r="225" s="2" customFormat="1" ht="16.5" customHeight="1">
      <c r="A225" s="39"/>
      <c r="B225" s="40"/>
      <c r="C225" s="264" t="s">
        <v>1020</v>
      </c>
      <c r="D225" s="264" t="s">
        <v>372</v>
      </c>
      <c r="E225" s="265" t="s">
        <v>3578</v>
      </c>
      <c r="F225" s="266" t="s">
        <v>3579</v>
      </c>
      <c r="G225" s="267" t="s">
        <v>293</v>
      </c>
      <c r="H225" s="268">
        <v>1900</v>
      </c>
      <c r="I225" s="269"/>
      <c r="J225" s="270">
        <f>ROUND(I225*H225,2)</f>
        <v>0</v>
      </c>
      <c r="K225" s="266" t="s">
        <v>1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</v>
      </c>
      <c r="R225" s="237">
        <f>Q225*H225</f>
        <v>0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250</v>
      </c>
      <c r="AT225" s="239" t="s">
        <v>372</v>
      </c>
      <c r="AU225" s="239" t="s">
        <v>86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121</v>
      </c>
      <c r="BM225" s="239" t="s">
        <v>1676</v>
      </c>
    </row>
    <row r="226" s="2" customFormat="1" ht="16.5" customHeight="1">
      <c r="A226" s="39"/>
      <c r="B226" s="40"/>
      <c r="C226" s="228" t="s">
        <v>1025</v>
      </c>
      <c r="D226" s="228" t="s">
        <v>218</v>
      </c>
      <c r="E226" s="229" t="s">
        <v>3580</v>
      </c>
      <c r="F226" s="230" t="s">
        <v>3581</v>
      </c>
      <c r="G226" s="231" t="s">
        <v>293</v>
      </c>
      <c r="H226" s="232">
        <v>1900</v>
      </c>
      <c r="I226" s="233"/>
      <c r="J226" s="234">
        <f>ROUND(I226*H226,2)</f>
        <v>0</v>
      </c>
      <c r="K226" s="230" t="s">
        <v>1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0</v>
      </c>
      <c r="R226" s="237">
        <f>Q226*H226</f>
        <v>0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121</v>
      </c>
      <c r="AT226" s="239" t="s">
        <v>218</v>
      </c>
      <c r="AU226" s="239" t="s">
        <v>86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121</v>
      </c>
      <c r="BM226" s="239" t="s">
        <v>1685</v>
      </c>
    </row>
    <row r="227" s="2" customFormat="1" ht="16.5" customHeight="1">
      <c r="A227" s="39"/>
      <c r="B227" s="40"/>
      <c r="C227" s="264" t="s">
        <v>1030</v>
      </c>
      <c r="D227" s="264" t="s">
        <v>372</v>
      </c>
      <c r="E227" s="265" t="s">
        <v>3582</v>
      </c>
      <c r="F227" s="266" t="s">
        <v>3583</v>
      </c>
      <c r="G227" s="267" t="s">
        <v>293</v>
      </c>
      <c r="H227" s="268">
        <v>550</v>
      </c>
      <c r="I227" s="269"/>
      <c r="J227" s="270">
        <f>ROUND(I227*H227,2)</f>
        <v>0</v>
      </c>
      <c r="K227" s="266" t="s">
        <v>1</v>
      </c>
      <c r="L227" s="271"/>
      <c r="M227" s="272" t="s">
        <v>1</v>
      </c>
      <c r="N227" s="273" t="s">
        <v>44</v>
      </c>
      <c r="O227" s="92"/>
      <c r="P227" s="237">
        <f>O227*H227</f>
        <v>0</v>
      </c>
      <c r="Q227" s="237">
        <v>0</v>
      </c>
      <c r="R227" s="237">
        <f>Q227*H227</f>
        <v>0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250</v>
      </c>
      <c r="AT227" s="239" t="s">
        <v>372</v>
      </c>
      <c r="AU227" s="239" t="s">
        <v>86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121</v>
      </c>
      <c r="BM227" s="239" t="s">
        <v>1699</v>
      </c>
    </row>
    <row r="228" s="2" customFormat="1" ht="16.5" customHeight="1">
      <c r="A228" s="39"/>
      <c r="B228" s="40"/>
      <c r="C228" s="228" t="s">
        <v>1061</v>
      </c>
      <c r="D228" s="228" t="s">
        <v>218</v>
      </c>
      <c r="E228" s="229" t="s">
        <v>3584</v>
      </c>
      <c r="F228" s="230" t="s">
        <v>3585</v>
      </c>
      <c r="G228" s="231" t="s">
        <v>293</v>
      </c>
      <c r="H228" s="232">
        <v>550</v>
      </c>
      <c r="I228" s="233"/>
      <c r="J228" s="234">
        <f>ROUND(I228*H228,2)</f>
        <v>0</v>
      </c>
      <c r="K228" s="230" t="s">
        <v>1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</v>
      </c>
      <c r="R228" s="237">
        <f>Q228*H228</f>
        <v>0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86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1709</v>
      </c>
    </row>
    <row r="229" s="2" customFormat="1" ht="16.5" customHeight="1">
      <c r="A229" s="39"/>
      <c r="B229" s="40"/>
      <c r="C229" s="264" t="s">
        <v>1078</v>
      </c>
      <c r="D229" s="264" t="s">
        <v>372</v>
      </c>
      <c r="E229" s="265" t="s">
        <v>3586</v>
      </c>
      <c r="F229" s="266" t="s">
        <v>3587</v>
      </c>
      <c r="G229" s="267" t="s">
        <v>293</v>
      </c>
      <c r="H229" s="268">
        <v>250</v>
      </c>
      <c r="I229" s="269"/>
      <c r="J229" s="270">
        <f>ROUND(I229*H229,2)</f>
        <v>0</v>
      </c>
      <c r="K229" s="266" t="s">
        <v>1</v>
      </c>
      <c r="L229" s="271"/>
      <c r="M229" s="272" t="s">
        <v>1</v>
      </c>
      <c r="N229" s="273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250</v>
      </c>
      <c r="AT229" s="239" t="s">
        <v>372</v>
      </c>
      <c r="AU229" s="239" t="s">
        <v>86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1720</v>
      </c>
    </row>
    <row r="230" s="2" customFormat="1" ht="16.5" customHeight="1">
      <c r="A230" s="39"/>
      <c r="B230" s="40"/>
      <c r="C230" s="228" t="s">
        <v>1082</v>
      </c>
      <c r="D230" s="228" t="s">
        <v>218</v>
      </c>
      <c r="E230" s="229" t="s">
        <v>3588</v>
      </c>
      <c r="F230" s="230" t="s">
        <v>3589</v>
      </c>
      <c r="G230" s="231" t="s">
        <v>293</v>
      </c>
      <c r="H230" s="232">
        <v>250</v>
      </c>
      <c r="I230" s="233"/>
      <c r="J230" s="234">
        <f>ROUND(I230*H230,2)</f>
        <v>0</v>
      </c>
      <c r="K230" s="230" t="s">
        <v>1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86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1730</v>
      </c>
    </row>
    <row r="231" s="2" customFormat="1" ht="16.5" customHeight="1">
      <c r="A231" s="39"/>
      <c r="B231" s="40"/>
      <c r="C231" s="264" t="s">
        <v>1091</v>
      </c>
      <c r="D231" s="264" t="s">
        <v>372</v>
      </c>
      <c r="E231" s="265" t="s">
        <v>3590</v>
      </c>
      <c r="F231" s="266" t="s">
        <v>3591</v>
      </c>
      <c r="G231" s="267" t="s">
        <v>293</v>
      </c>
      <c r="H231" s="268">
        <v>20</v>
      </c>
      <c r="I231" s="269"/>
      <c r="J231" s="270">
        <f>ROUND(I231*H231,2)</f>
        <v>0</v>
      </c>
      <c r="K231" s="266" t="s">
        <v>1</v>
      </c>
      <c r="L231" s="271"/>
      <c r="M231" s="272" t="s">
        <v>1</v>
      </c>
      <c r="N231" s="273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250</v>
      </c>
      <c r="AT231" s="239" t="s">
        <v>372</v>
      </c>
      <c r="AU231" s="239" t="s">
        <v>86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1741</v>
      </c>
    </row>
    <row r="232" s="2" customFormat="1" ht="16.5" customHeight="1">
      <c r="A232" s="39"/>
      <c r="B232" s="40"/>
      <c r="C232" s="228" t="s">
        <v>1097</v>
      </c>
      <c r="D232" s="228" t="s">
        <v>218</v>
      </c>
      <c r="E232" s="229" t="s">
        <v>3592</v>
      </c>
      <c r="F232" s="230" t="s">
        <v>3593</v>
      </c>
      <c r="G232" s="231" t="s">
        <v>293</v>
      </c>
      <c r="H232" s="232">
        <v>20</v>
      </c>
      <c r="I232" s="233"/>
      <c r="J232" s="234">
        <f>ROUND(I232*H232,2)</f>
        <v>0</v>
      </c>
      <c r="K232" s="230" t="s">
        <v>1</v>
      </c>
      <c r="L232" s="45"/>
      <c r="M232" s="235" t="s">
        <v>1</v>
      </c>
      <c r="N232" s="236" t="s">
        <v>44</v>
      </c>
      <c r="O232" s="92"/>
      <c r="P232" s="237">
        <f>O232*H232</f>
        <v>0</v>
      </c>
      <c r="Q232" s="237">
        <v>0</v>
      </c>
      <c r="R232" s="237">
        <f>Q232*H232</f>
        <v>0</v>
      </c>
      <c r="S232" s="237">
        <v>0</v>
      </c>
      <c r="T232" s="23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86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1752</v>
      </c>
    </row>
    <row r="233" s="2" customFormat="1" ht="16.5" customHeight="1">
      <c r="A233" s="39"/>
      <c r="B233" s="40"/>
      <c r="C233" s="264" t="s">
        <v>1103</v>
      </c>
      <c r="D233" s="264" t="s">
        <v>372</v>
      </c>
      <c r="E233" s="265" t="s">
        <v>3594</v>
      </c>
      <c r="F233" s="266" t="s">
        <v>3595</v>
      </c>
      <c r="G233" s="267" t="s">
        <v>293</v>
      </c>
      <c r="H233" s="268">
        <v>200</v>
      </c>
      <c r="I233" s="269"/>
      <c r="J233" s="270">
        <f>ROUND(I233*H233,2)</f>
        <v>0</v>
      </c>
      <c r="K233" s="266" t="s">
        <v>1</v>
      </c>
      <c r="L233" s="271"/>
      <c r="M233" s="272" t="s">
        <v>1</v>
      </c>
      <c r="N233" s="273" t="s">
        <v>44</v>
      </c>
      <c r="O233" s="92"/>
      <c r="P233" s="237">
        <f>O233*H233</f>
        <v>0</v>
      </c>
      <c r="Q233" s="237">
        <v>0</v>
      </c>
      <c r="R233" s="237">
        <f>Q233*H233</f>
        <v>0</v>
      </c>
      <c r="S233" s="237">
        <v>0</v>
      </c>
      <c r="T233" s="238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39" t="s">
        <v>250</v>
      </c>
      <c r="AT233" s="239" t="s">
        <v>372</v>
      </c>
      <c r="AU233" s="239" t="s">
        <v>86</v>
      </c>
      <c r="AY233" s="18" t="s">
        <v>216</v>
      </c>
      <c r="BE233" s="240">
        <f>IF(N233="základní",J233,0)</f>
        <v>0</v>
      </c>
      <c r="BF233" s="240">
        <f>IF(N233="snížená",J233,0)</f>
        <v>0</v>
      </c>
      <c r="BG233" s="240">
        <f>IF(N233="zákl. přenesená",J233,0)</f>
        <v>0</v>
      </c>
      <c r="BH233" s="240">
        <f>IF(N233="sníž. přenesená",J233,0)</f>
        <v>0</v>
      </c>
      <c r="BI233" s="240">
        <f>IF(N233="nulová",J233,0)</f>
        <v>0</v>
      </c>
      <c r="BJ233" s="18" t="s">
        <v>86</v>
      </c>
      <c r="BK233" s="240">
        <f>ROUND(I233*H233,2)</f>
        <v>0</v>
      </c>
      <c r="BL233" s="18" t="s">
        <v>121</v>
      </c>
      <c r="BM233" s="239" t="s">
        <v>1760</v>
      </c>
    </row>
    <row r="234" s="2" customFormat="1" ht="16.5" customHeight="1">
      <c r="A234" s="39"/>
      <c r="B234" s="40"/>
      <c r="C234" s="228" t="s">
        <v>1109</v>
      </c>
      <c r="D234" s="228" t="s">
        <v>218</v>
      </c>
      <c r="E234" s="229" t="s">
        <v>3596</v>
      </c>
      <c r="F234" s="230" t="s">
        <v>3597</v>
      </c>
      <c r="G234" s="231" t="s">
        <v>293</v>
      </c>
      <c r="H234" s="232">
        <v>200</v>
      </c>
      <c r="I234" s="233"/>
      <c r="J234" s="234">
        <f>ROUND(I234*H234,2)</f>
        <v>0</v>
      </c>
      <c r="K234" s="230" t="s">
        <v>1</v>
      </c>
      <c r="L234" s="45"/>
      <c r="M234" s="235" t="s">
        <v>1</v>
      </c>
      <c r="N234" s="236" t="s">
        <v>44</v>
      </c>
      <c r="O234" s="92"/>
      <c r="P234" s="237">
        <f>O234*H234</f>
        <v>0</v>
      </c>
      <c r="Q234" s="237">
        <v>0</v>
      </c>
      <c r="R234" s="237">
        <f>Q234*H234</f>
        <v>0</v>
      </c>
      <c r="S234" s="237">
        <v>0</v>
      </c>
      <c r="T234" s="238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39" t="s">
        <v>121</v>
      </c>
      <c r="AT234" s="239" t="s">
        <v>218</v>
      </c>
      <c r="AU234" s="239" t="s">
        <v>86</v>
      </c>
      <c r="AY234" s="18" t="s">
        <v>216</v>
      </c>
      <c r="BE234" s="240">
        <f>IF(N234="základní",J234,0)</f>
        <v>0</v>
      </c>
      <c r="BF234" s="240">
        <f>IF(N234="snížená",J234,0)</f>
        <v>0</v>
      </c>
      <c r="BG234" s="240">
        <f>IF(N234="zákl. přenesená",J234,0)</f>
        <v>0</v>
      </c>
      <c r="BH234" s="240">
        <f>IF(N234="sníž. přenesená",J234,0)</f>
        <v>0</v>
      </c>
      <c r="BI234" s="240">
        <f>IF(N234="nulová",J234,0)</f>
        <v>0</v>
      </c>
      <c r="BJ234" s="18" t="s">
        <v>86</v>
      </c>
      <c r="BK234" s="240">
        <f>ROUND(I234*H234,2)</f>
        <v>0</v>
      </c>
      <c r="BL234" s="18" t="s">
        <v>121</v>
      </c>
      <c r="BM234" s="239" t="s">
        <v>1772</v>
      </c>
    </row>
    <row r="235" s="2" customFormat="1" ht="16.5" customHeight="1">
      <c r="A235" s="39"/>
      <c r="B235" s="40"/>
      <c r="C235" s="264" t="s">
        <v>1113</v>
      </c>
      <c r="D235" s="264" t="s">
        <v>372</v>
      </c>
      <c r="E235" s="265" t="s">
        <v>3598</v>
      </c>
      <c r="F235" s="266" t="s">
        <v>3599</v>
      </c>
      <c r="G235" s="267" t="s">
        <v>293</v>
      </c>
      <c r="H235" s="268">
        <v>50</v>
      </c>
      <c r="I235" s="269"/>
      <c r="J235" s="270">
        <f>ROUND(I235*H235,2)</f>
        <v>0</v>
      </c>
      <c r="K235" s="266" t="s">
        <v>1</v>
      </c>
      <c r="L235" s="271"/>
      <c r="M235" s="272" t="s">
        <v>1</v>
      </c>
      <c r="N235" s="273" t="s">
        <v>44</v>
      </c>
      <c r="O235" s="92"/>
      <c r="P235" s="237">
        <f>O235*H235</f>
        <v>0</v>
      </c>
      <c r="Q235" s="237">
        <v>0</v>
      </c>
      <c r="R235" s="237">
        <f>Q235*H235</f>
        <v>0</v>
      </c>
      <c r="S235" s="237">
        <v>0</v>
      </c>
      <c r="T235" s="238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39" t="s">
        <v>250</v>
      </c>
      <c r="AT235" s="239" t="s">
        <v>372</v>
      </c>
      <c r="AU235" s="239" t="s">
        <v>86</v>
      </c>
      <c r="AY235" s="18" t="s">
        <v>216</v>
      </c>
      <c r="BE235" s="240">
        <f>IF(N235="základní",J235,0)</f>
        <v>0</v>
      </c>
      <c r="BF235" s="240">
        <f>IF(N235="snížená",J235,0)</f>
        <v>0</v>
      </c>
      <c r="BG235" s="240">
        <f>IF(N235="zákl. přenesená",J235,0)</f>
        <v>0</v>
      </c>
      <c r="BH235" s="240">
        <f>IF(N235="sníž. přenesená",J235,0)</f>
        <v>0</v>
      </c>
      <c r="BI235" s="240">
        <f>IF(N235="nulová",J235,0)</f>
        <v>0</v>
      </c>
      <c r="BJ235" s="18" t="s">
        <v>86</v>
      </c>
      <c r="BK235" s="240">
        <f>ROUND(I235*H235,2)</f>
        <v>0</v>
      </c>
      <c r="BL235" s="18" t="s">
        <v>121</v>
      </c>
      <c r="BM235" s="239" t="s">
        <v>1781</v>
      </c>
    </row>
    <row r="236" s="2" customFormat="1" ht="16.5" customHeight="1">
      <c r="A236" s="39"/>
      <c r="B236" s="40"/>
      <c r="C236" s="228" t="s">
        <v>1117</v>
      </c>
      <c r="D236" s="228" t="s">
        <v>218</v>
      </c>
      <c r="E236" s="229" t="s">
        <v>3600</v>
      </c>
      <c r="F236" s="230" t="s">
        <v>3601</v>
      </c>
      <c r="G236" s="231" t="s">
        <v>293</v>
      </c>
      <c r="H236" s="232">
        <v>50</v>
      </c>
      <c r="I236" s="233"/>
      <c r="J236" s="234">
        <f>ROUND(I236*H236,2)</f>
        <v>0</v>
      </c>
      <c r="K236" s="230" t="s">
        <v>1</v>
      </c>
      <c r="L236" s="45"/>
      <c r="M236" s="235" t="s">
        <v>1</v>
      </c>
      <c r="N236" s="236" t="s">
        <v>44</v>
      </c>
      <c r="O236" s="92"/>
      <c r="P236" s="237">
        <f>O236*H236</f>
        <v>0</v>
      </c>
      <c r="Q236" s="237">
        <v>0</v>
      </c>
      <c r="R236" s="237">
        <f>Q236*H236</f>
        <v>0</v>
      </c>
      <c r="S236" s="237">
        <v>0</v>
      </c>
      <c r="T236" s="238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39" t="s">
        <v>121</v>
      </c>
      <c r="AT236" s="239" t="s">
        <v>218</v>
      </c>
      <c r="AU236" s="239" t="s">
        <v>86</v>
      </c>
      <c r="AY236" s="18" t="s">
        <v>216</v>
      </c>
      <c r="BE236" s="240">
        <f>IF(N236="základní",J236,0)</f>
        <v>0</v>
      </c>
      <c r="BF236" s="240">
        <f>IF(N236="snížená",J236,0)</f>
        <v>0</v>
      </c>
      <c r="BG236" s="240">
        <f>IF(N236="zákl. přenesená",J236,0)</f>
        <v>0</v>
      </c>
      <c r="BH236" s="240">
        <f>IF(N236="sníž. přenesená",J236,0)</f>
        <v>0</v>
      </c>
      <c r="BI236" s="240">
        <f>IF(N236="nulová",J236,0)</f>
        <v>0</v>
      </c>
      <c r="BJ236" s="18" t="s">
        <v>86</v>
      </c>
      <c r="BK236" s="240">
        <f>ROUND(I236*H236,2)</f>
        <v>0</v>
      </c>
      <c r="BL236" s="18" t="s">
        <v>121</v>
      </c>
      <c r="BM236" s="239" t="s">
        <v>1791</v>
      </c>
    </row>
    <row r="237" s="2" customFormat="1" ht="16.5" customHeight="1">
      <c r="A237" s="39"/>
      <c r="B237" s="40"/>
      <c r="C237" s="264" t="s">
        <v>1123</v>
      </c>
      <c r="D237" s="264" t="s">
        <v>372</v>
      </c>
      <c r="E237" s="265" t="s">
        <v>3602</v>
      </c>
      <c r="F237" s="266" t="s">
        <v>3603</v>
      </c>
      <c r="G237" s="267" t="s">
        <v>293</v>
      </c>
      <c r="H237" s="268">
        <v>30</v>
      </c>
      <c r="I237" s="269"/>
      <c r="J237" s="270">
        <f>ROUND(I237*H237,2)</f>
        <v>0</v>
      </c>
      <c r="K237" s="266" t="s">
        <v>1</v>
      </c>
      <c r="L237" s="271"/>
      <c r="M237" s="272" t="s">
        <v>1</v>
      </c>
      <c r="N237" s="273" t="s">
        <v>44</v>
      </c>
      <c r="O237" s="92"/>
      <c r="P237" s="237">
        <f>O237*H237</f>
        <v>0</v>
      </c>
      <c r="Q237" s="237">
        <v>0</v>
      </c>
      <c r="R237" s="237">
        <f>Q237*H237</f>
        <v>0</v>
      </c>
      <c r="S237" s="237">
        <v>0</v>
      </c>
      <c r="T237" s="238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39" t="s">
        <v>250</v>
      </c>
      <c r="AT237" s="239" t="s">
        <v>372</v>
      </c>
      <c r="AU237" s="239" t="s">
        <v>86</v>
      </c>
      <c r="AY237" s="18" t="s">
        <v>216</v>
      </c>
      <c r="BE237" s="240">
        <f>IF(N237="základní",J237,0)</f>
        <v>0</v>
      </c>
      <c r="BF237" s="240">
        <f>IF(N237="snížená",J237,0)</f>
        <v>0</v>
      </c>
      <c r="BG237" s="240">
        <f>IF(N237="zákl. přenesená",J237,0)</f>
        <v>0</v>
      </c>
      <c r="BH237" s="240">
        <f>IF(N237="sníž. přenesená",J237,0)</f>
        <v>0</v>
      </c>
      <c r="BI237" s="240">
        <f>IF(N237="nulová",J237,0)</f>
        <v>0</v>
      </c>
      <c r="BJ237" s="18" t="s">
        <v>86</v>
      </c>
      <c r="BK237" s="240">
        <f>ROUND(I237*H237,2)</f>
        <v>0</v>
      </c>
      <c r="BL237" s="18" t="s">
        <v>121</v>
      </c>
      <c r="BM237" s="239" t="s">
        <v>1801</v>
      </c>
    </row>
    <row r="238" s="2" customFormat="1" ht="16.5" customHeight="1">
      <c r="A238" s="39"/>
      <c r="B238" s="40"/>
      <c r="C238" s="228" t="s">
        <v>1128</v>
      </c>
      <c r="D238" s="228" t="s">
        <v>218</v>
      </c>
      <c r="E238" s="229" t="s">
        <v>3604</v>
      </c>
      <c r="F238" s="230" t="s">
        <v>3605</v>
      </c>
      <c r="G238" s="231" t="s">
        <v>293</v>
      </c>
      <c r="H238" s="232">
        <v>30</v>
      </c>
      <c r="I238" s="233"/>
      <c r="J238" s="234">
        <f>ROUND(I238*H238,2)</f>
        <v>0</v>
      </c>
      <c r="K238" s="230" t="s">
        <v>1</v>
      </c>
      <c r="L238" s="45"/>
      <c r="M238" s="235" t="s">
        <v>1</v>
      </c>
      <c r="N238" s="236" t="s">
        <v>44</v>
      </c>
      <c r="O238" s="92"/>
      <c r="P238" s="237">
        <f>O238*H238</f>
        <v>0</v>
      </c>
      <c r="Q238" s="237">
        <v>0</v>
      </c>
      <c r="R238" s="237">
        <f>Q238*H238</f>
        <v>0</v>
      </c>
      <c r="S238" s="237">
        <v>0</v>
      </c>
      <c r="T238" s="238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39" t="s">
        <v>121</v>
      </c>
      <c r="AT238" s="239" t="s">
        <v>218</v>
      </c>
      <c r="AU238" s="239" t="s">
        <v>86</v>
      </c>
      <c r="AY238" s="18" t="s">
        <v>216</v>
      </c>
      <c r="BE238" s="240">
        <f>IF(N238="základní",J238,0)</f>
        <v>0</v>
      </c>
      <c r="BF238" s="240">
        <f>IF(N238="snížená",J238,0)</f>
        <v>0</v>
      </c>
      <c r="BG238" s="240">
        <f>IF(N238="zákl. přenesená",J238,0)</f>
        <v>0</v>
      </c>
      <c r="BH238" s="240">
        <f>IF(N238="sníž. přenesená",J238,0)</f>
        <v>0</v>
      </c>
      <c r="BI238" s="240">
        <f>IF(N238="nulová",J238,0)</f>
        <v>0</v>
      </c>
      <c r="BJ238" s="18" t="s">
        <v>86</v>
      </c>
      <c r="BK238" s="240">
        <f>ROUND(I238*H238,2)</f>
        <v>0</v>
      </c>
      <c r="BL238" s="18" t="s">
        <v>121</v>
      </c>
      <c r="BM238" s="239" t="s">
        <v>1814</v>
      </c>
    </row>
    <row r="239" s="2" customFormat="1" ht="16.5" customHeight="1">
      <c r="A239" s="39"/>
      <c r="B239" s="40"/>
      <c r="C239" s="264" t="s">
        <v>1132</v>
      </c>
      <c r="D239" s="264" t="s">
        <v>372</v>
      </c>
      <c r="E239" s="265" t="s">
        <v>3606</v>
      </c>
      <c r="F239" s="266" t="s">
        <v>3607</v>
      </c>
      <c r="G239" s="267" t="s">
        <v>2043</v>
      </c>
      <c r="H239" s="268">
        <v>500</v>
      </c>
      <c r="I239" s="269"/>
      <c r="J239" s="270">
        <f>ROUND(I239*H239,2)</f>
        <v>0</v>
      </c>
      <c r="K239" s="266" t="s">
        <v>1</v>
      </c>
      <c r="L239" s="271"/>
      <c r="M239" s="272" t="s">
        <v>1</v>
      </c>
      <c r="N239" s="273" t="s">
        <v>44</v>
      </c>
      <c r="O239" s="92"/>
      <c r="P239" s="237">
        <f>O239*H239</f>
        <v>0</v>
      </c>
      <c r="Q239" s="237">
        <v>0</v>
      </c>
      <c r="R239" s="237">
        <f>Q239*H239</f>
        <v>0</v>
      </c>
      <c r="S239" s="237">
        <v>0</v>
      </c>
      <c r="T239" s="238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39" t="s">
        <v>250</v>
      </c>
      <c r="AT239" s="239" t="s">
        <v>372</v>
      </c>
      <c r="AU239" s="239" t="s">
        <v>86</v>
      </c>
      <c r="AY239" s="18" t="s">
        <v>216</v>
      </c>
      <c r="BE239" s="240">
        <f>IF(N239="základní",J239,0)</f>
        <v>0</v>
      </c>
      <c r="BF239" s="240">
        <f>IF(N239="snížená",J239,0)</f>
        <v>0</v>
      </c>
      <c r="BG239" s="240">
        <f>IF(N239="zákl. přenesená",J239,0)</f>
        <v>0</v>
      </c>
      <c r="BH239" s="240">
        <f>IF(N239="sníž. přenesená",J239,0)</f>
        <v>0</v>
      </c>
      <c r="BI239" s="240">
        <f>IF(N239="nulová",J239,0)</f>
        <v>0</v>
      </c>
      <c r="BJ239" s="18" t="s">
        <v>86</v>
      </c>
      <c r="BK239" s="240">
        <f>ROUND(I239*H239,2)</f>
        <v>0</v>
      </c>
      <c r="BL239" s="18" t="s">
        <v>121</v>
      </c>
      <c r="BM239" s="239" t="s">
        <v>1820</v>
      </c>
    </row>
    <row r="240" s="2" customFormat="1" ht="16.5" customHeight="1">
      <c r="A240" s="39"/>
      <c r="B240" s="40"/>
      <c r="C240" s="228" t="s">
        <v>1136</v>
      </c>
      <c r="D240" s="228" t="s">
        <v>218</v>
      </c>
      <c r="E240" s="229" t="s">
        <v>3608</v>
      </c>
      <c r="F240" s="230" t="s">
        <v>3609</v>
      </c>
      <c r="G240" s="231" t="s">
        <v>2043</v>
      </c>
      <c r="H240" s="232">
        <v>500</v>
      </c>
      <c r="I240" s="233"/>
      <c r="J240" s="234">
        <f>ROUND(I240*H240,2)</f>
        <v>0</v>
      </c>
      <c r="K240" s="230" t="s">
        <v>1</v>
      </c>
      <c r="L240" s="45"/>
      <c r="M240" s="235" t="s">
        <v>1</v>
      </c>
      <c r="N240" s="236" t="s">
        <v>44</v>
      </c>
      <c r="O240" s="92"/>
      <c r="P240" s="237">
        <f>O240*H240</f>
        <v>0</v>
      </c>
      <c r="Q240" s="237">
        <v>0</v>
      </c>
      <c r="R240" s="237">
        <f>Q240*H240</f>
        <v>0</v>
      </c>
      <c r="S240" s="237">
        <v>0</v>
      </c>
      <c r="T240" s="238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39" t="s">
        <v>121</v>
      </c>
      <c r="AT240" s="239" t="s">
        <v>218</v>
      </c>
      <c r="AU240" s="239" t="s">
        <v>86</v>
      </c>
      <c r="AY240" s="18" t="s">
        <v>216</v>
      </c>
      <c r="BE240" s="240">
        <f>IF(N240="základní",J240,0)</f>
        <v>0</v>
      </c>
      <c r="BF240" s="240">
        <f>IF(N240="snížená",J240,0)</f>
        <v>0</v>
      </c>
      <c r="BG240" s="240">
        <f>IF(N240="zákl. přenesená",J240,0)</f>
        <v>0</v>
      </c>
      <c r="BH240" s="240">
        <f>IF(N240="sníž. přenesená",J240,0)</f>
        <v>0</v>
      </c>
      <c r="BI240" s="240">
        <f>IF(N240="nulová",J240,0)</f>
        <v>0</v>
      </c>
      <c r="BJ240" s="18" t="s">
        <v>86</v>
      </c>
      <c r="BK240" s="240">
        <f>ROUND(I240*H240,2)</f>
        <v>0</v>
      </c>
      <c r="BL240" s="18" t="s">
        <v>121</v>
      </c>
      <c r="BM240" s="239" t="s">
        <v>1827</v>
      </c>
    </row>
    <row r="241" s="2" customFormat="1" ht="16.5" customHeight="1">
      <c r="A241" s="39"/>
      <c r="B241" s="40"/>
      <c r="C241" s="264" t="s">
        <v>1140</v>
      </c>
      <c r="D241" s="264" t="s">
        <v>372</v>
      </c>
      <c r="E241" s="265" t="s">
        <v>3610</v>
      </c>
      <c r="F241" s="266" t="s">
        <v>3611</v>
      </c>
      <c r="G241" s="267" t="s">
        <v>293</v>
      </c>
      <c r="H241" s="268">
        <v>300</v>
      </c>
      <c r="I241" s="269"/>
      <c r="J241" s="270">
        <f>ROUND(I241*H241,2)</f>
        <v>0</v>
      </c>
      <c r="K241" s="266" t="s">
        <v>1</v>
      </c>
      <c r="L241" s="271"/>
      <c r="M241" s="272" t="s">
        <v>1</v>
      </c>
      <c r="N241" s="273" t="s">
        <v>44</v>
      </c>
      <c r="O241" s="92"/>
      <c r="P241" s="237">
        <f>O241*H241</f>
        <v>0</v>
      </c>
      <c r="Q241" s="237">
        <v>0</v>
      </c>
      <c r="R241" s="237">
        <f>Q241*H241</f>
        <v>0</v>
      </c>
      <c r="S241" s="237">
        <v>0</v>
      </c>
      <c r="T241" s="238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39" t="s">
        <v>250</v>
      </c>
      <c r="AT241" s="239" t="s">
        <v>372</v>
      </c>
      <c r="AU241" s="239" t="s">
        <v>86</v>
      </c>
      <c r="AY241" s="18" t="s">
        <v>216</v>
      </c>
      <c r="BE241" s="240">
        <f>IF(N241="základní",J241,0)</f>
        <v>0</v>
      </c>
      <c r="BF241" s="240">
        <f>IF(N241="snížená",J241,0)</f>
        <v>0</v>
      </c>
      <c r="BG241" s="240">
        <f>IF(N241="zákl. přenesená",J241,0)</f>
        <v>0</v>
      </c>
      <c r="BH241" s="240">
        <f>IF(N241="sníž. přenesená",J241,0)</f>
        <v>0</v>
      </c>
      <c r="BI241" s="240">
        <f>IF(N241="nulová",J241,0)</f>
        <v>0</v>
      </c>
      <c r="BJ241" s="18" t="s">
        <v>86</v>
      </c>
      <c r="BK241" s="240">
        <f>ROUND(I241*H241,2)</f>
        <v>0</v>
      </c>
      <c r="BL241" s="18" t="s">
        <v>121</v>
      </c>
      <c r="BM241" s="239" t="s">
        <v>1834</v>
      </c>
    </row>
    <row r="242" s="2" customFormat="1" ht="16.5" customHeight="1">
      <c r="A242" s="39"/>
      <c r="B242" s="40"/>
      <c r="C242" s="228" t="s">
        <v>1144</v>
      </c>
      <c r="D242" s="228" t="s">
        <v>218</v>
      </c>
      <c r="E242" s="229" t="s">
        <v>3612</v>
      </c>
      <c r="F242" s="230" t="s">
        <v>3613</v>
      </c>
      <c r="G242" s="231" t="s">
        <v>293</v>
      </c>
      <c r="H242" s="232">
        <v>300</v>
      </c>
      <c r="I242" s="233"/>
      <c r="J242" s="234">
        <f>ROUND(I242*H242,2)</f>
        <v>0</v>
      </c>
      <c r="K242" s="230" t="s">
        <v>1</v>
      </c>
      <c r="L242" s="45"/>
      <c r="M242" s="235" t="s">
        <v>1</v>
      </c>
      <c r="N242" s="236" t="s">
        <v>44</v>
      </c>
      <c r="O242" s="92"/>
      <c r="P242" s="237">
        <f>O242*H242</f>
        <v>0</v>
      </c>
      <c r="Q242" s="237">
        <v>0</v>
      </c>
      <c r="R242" s="237">
        <f>Q242*H242</f>
        <v>0</v>
      </c>
      <c r="S242" s="237">
        <v>0</v>
      </c>
      <c r="T242" s="238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39" t="s">
        <v>121</v>
      </c>
      <c r="AT242" s="239" t="s">
        <v>218</v>
      </c>
      <c r="AU242" s="239" t="s">
        <v>86</v>
      </c>
      <c r="AY242" s="18" t="s">
        <v>216</v>
      </c>
      <c r="BE242" s="240">
        <f>IF(N242="základní",J242,0)</f>
        <v>0</v>
      </c>
      <c r="BF242" s="240">
        <f>IF(N242="snížená",J242,0)</f>
        <v>0</v>
      </c>
      <c r="BG242" s="240">
        <f>IF(N242="zákl. přenesená",J242,0)</f>
        <v>0</v>
      </c>
      <c r="BH242" s="240">
        <f>IF(N242="sníž. přenesená",J242,0)</f>
        <v>0</v>
      </c>
      <c r="BI242" s="240">
        <f>IF(N242="nulová",J242,0)</f>
        <v>0</v>
      </c>
      <c r="BJ242" s="18" t="s">
        <v>86</v>
      </c>
      <c r="BK242" s="240">
        <f>ROUND(I242*H242,2)</f>
        <v>0</v>
      </c>
      <c r="BL242" s="18" t="s">
        <v>121</v>
      </c>
      <c r="BM242" s="239" t="s">
        <v>1846</v>
      </c>
    </row>
    <row r="243" s="2" customFormat="1" ht="16.5" customHeight="1">
      <c r="A243" s="39"/>
      <c r="B243" s="40"/>
      <c r="C243" s="264" t="s">
        <v>1149</v>
      </c>
      <c r="D243" s="264" t="s">
        <v>372</v>
      </c>
      <c r="E243" s="265" t="s">
        <v>3614</v>
      </c>
      <c r="F243" s="266" t="s">
        <v>3615</v>
      </c>
      <c r="G243" s="267" t="s">
        <v>2043</v>
      </c>
      <c r="H243" s="268">
        <v>38</v>
      </c>
      <c r="I243" s="269"/>
      <c r="J243" s="270">
        <f>ROUND(I243*H243,2)</f>
        <v>0</v>
      </c>
      <c r="K243" s="266" t="s">
        <v>1</v>
      </c>
      <c r="L243" s="271"/>
      <c r="M243" s="272" t="s">
        <v>1</v>
      </c>
      <c r="N243" s="273" t="s">
        <v>44</v>
      </c>
      <c r="O243" s="92"/>
      <c r="P243" s="237">
        <f>O243*H243</f>
        <v>0</v>
      </c>
      <c r="Q243" s="237">
        <v>0</v>
      </c>
      <c r="R243" s="237">
        <f>Q243*H243</f>
        <v>0</v>
      </c>
      <c r="S243" s="237">
        <v>0</v>
      </c>
      <c r="T243" s="238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39" t="s">
        <v>250</v>
      </c>
      <c r="AT243" s="239" t="s">
        <v>372</v>
      </c>
      <c r="AU243" s="239" t="s">
        <v>86</v>
      </c>
      <c r="AY243" s="18" t="s">
        <v>216</v>
      </c>
      <c r="BE243" s="240">
        <f>IF(N243="základní",J243,0)</f>
        <v>0</v>
      </c>
      <c r="BF243" s="240">
        <f>IF(N243="snížená",J243,0)</f>
        <v>0</v>
      </c>
      <c r="BG243" s="240">
        <f>IF(N243="zákl. přenesená",J243,0)</f>
        <v>0</v>
      </c>
      <c r="BH243" s="240">
        <f>IF(N243="sníž. přenesená",J243,0)</f>
        <v>0</v>
      </c>
      <c r="BI243" s="240">
        <f>IF(N243="nulová",J243,0)</f>
        <v>0</v>
      </c>
      <c r="BJ243" s="18" t="s">
        <v>86</v>
      </c>
      <c r="BK243" s="240">
        <f>ROUND(I243*H243,2)</f>
        <v>0</v>
      </c>
      <c r="BL243" s="18" t="s">
        <v>121</v>
      </c>
      <c r="BM243" s="239" t="s">
        <v>1857</v>
      </c>
    </row>
    <row r="244" s="2" customFormat="1" ht="16.5" customHeight="1">
      <c r="A244" s="39"/>
      <c r="B244" s="40"/>
      <c r="C244" s="228" t="s">
        <v>1206</v>
      </c>
      <c r="D244" s="228" t="s">
        <v>218</v>
      </c>
      <c r="E244" s="229" t="s">
        <v>3616</v>
      </c>
      <c r="F244" s="230" t="s">
        <v>3617</v>
      </c>
      <c r="G244" s="231" t="s">
        <v>2043</v>
      </c>
      <c r="H244" s="232">
        <v>38</v>
      </c>
      <c r="I244" s="233"/>
      <c r="J244" s="234">
        <f>ROUND(I244*H244,2)</f>
        <v>0</v>
      </c>
      <c r="K244" s="230" t="s">
        <v>1</v>
      </c>
      <c r="L244" s="45"/>
      <c r="M244" s="235" t="s">
        <v>1</v>
      </c>
      <c r="N244" s="236" t="s">
        <v>44</v>
      </c>
      <c r="O244" s="92"/>
      <c r="P244" s="237">
        <f>O244*H244</f>
        <v>0</v>
      </c>
      <c r="Q244" s="237">
        <v>0</v>
      </c>
      <c r="R244" s="237">
        <f>Q244*H244</f>
        <v>0</v>
      </c>
      <c r="S244" s="237">
        <v>0</v>
      </c>
      <c r="T244" s="238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39" t="s">
        <v>121</v>
      </c>
      <c r="AT244" s="239" t="s">
        <v>218</v>
      </c>
      <c r="AU244" s="239" t="s">
        <v>86</v>
      </c>
      <c r="AY244" s="18" t="s">
        <v>216</v>
      </c>
      <c r="BE244" s="240">
        <f>IF(N244="základní",J244,0)</f>
        <v>0</v>
      </c>
      <c r="BF244" s="240">
        <f>IF(N244="snížená",J244,0)</f>
        <v>0</v>
      </c>
      <c r="BG244" s="240">
        <f>IF(N244="zákl. přenesená",J244,0)</f>
        <v>0</v>
      </c>
      <c r="BH244" s="240">
        <f>IF(N244="sníž. přenesená",J244,0)</f>
        <v>0</v>
      </c>
      <c r="BI244" s="240">
        <f>IF(N244="nulová",J244,0)</f>
        <v>0</v>
      </c>
      <c r="BJ244" s="18" t="s">
        <v>86</v>
      </c>
      <c r="BK244" s="240">
        <f>ROUND(I244*H244,2)</f>
        <v>0</v>
      </c>
      <c r="BL244" s="18" t="s">
        <v>121</v>
      </c>
      <c r="BM244" s="239" t="s">
        <v>1867</v>
      </c>
    </row>
    <row r="245" s="2" customFormat="1" ht="21.75" customHeight="1">
      <c r="A245" s="39"/>
      <c r="B245" s="40"/>
      <c r="C245" s="264" t="s">
        <v>1210</v>
      </c>
      <c r="D245" s="264" t="s">
        <v>372</v>
      </c>
      <c r="E245" s="265" t="s">
        <v>3618</v>
      </c>
      <c r="F245" s="266" t="s">
        <v>3619</v>
      </c>
      <c r="G245" s="267" t="s">
        <v>2043</v>
      </c>
      <c r="H245" s="268">
        <v>2</v>
      </c>
      <c r="I245" s="269"/>
      <c r="J245" s="270">
        <f>ROUND(I245*H245,2)</f>
        <v>0</v>
      </c>
      <c r="K245" s="266" t="s">
        <v>1</v>
      </c>
      <c r="L245" s="271"/>
      <c r="M245" s="272" t="s">
        <v>1</v>
      </c>
      <c r="N245" s="273" t="s">
        <v>44</v>
      </c>
      <c r="O245" s="92"/>
      <c r="P245" s="237">
        <f>O245*H245</f>
        <v>0</v>
      </c>
      <c r="Q245" s="237">
        <v>0</v>
      </c>
      <c r="R245" s="237">
        <f>Q245*H245</f>
        <v>0</v>
      </c>
      <c r="S245" s="237">
        <v>0</v>
      </c>
      <c r="T245" s="238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39" t="s">
        <v>250</v>
      </c>
      <c r="AT245" s="239" t="s">
        <v>372</v>
      </c>
      <c r="AU245" s="239" t="s">
        <v>86</v>
      </c>
      <c r="AY245" s="18" t="s">
        <v>216</v>
      </c>
      <c r="BE245" s="240">
        <f>IF(N245="základní",J245,0)</f>
        <v>0</v>
      </c>
      <c r="BF245" s="240">
        <f>IF(N245="snížená",J245,0)</f>
        <v>0</v>
      </c>
      <c r="BG245" s="240">
        <f>IF(N245="zákl. přenesená",J245,0)</f>
        <v>0</v>
      </c>
      <c r="BH245" s="240">
        <f>IF(N245="sníž. přenesená",J245,0)</f>
        <v>0</v>
      </c>
      <c r="BI245" s="240">
        <f>IF(N245="nulová",J245,0)</f>
        <v>0</v>
      </c>
      <c r="BJ245" s="18" t="s">
        <v>86</v>
      </c>
      <c r="BK245" s="240">
        <f>ROUND(I245*H245,2)</f>
        <v>0</v>
      </c>
      <c r="BL245" s="18" t="s">
        <v>121</v>
      </c>
      <c r="BM245" s="239" t="s">
        <v>1877</v>
      </c>
    </row>
    <row r="246" s="2" customFormat="1" ht="16.5" customHeight="1">
      <c r="A246" s="39"/>
      <c r="B246" s="40"/>
      <c r="C246" s="228" t="s">
        <v>1225</v>
      </c>
      <c r="D246" s="228" t="s">
        <v>218</v>
      </c>
      <c r="E246" s="229" t="s">
        <v>3620</v>
      </c>
      <c r="F246" s="230" t="s">
        <v>3621</v>
      </c>
      <c r="G246" s="231" t="s">
        <v>2043</v>
      </c>
      <c r="H246" s="232">
        <v>2</v>
      </c>
      <c r="I246" s="233"/>
      <c r="J246" s="234">
        <f>ROUND(I246*H246,2)</f>
        <v>0</v>
      </c>
      <c r="K246" s="230" t="s">
        <v>1</v>
      </c>
      <c r="L246" s="45"/>
      <c r="M246" s="235" t="s">
        <v>1</v>
      </c>
      <c r="N246" s="236" t="s">
        <v>44</v>
      </c>
      <c r="O246" s="92"/>
      <c r="P246" s="237">
        <f>O246*H246</f>
        <v>0</v>
      </c>
      <c r="Q246" s="237">
        <v>0</v>
      </c>
      <c r="R246" s="237">
        <f>Q246*H246</f>
        <v>0</v>
      </c>
      <c r="S246" s="237">
        <v>0</v>
      </c>
      <c r="T246" s="238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39" t="s">
        <v>121</v>
      </c>
      <c r="AT246" s="239" t="s">
        <v>218</v>
      </c>
      <c r="AU246" s="239" t="s">
        <v>86</v>
      </c>
      <c r="AY246" s="18" t="s">
        <v>216</v>
      </c>
      <c r="BE246" s="240">
        <f>IF(N246="základní",J246,0)</f>
        <v>0</v>
      </c>
      <c r="BF246" s="240">
        <f>IF(N246="snížená",J246,0)</f>
        <v>0</v>
      </c>
      <c r="BG246" s="240">
        <f>IF(N246="zákl. přenesená",J246,0)</f>
        <v>0</v>
      </c>
      <c r="BH246" s="240">
        <f>IF(N246="sníž. přenesená",J246,0)</f>
        <v>0</v>
      </c>
      <c r="BI246" s="240">
        <f>IF(N246="nulová",J246,0)</f>
        <v>0</v>
      </c>
      <c r="BJ246" s="18" t="s">
        <v>86</v>
      </c>
      <c r="BK246" s="240">
        <f>ROUND(I246*H246,2)</f>
        <v>0</v>
      </c>
      <c r="BL246" s="18" t="s">
        <v>121</v>
      </c>
      <c r="BM246" s="239" t="s">
        <v>1886</v>
      </c>
    </row>
    <row r="247" s="2" customFormat="1" ht="24.15" customHeight="1">
      <c r="A247" s="39"/>
      <c r="B247" s="40"/>
      <c r="C247" s="264" t="s">
        <v>1230</v>
      </c>
      <c r="D247" s="264" t="s">
        <v>372</v>
      </c>
      <c r="E247" s="265" t="s">
        <v>3622</v>
      </c>
      <c r="F247" s="266" t="s">
        <v>3623</v>
      </c>
      <c r="G247" s="267" t="s">
        <v>2043</v>
      </c>
      <c r="H247" s="268">
        <v>4</v>
      </c>
      <c r="I247" s="269"/>
      <c r="J247" s="270">
        <f>ROUND(I247*H247,2)</f>
        <v>0</v>
      </c>
      <c r="K247" s="266" t="s">
        <v>1</v>
      </c>
      <c r="L247" s="271"/>
      <c r="M247" s="272" t="s">
        <v>1</v>
      </c>
      <c r="N247" s="273" t="s">
        <v>44</v>
      </c>
      <c r="O247" s="92"/>
      <c r="P247" s="237">
        <f>O247*H247</f>
        <v>0</v>
      </c>
      <c r="Q247" s="237">
        <v>0</v>
      </c>
      <c r="R247" s="237">
        <f>Q247*H247</f>
        <v>0</v>
      </c>
      <c r="S247" s="237">
        <v>0</v>
      </c>
      <c r="T247" s="238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39" t="s">
        <v>250</v>
      </c>
      <c r="AT247" s="239" t="s">
        <v>372</v>
      </c>
      <c r="AU247" s="239" t="s">
        <v>86</v>
      </c>
      <c r="AY247" s="18" t="s">
        <v>216</v>
      </c>
      <c r="BE247" s="240">
        <f>IF(N247="základní",J247,0)</f>
        <v>0</v>
      </c>
      <c r="BF247" s="240">
        <f>IF(N247="snížená",J247,0)</f>
        <v>0</v>
      </c>
      <c r="BG247" s="240">
        <f>IF(N247="zákl. přenesená",J247,0)</f>
        <v>0</v>
      </c>
      <c r="BH247" s="240">
        <f>IF(N247="sníž. přenesená",J247,0)</f>
        <v>0</v>
      </c>
      <c r="BI247" s="240">
        <f>IF(N247="nulová",J247,0)</f>
        <v>0</v>
      </c>
      <c r="BJ247" s="18" t="s">
        <v>86</v>
      </c>
      <c r="BK247" s="240">
        <f>ROUND(I247*H247,2)</f>
        <v>0</v>
      </c>
      <c r="BL247" s="18" t="s">
        <v>121</v>
      </c>
      <c r="BM247" s="239" t="s">
        <v>1893</v>
      </c>
    </row>
    <row r="248" s="2" customFormat="1" ht="16.5" customHeight="1">
      <c r="A248" s="39"/>
      <c r="B248" s="40"/>
      <c r="C248" s="228" t="s">
        <v>1235</v>
      </c>
      <c r="D248" s="228" t="s">
        <v>218</v>
      </c>
      <c r="E248" s="229" t="s">
        <v>3624</v>
      </c>
      <c r="F248" s="230" t="s">
        <v>3625</v>
      </c>
      <c r="G248" s="231" t="s">
        <v>2043</v>
      </c>
      <c r="H248" s="232">
        <v>4</v>
      </c>
      <c r="I248" s="233"/>
      <c r="J248" s="234">
        <f>ROUND(I248*H248,2)</f>
        <v>0</v>
      </c>
      <c r="K248" s="230" t="s">
        <v>1</v>
      </c>
      <c r="L248" s="45"/>
      <c r="M248" s="235" t="s">
        <v>1</v>
      </c>
      <c r="N248" s="236" t="s">
        <v>44</v>
      </c>
      <c r="O248" s="92"/>
      <c r="P248" s="237">
        <f>O248*H248</f>
        <v>0</v>
      </c>
      <c r="Q248" s="237">
        <v>0</v>
      </c>
      <c r="R248" s="237">
        <f>Q248*H248</f>
        <v>0</v>
      </c>
      <c r="S248" s="237">
        <v>0</v>
      </c>
      <c r="T248" s="238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39" t="s">
        <v>121</v>
      </c>
      <c r="AT248" s="239" t="s">
        <v>218</v>
      </c>
      <c r="AU248" s="239" t="s">
        <v>86</v>
      </c>
      <c r="AY248" s="18" t="s">
        <v>216</v>
      </c>
      <c r="BE248" s="240">
        <f>IF(N248="základní",J248,0)</f>
        <v>0</v>
      </c>
      <c r="BF248" s="240">
        <f>IF(N248="snížená",J248,0)</f>
        <v>0</v>
      </c>
      <c r="BG248" s="240">
        <f>IF(N248="zákl. přenesená",J248,0)</f>
        <v>0</v>
      </c>
      <c r="BH248" s="240">
        <f>IF(N248="sníž. přenesená",J248,0)</f>
        <v>0</v>
      </c>
      <c r="BI248" s="240">
        <f>IF(N248="nulová",J248,0)</f>
        <v>0</v>
      </c>
      <c r="BJ248" s="18" t="s">
        <v>86</v>
      </c>
      <c r="BK248" s="240">
        <f>ROUND(I248*H248,2)</f>
        <v>0</v>
      </c>
      <c r="BL248" s="18" t="s">
        <v>121</v>
      </c>
      <c r="BM248" s="239" t="s">
        <v>1909</v>
      </c>
    </row>
    <row r="249" s="2" customFormat="1" ht="24.15" customHeight="1">
      <c r="A249" s="39"/>
      <c r="B249" s="40"/>
      <c r="C249" s="264" t="s">
        <v>1243</v>
      </c>
      <c r="D249" s="264" t="s">
        <v>372</v>
      </c>
      <c r="E249" s="265" t="s">
        <v>3626</v>
      </c>
      <c r="F249" s="266" t="s">
        <v>3627</v>
      </c>
      <c r="G249" s="267" t="s">
        <v>2043</v>
      </c>
      <c r="H249" s="268">
        <v>1</v>
      </c>
      <c r="I249" s="269"/>
      <c r="J249" s="270">
        <f>ROUND(I249*H249,2)</f>
        <v>0</v>
      </c>
      <c r="K249" s="266" t="s">
        <v>1</v>
      </c>
      <c r="L249" s="271"/>
      <c r="M249" s="272" t="s">
        <v>1</v>
      </c>
      <c r="N249" s="273" t="s">
        <v>44</v>
      </c>
      <c r="O249" s="92"/>
      <c r="P249" s="237">
        <f>O249*H249</f>
        <v>0</v>
      </c>
      <c r="Q249" s="237">
        <v>0</v>
      </c>
      <c r="R249" s="237">
        <f>Q249*H249</f>
        <v>0</v>
      </c>
      <c r="S249" s="237">
        <v>0</v>
      </c>
      <c r="T249" s="238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39" t="s">
        <v>250</v>
      </c>
      <c r="AT249" s="239" t="s">
        <v>372</v>
      </c>
      <c r="AU249" s="239" t="s">
        <v>86</v>
      </c>
      <c r="AY249" s="18" t="s">
        <v>216</v>
      </c>
      <c r="BE249" s="240">
        <f>IF(N249="základní",J249,0)</f>
        <v>0</v>
      </c>
      <c r="BF249" s="240">
        <f>IF(N249="snížená",J249,0)</f>
        <v>0</v>
      </c>
      <c r="BG249" s="240">
        <f>IF(N249="zákl. přenesená",J249,0)</f>
        <v>0</v>
      </c>
      <c r="BH249" s="240">
        <f>IF(N249="sníž. přenesená",J249,0)</f>
        <v>0</v>
      </c>
      <c r="BI249" s="240">
        <f>IF(N249="nulová",J249,0)</f>
        <v>0</v>
      </c>
      <c r="BJ249" s="18" t="s">
        <v>86</v>
      </c>
      <c r="BK249" s="240">
        <f>ROUND(I249*H249,2)</f>
        <v>0</v>
      </c>
      <c r="BL249" s="18" t="s">
        <v>121</v>
      </c>
      <c r="BM249" s="239" t="s">
        <v>1919</v>
      </c>
    </row>
    <row r="250" s="2" customFormat="1" ht="16.5" customHeight="1">
      <c r="A250" s="39"/>
      <c r="B250" s="40"/>
      <c r="C250" s="228" t="s">
        <v>1248</v>
      </c>
      <c r="D250" s="228" t="s">
        <v>218</v>
      </c>
      <c r="E250" s="229" t="s">
        <v>3628</v>
      </c>
      <c r="F250" s="230" t="s">
        <v>3629</v>
      </c>
      <c r="G250" s="231" t="s">
        <v>2043</v>
      </c>
      <c r="H250" s="232">
        <v>1</v>
      </c>
      <c r="I250" s="233"/>
      <c r="J250" s="234">
        <f>ROUND(I250*H250,2)</f>
        <v>0</v>
      </c>
      <c r="K250" s="230" t="s">
        <v>1</v>
      </c>
      <c r="L250" s="45"/>
      <c r="M250" s="235" t="s">
        <v>1</v>
      </c>
      <c r="N250" s="236" t="s">
        <v>44</v>
      </c>
      <c r="O250" s="92"/>
      <c r="P250" s="237">
        <f>O250*H250</f>
        <v>0</v>
      </c>
      <c r="Q250" s="237">
        <v>0</v>
      </c>
      <c r="R250" s="237">
        <f>Q250*H250</f>
        <v>0</v>
      </c>
      <c r="S250" s="237">
        <v>0</v>
      </c>
      <c r="T250" s="238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39" t="s">
        <v>121</v>
      </c>
      <c r="AT250" s="239" t="s">
        <v>218</v>
      </c>
      <c r="AU250" s="239" t="s">
        <v>86</v>
      </c>
      <c r="AY250" s="18" t="s">
        <v>216</v>
      </c>
      <c r="BE250" s="240">
        <f>IF(N250="základní",J250,0)</f>
        <v>0</v>
      </c>
      <c r="BF250" s="240">
        <f>IF(N250="snížená",J250,0)</f>
        <v>0</v>
      </c>
      <c r="BG250" s="240">
        <f>IF(N250="zákl. přenesená",J250,0)</f>
        <v>0</v>
      </c>
      <c r="BH250" s="240">
        <f>IF(N250="sníž. přenesená",J250,0)</f>
        <v>0</v>
      </c>
      <c r="BI250" s="240">
        <f>IF(N250="nulová",J250,0)</f>
        <v>0</v>
      </c>
      <c r="BJ250" s="18" t="s">
        <v>86</v>
      </c>
      <c r="BK250" s="240">
        <f>ROUND(I250*H250,2)</f>
        <v>0</v>
      </c>
      <c r="BL250" s="18" t="s">
        <v>121</v>
      </c>
      <c r="BM250" s="239" t="s">
        <v>1937</v>
      </c>
    </row>
    <row r="251" s="2" customFormat="1" ht="16.5" customHeight="1">
      <c r="A251" s="39"/>
      <c r="B251" s="40"/>
      <c r="C251" s="264" t="s">
        <v>1256</v>
      </c>
      <c r="D251" s="264" t="s">
        <v>372</v>
      </c>
      <c r="E251" s="265" t="s">
        <v>3630</v>
      </c>
      <c r="F251" s="266" t="s">
        <v>3631</v>
      </c>
      <c r="G251" s="267" t="s">
        <v>2043</v>
      </c>
      <c r="H251" s="268">
        <v>1</v>
      </c>
      <c r="I251" s="269"/>
      <c r="J251" s="270">
        <f>ROUND(I251*H251,2)</f>
        <v>0</v>
      </c>
      <c r="K251" s="266" t="s">
        <v>1</v>
      </c>
      <c r="L251" s="271"/>
      <c r="M251" s="272" t="s">
        <v>1</v>
      </c>
      <c r="N251" s="273" t="s">
        <v>44</v>
      </c>
      <c r="O251" s="92"/>
      <c r="P251" s="237">
        <f>O251*H251</f>
        <v>0</v>
      </c>
      <c r="Q251" s="237">
        <v>0</v>
      </c>
      <c r="R251" s="237">
        <f>Q251*H251</f>
        <v>0</v>
      </c>
      <c r="S251" s="237">
        <v>0</v>
      </c>
      <c r="T251" s="238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39" t="s">
        <v>250</v>
      </c>
      <c r="AT251" s="239" t="s">
        <v>372</v>
      </c>
      <c r="AU251" s="239" t="s">
        <v>86</v>
      </c>
      <c r="AY251" s="18" t="s">
        <v>216</v>
      </c>
      <c r="BE251" s="240">
        <f>IF(N251="základní",J251,0)</f>
        <v>0</v>
      </c>
      <c r="BF251" s="240">
        <f>IF(N251="snížená",J251,0)</f>
        <v>0</v>
      </c>
      <c r="BG251" s="240">
        <f>IF(N251="zákl. přenesená",J251,0)</f>
        <v>0</v>
      </c>
      <c r="BH251" s="240">
        <f>IF(N251="sníž. přenesená",J251,0)</f>
        <v>0</v>
      </c>
      <c r="BI251" s="240">
        <f>IF(N251="nulová",J251,0)</f>
        <v>0</v>
      </c>
      <c r="BJ251" s="18" t="s">
        <v>86</v>
      </c>
      <c r="BK251" s="240">
        <f>ROUND(I251*H251,2)</f>
        <v>0</v>
      </c>
      <c r="BL251" s="18" t="s">
        <v>121</v>
      </c>
      <c r="BM251" s="239" t="s">
        <v>1944</v>
      </c>
    </row>
    <row r="252" s="2" customFormat="1" ht="16.5" customHeight="1">
      <c r="A252" s="39"/>
      <c r="B252" s="40"/>
      <c r="C252" s="228" t="s">
        <v>1272</v>
      </c>
      <c r="D252" s="228" t="s">
        <v>218</v>
      </c>
      <c r="E252" s="229" t="s">
        <v>3632</v>
      </c>
      <c r="F252" s="230" t="s">
        <v>3633</v>
      </c>
      <c r="G252" s="231" t="s">
        <v>2043</v>
      </c>
      <c r="H252" s="232">
        <v>1</v>
      </c>
      <c r="I252" s="233"/>
      <c r="J252" s="234">
        <f>ROUND(I252*H252,2)</f>
        <v>0</v>
      </c>
      <c r="K252" s="230" t="s">
        <v>1</v>
      </c>
      <c r="L252" s="45"/>
      <c r="M252" s="235" t="s">
        <v>1</v>
      </c>
      <c r="N252" s="236" t="s">
        <v>44</v>
      </c>
      <c r="O252" s="92"/>
      <c r="P252" s="237">
        <f>O252*H252</f>
        <v>0</v>
      </c>
      <c r="Q252" s="237">
        <v>0</v>
      </c>
      <c r="R252" s="237">
        <f>Q252*H252</f>
        <v>0</v>
      </c>
      <c r="S252" s="237">
        <v>0</v>
      </c>
      <c r="T252" s="238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39" t="s">
        <v>121</v>
      </c>
      <c r="AT252" s="239" t="s">
        <v>218</v>
      </c>
      <c r="AU252" s="239" t="s">
        <v>86</v>
      </c>
      <c r="AY252" s="18" t="s">
        <v>216</v>
      </c>
      <c r="BE252" s="240">
        <f>IF(N252="základní",J252,0)</f>
        <v>0</v>
      </c>
      <c r="BF252" s="240">
        <f>IF(N252="snížená",J252,0)</f>
        <v>0</v>
      </c>
      <c r="BG252" s="240">
        <f>IF(N252="zákl. přenesená",J252,0)</f>
        <v>0</v>
      </c>
      <c r="BH252" s="240">
        <f>IF(N252="sníž. přenesená",J252,0)</f>
        <v>0</v>
      </c>
      <c r="BI252" s="240">
        <f>IF(N252="nulová",J252,0)</f>
        <v>0</v>
      </c>
      <c r="BJ252" s="18" t="s">
        <v>86</v>
      </c>
      <c r="BK252" s="240">
        <f>ROUND(I252*H252,2)</f>
        <v>0</v>
      </c>
      <c r="BL252" s="18" t="s">
        <v>121</v>
      </c>
      <c r="BM252" s="239" t="s">
        <v>1957</v>
      </c>
    </row>
    <row r="253" s="12" customFormat="1" ht="25.92" customHeight="1">
      <c r="A253" s="12"/>
      <c r="B253" s="212"/>
      <c r="C253" s="213"/>
      <c r="D253" s="214" t="s">
        <v>78</v>
      </c>
      <c r="E253" s="215" t="s">
        <v>3634</v>
      </c>
      <c r="F253" s="215" t="s">
        <v>3635</v>
      </c>
      <c r="G253" s="213"/>
      <c r="H253" s="213"/>
      <c r="I253" s="216"/>
      <c r="J253" s="217">
        <f>BK253</f>
        <v>0</v>
      </c>
      <c r="K253" s="213"/>
      <c r="L253" s="218"/>
      <c r="M253" s="219"/>
      <c r="N253" s="220"/>
      <c r="O253" s="220"/>
      <c r="P253" s="221">
        <f>SUM(P254:P264)</f>
        <v>0</v>
      </c>
      <c r="Q253" s="220"/>
      <c r="R253" s="221">
        <f>SUM(R254:R264)</f>
        <v>0</v>
      </c>
      <c r="S253" s="220"/>
      <c r="T253" s="222">
        <f>SUM(T254:T264)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3" t="s">
        <v>86</v>
      </c>
      <c r="AT253" s="224" t="s">
        <v>78</v>
      </c>
      <c r="AU253" s="224" t="s">
        <v>79</v>
      </c>
      <c r="AY253" s="223" t="s">
        <v>216</v>
      </c>
      <c r="BK253" s="225">
        <f>SUM(BK254:BK264)</f>
        <v>0</v>
      </c>
    </row>
    <row r="254" s="2" customFormat="1" ht="16.5" customHeight="1">
      <c r="A254" s="39"/>
      <c r="B254" s="40"/>
      <c r="C254" s="228" t="s">
        <v>1277</v>
      </c>
      <c r="D254" s="228" t="s">
        <v>218</v>
      </c>
      <c r="E254" s="229" t="s">
        <v>3636</v>
      </c>
      <c r="F254" s="230" t="s">
        <v>3637</v>
      </c>
      <c r="G254" s="231" t="s">
        <v>3638</v>
      </c>
      <c r="H254" s="232">
        <v>400</v>
      </c>
      <c r="I254" s="233"/>
      <c r="J254" s="234">
        <f>ROUND(I254*H254,2)</f>
        <v>0</v>
      </c>
      <c r="K254" s="230" t="s">
        <v>1</v>
      </c>
      <c r="L254" s="45"/>
      <c r="M254" s="235" t="s">
        <v>1</v>
      </c>
      <c r="N254" s="236" t="s">
        <v>44</v>
      </c>
      <c r="O254" s="92"/>
      <c r="P254" s="237">
        <f>O254*H254</f>
        <v>0</v>
      </c>
      <c r="Q254" s="237">
        <v>0</v>
      </c>
      <c r="R254" s="237">
        <f>Q254*H254</f>
        <v>0</v>
      </c>
      <c r="S254" s="237">
        <v>0</v>
      </c>
      <c r="T254" s="238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39" t="s">
        <v>121</v>
      </c>
      <c r="AT254" s="239" t="s">
        <v>218</v>
      </c>
      <c r="AU254" s="239" t="s">
        <v>86</v>
      </c>
      <c r="AY254" s="18" t="s">
        <v>216</v>
      </c>
      <c r="BE254" s="240">
        <f>IF(N254="základní",J254,0)</f>
        <v>0</v>
      </c>
      <c r="BF254" s="240">
        <f>IF(N254="snížená",J254,0)</f>
        <v>0</v>
      </c>
      <c r="BG254" s="240">
        <f>IF(N254="zákl. přenesená",J254,0)</f>
        <v>0</v>
      </c>
      <c r="BH254" s="240">
        <f>IF(N254="sníž. přenesená",J254,0)</f>
        <v>0</v>
      </c>
      <c r="BI254" s="240">
        <f>IF(N254="nulová",J254,0)</f>
        <v>0</v>
      </c>
      <c r="BJ254" s="18" t="s">
        <v>86</v>
      </c>
      <c r="BK254" s="240">
        <f>ROUND(I254*H254,2)</f>
        <v>0</v>
      </c>
      <c r="BL254" s="18" t="s">
        <v>121</v>
      </c>
      <c r="BM254" s="239" t="s">
        <v>1967</v>
      </c>
    </row>
    <row r="255" s="2" customFormat="1" ht="16.5" customHeight="1">
      <c r="A255" s="39"/>
      <c r="B255" s="40"/>
      <c r="C255" s="264" t="s">
        <v>1289</v>
      </c>
      <c r="D255" s="264" t="s">
        <v>372</v>
      </c>
      <c r="E255" s="265" t="s">
        <v>3639</v>
      </c>
      <c r="F255" s="266" t="s">
        <v>3640</v>
      </c>
      <c r="G255" s="267" t="s">
        <v>2043</v>
      </c>
      <c r="H255" s="268">
        <v>1</v>
      </c>
      <c r="I255" s="269"/>
      <c r="J255" s="270">
        <f>ROUND(I255*H255,2)</f>
        <v>0</v>
      </c>
      <c r="K255" s="266" t="s">
        <v>1</v>
      </c>
      <c r="L255" s="271"/>
      <c r="M255" s="272" t="s">
        <v>1</v>
      </c>
      <c r="N255" s="273" t="s">
        <v>44</v>
      </c>
      <c r="O255" s="92"/>
      <c r="P255" s="237">
        <f>O255*H255</f>
        <v>0</v>
      </c>
      <c r="Q255" s="237">
        <v>0</v>
      </c>
      <c r="R255" s="237">
        <f>Q255*H255</f>
        <v>0</v>
      </c>
      <c r="S255" s="237">
        <v>0</v>
      </c>
      <c r="T255" s="238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39" t="s">
        <v>250</v>
      </c>
      <c r="AT255" s="239" t="s">
        <v>372</v>
      </c>
      <c r="AU255" s="239" t="s">
        <v>86</v>
      </c>
      <c r="AY255" s="18" t="s">
        <v>216</v>
      </c>
      <c r="BE255" s="240">
        <f>IF(N255="základní",J255,0)</f>
        <v>0</v>
      </c>
      <c r="BF255" s="240">
        <f>IF(N255="snížená",J255,0)</f>
        <v>0</v>
      </c>
      <c r="BG255" s="240">
        <f>IF(N255="zákl. přenesená",J255,0)</f>
        <v>0</v>
      </c>
      <c r="BH255" s="240">
        <f>IF(N255="sníž. přenesená",J255,0)</f>
        <v>0</v>
      </c>
      <c r="BI255" s="240">
        <f>IF(N255="nulová",J255,0)</f>
        <v>0</v>
      </c>
      <c r="BJ255" s="18" t="s">
        <v>86</v>
      </c>
      <c r="BK255" s="240">
        <f>ROUND(I255*H255,2)</f>
        <v>0</v>
      </c>
      <c r="BL255" s="18" t="s">
        <v>121</v>
      </c>
      <c r="BM255" s="239" t="s">
        <v>1978</v>
      </c>
    </row>
    <row r="256" s="2" customFormat="1" ht="16.5" customHeight="1">
      <c r="A256" s="39"/>
      <c r="B256" s="40"/>
      <c r="C256" s="228" t="s">
        <v>1294</v>
      </c>
      <c r="D256" s="228" t="s">
        <v>218</v>
      </c>
      <c r="E256" s="229" t="s">
        <v>3641</v>
      </c>
      <c r="F256" s="230" t="s">
        <v>3642</v>
      </c>
      <c r="G256" s="231" t="s">
        <v>2043</v>
      </c>
      <c r="H256" s="232">
        <v>1</v>
      </c>
      <c r="I256" s="233"/>
      <c r="J256" s="234">
        <f>ROUND(I256*H256,2)</f>
        <v>0</v>
      </c>
      <c r="K256" s="230" t="s">
        <v>1</v>
      </c>
      <c r="L256" s="45"/>
      <c r="M256" s="235" t="s">
        <v>1</v>
      </c>
      <c r="N256" s="236" t="s">
        <v>44</v>
      </c>
      <c r="O256" s="92"/>
      <c r="P256" s="237">
        <f>O256*H256</f>
        <v>0</v>
      </c>
      <c r="Q256" s="237">
        <v>0</v>
      </c>
      <c r="R256" s="237">
        <f>Q256*H256</f>
        <v>0</v>
      </c>
      <c r="S256" s="237">
        <v>0</v>
      </c>
      <c r="T256" s="238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39" t="s">
        <v>121</v>
      </c>
      <c r="AT256" s="239" t="s">
        <v>218</v>
      </c>
      <c r="AU256" s="239" t="s">
        <v>86</v>
      </c>
      <c r="AY256" s="18" t="s">
        <v>216</v>
      </c>
      <c r="BE256" s="240">
        <f>IF(N256="základní",J256,0)</f>
        <v>0</v>
      </c>
      <c r="BF256" s="240">
        <f>IF(N256="snížená",J256,0)</f>
        <v>0</v>
      </c>
      <c r="BG256" s="240">
        <f>IF(N256="zákl. přenesená",J256,0)</f>
        <v>0</v>
      </c>
      <c r="BH256" s="240">
        <f>IF(N256="sníž. přenesená",J256,0)</f>
        <v>0</v>
      </c>
      <c r="BI256" s="240">
        <f>IF(N256="nulová",J256,0)</f>
        <v>0</v>
      </c>
      <c r="BJ256" s="18" t="s">
        <v>86</v>
      </c>
      <c r="BK256" s="240">
        <f>ROUND(I256*H256,2)</f>
        <v>0</v>
      </c>
      <c r="BL256" s="18" t="s">
        <v>121</v>
      </c>
      <c r="BM256" s="239" t="s">
        <v>1988</v>
      </c>
    </row>
    <row r="257" s="2" customFormat="1" ht="16.5" customHeight="1">
      <c r="A257" s="39"/>
      <c r="B257" s="40"/>
      <c r="C257" s="228" t="s">
        <v>1312</v>
      </c>
      <c r="D257" s="228" t="s">
        <v>218</v>
      </c>
      <c r="E257" s="229" t="s">
        <v>3643</v>
      </c>
      <c r="F257" s="230" t="s">
        <v>3644</v>
      </c>
      <c r="G257" s="231" t="s">
        <v>3645</v>
      </c>
      <c r="H257" s="232">
        <v>24</v>
      </c>
      <c r="I257" s="233"/>
      <c r="J257" s="234">
        <f>ROUND(I257*H257,2)</f>
        <v>0</v>
      </c>
      <c r="K257" s="230" t="s">
        <v>1</v>
      </c>
      <c r="L257" s="45"/>
      <c r="M257" s="235" t="s">
        <v>1</v>
      </c>
      <c r="N257" s="236" t="s">
        <v>44</v>
      </c>
      <c r="O257" s="92"/>
      <c r="P257" s="237">
        <f>O257*H257</f>
        <v>0</v>
      </c>
      <c r="Q257" s="237">
        <v>0</v>
      </c>
      <c r="R257" s="237">
        <f>Q257*H257</f>
        <v>0</v>
      </c>
      <c r="S257" s="237">
        <v>0</v>
      </c>
      <c r="T257" s="238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39" t="s">
        <v>121</v>
      </c>
      <c r="AT257" s="239" t="s">
        <v>218</v>
      </c>
      <c r="AU257" s="239" t="s">
        <v>86</v>
      </c>
      <c r="AY257" s="18" t="s">
        <v>216</v>
      </c>
      <c r="BE257" s="240">
        <f>IF(N257="základní",J257,0)</f>
        <v>0</v>
      </c>
      <c r="BF257" s="240">
        <f>IF(N257="snížená",J257,0)</f>
        <v>0</v>
      </c>
      <c r="BG257" s="240">
        <f>IF(N257="zákl. přenesená",J257,0)</f>
        <v>0</v>
      </c>
      <c r="BH257" s="240">
        <f>IF(N257="sníž. přenesená",J257,0)</f>
        <v>0</v>
      </c>
      <c r="BI257" s="240">
        <f>IF(N257="nulová",J257,0)</f>
        <v>0</v>
      </c>
      <c r="BJ257" s="18" t="s">
        <v>86</v>
      </c>
      <c r="BK257" s="240">
        <f>ROUND(I257*H257,2)</f>
        <v>0</v>
      </c>
      <c r="BL257" s="18" t="s">
        <v>121</v>
      </c>
      <c r="BM257" s="239" t="s">
        <v>1999</v>
      </c>
    </row>
    <row r="258" s="2" customFormat="1" ht="16.5" customHeight="1">
      <c r="A258" s="39"/>
      <c r="B258" s="40"/>
      <c r="C258" s="228" t="s">
        <v>1322</v>
      </c>
      <c r="D258" s="228" t="s">
        <v>218</v>
      </c>
      <c r="E258" s="229" t="s">
        <v>3646</v>
      </c>
      <c r="F258" s="230" t="s">
        <v>3647</v>
      </c>
      <c r="G258" s="231" t="s">
        <v>277</v>
      </c>
      <c r="H258" s="232">
        <v>0.59999999999999998</v>
      </c>
      <c r="I258" s="233"/>
      <c r="J258" s="234">
        <f>ROUND(I258*H258,2)</f>
        <v>0</v>
      </c>
      <c r="K258" s="230" t="s">
        <v>1</v>
      </c>
      <c r="L258" s="45"/>
      <c r="M258" s="235" t="s">
        <v>1</v>
      </c>
      <c r="N258" s="236" t="s">
        <v>44</v>
      </c>
      <c r="O258" s="92"/>
      <c r="P258" s="237">
        <f>O258*H258</f>
        <v>0</v>
      </c>
      <c r="Q258" s="237">
        <v>0</v>
      </c>
      <c r="R258" s="237">
        <f>Q258*H258</f>
        <v>0</v>
      </c>
      <c r="S258" s="237">
        <v>0</v>
      </c>
      <c r="T258" s="238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39" t="s">
        <v>121</v>
      </c>
      <c r="AT258" s="239" t="s">
        <v>218</v>
      </c>
      <c r="AU258" s="239" t="s">
        <v>86</v>
      </c>
      <c r="AY258" s="18" t="s">
        <v>216</v>
      </c>
      <c r="BE258" s="240">
        <f>IF(N258="základní",J258,0)</f>
        <v>0</v>
      </c>
      <c r="BF258" s="240">
        <f>IF(N258="snížená",J258,0)</f>
        <v>0</v>
      </c>
      <c r="BG258" s="240">
        <f>IF(N258="zákl. přenesená",J258,0)</f>
        <v>0</v>
      </c>
      <c r="BH258" s="240">
        <f>IF(N258="sníž. přenesená",J258,0)</f>
        <v>0</v>
      </c>
      <c r="BI258" s="240">
        <f>IF(N258="nulová",J258,0)</f>
        <v>0</v>
      </c>
      <c r="BJ258" s="18" t="s">
        <v>86</v>
      </c>
      <c r="BK258" s="240">
        <f>ROUND(I258*H258,2)</f>
        <v>0</v>
      </c>
      <c r="BL258" s="18" t="s">
        <v>121</v>
      </c>
      <c r="BM258" s="239" t="s">
        <v>2009</v>
      </c>
    </row>
    <row r="259" s="2" customFormat="1" ht="16.5" customHeight="1">
      <c r="A259" s="39"/>
      <c r="B259" s="40"/>
      <c r="C259" s="228" t="s">
        <v>1327</v>
      </c>
      <c r="D259" s="228" t="s">
        <v>218</v>
      </c>
      <c r="E259" s="229" t="s">
        <v>3648</v>
      </c>
      <c r="F259" s="230" t="s">
        <v>3649</v>
      </c>
      <c r="G259" s="231" t="s">
        <v>277</v>
      </c>
      <c r="H259" s="232">
        <v>0.59999999999999998</v>
      </c>
      <c r="I259" s="233"/>
      <c r="J259" s="234">
        <f>ROUND(I259*H259,2)</f>
        <v>0</v>
      </c>
      <c r="K259" s="230" t="s">
        <v>1</v>
      </c>
      <c r="L259" s="45"/>
      <c r="M259" s="235" t="s">
        <v>1</v>
      </c>
      <c r="N259" s="236" t="s">
        <v>44</v>
      </c>
      <c r="O259" s="92"/>
      <c r="P259" s="237">
        <f>O259*H259</f>
        <v>0</v>
      </c>
      <c r="Q259" s="237">
        <v>0</v>
      </c>
      <c r="R259" s="237">
        <f>Q259*H259</f>
        <v>0</v>
      </c>
      <c r="S259" s="237">
        <v>0</v>
      </c>
      <c r="T259" s="238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39" t="s">
        <v>121</v>
      </c>
      <c r="AT259" s="239" t="s">
        <v>218</v>
      </c>
      <c r="AU259" s="239" t="s">
        <v>86</v>
      </c>
      <c r="AY259" s="18" t="s">
        <v>216</v>
      </c>
      <c r="BE259" s="240">
        <f>IF(N259="základní",J259,0)</f>
        <v>0</v>
      </c>
      <c r="BF259" s="240">
        <f>IF(N259="snížená",J259,0)</f>
        <v>0</v>
      </c>
      <c r="BG259" s="240">
        <f>IF(N259="zákl. přenesená",J259,0)</f>
        <v>0</v>
      </c>
      <c r="BH259" s="240">
        <f>IF(N259="sníž. přenesená",J259,0)</f>
        <v>0</v>
      </c>
      <c r="BI259" s="240">
        <f>IF(N259="nulová",J259,0)</f>
        <v>0</v>
      </c>
      <c r="BJ259" s="18" t="s">
        <v>86</v>
      </c>
      <c r="BK259" s="240">
        <f>ROUND(I259*H259,2)</f>
        <v>0</v>
      </c>
      <c r="BL259" s="18" t="s">
        <v>121</v>
      </c>
      <c r="BM259" s="239" t="s">
        <v>2021</v>
      </c>
    </row>
    <row r="260" s="2" customFormat="1" ht="16.5" customHeight="1">
      <c r="A260" s="39"/>
      <c r="B260" s="40"/>
      <c r="C260" s="228" t="s">
        <v>1332</v>
      </c>
      <c r="D260" s="228" t="s">
        <v>218</v>
      </c>
      <c r="E260" s="229" t="s">
        <v>3650</v>
      </c>
      <c r="F260" s="230" t="s">
        <v>3651</v>
      </c>
      <c r="G260" s="231" t="s">
        <v>2043</v>
      </c>
      <c r="H260" s="232">
        <v>1</v>
      </c>
      <c r="I260" s="233"/>
      <c r="J260" s="234">
        <f>ROUND(I260*H260,2)</f>
        <v>0</v>
      </c>
      <c r="K260" s="230" t="s">
        <v>1</v>
      </c>
      <c r="L260" s="45"/>
      <c r="M260" s="235" t="s">
        <v>1</v>
      </c>
      <c r="N260" s="236" t="s">
        <v>44</v>
      </c>
      <c r="O260" s="92"/>
      <c r="P260" s="237">
        <f>O260*H260</f>
        <v>0</v>
      </c>
      <c r="Q260" s="237">
        <v>0</v>
      </c>
      <c r="R260" s="237">
        <f>Q260*H260</f>
        <v>0</v>
      </c>
      <c r="S260" s="237">
        <v>0</v>
      </c>
      <c r="T260" s="238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39" t="s">
        <v>121</v>
      </c>
      <c r="AT260" s="239" t="s">
        <v>218</v>
      </c>
      <c r="AU260" s="239" t="s">
        <v>86</v>
      </c>
      <c r="AY260" s="18" t="s">
        <v>216</v>
      </c>
      <c r="BE260" s="240">
        <f>IF(N260="základní",J260,0)</f>
        <v>0</v>
      </c>
      <c r="BF260" s="240">
        <f>IF(N260="snížená",J260,0)</f>
        <v>0</v>
      </c>
      <c r="BG260" s="240">
        <f>IF(N260="zákl. přenesená",J260,0)</f>
        <v>0</v>
      </c>
      <c r="BH260" s="240">
        <f>IF(N260="sníž. přenesená",J260,0)</f>
        <v>0</v>
      </c>
      <c r="BI260" s="240">
        <f>IF(N260="nulová",J260,0)</f>
        <v>0</v>
      </c>
      <c r="BJ260" s="18" t="s">
        <v>86</v>
      </c>
      <c r="BK260" s="240">
        <f>ROUND(I260*H260,2)</f>
        <v>0</v>
      </c>
      <c r="BL260" s="18" t="s">
        <v>121</v>
      </c>
      <c r="BM260" s="239" t="s">
        <v>2033</v>
      </c>
    </row>
    <row r="261" s="2" customFormat="1" ht="16.5" customHeight="1">
      <c r="A261" s="39"/>
      <c r="B261" s="40"/>
      <c r="C261" s="228" t="s">
        <v>1338</v>
      </c>
      <c r="D261" s="228" t="s">
        <v>218</v>
      </c>
      <c r="E261" s="229" t="s">
        <v>3652</v>
      </c>
      <c r="F261" s="230" t="s">
        <v>3653</v>
      </c>
      <c r="G261" s="231" t="s">
        <v>2043</v>
      </c>
      <c r="H261" s="232">
        <v>1</v>
      </c>
      <c r="I261" s="233"/>
      <c r="J261" s="234">
        <f>ROUND(I261*H261,2)</f>
        <v>0</v>
      </c>
      <c r="K261" s="230" t="s">
        <v>1</v>
      </c>
      <c r="L261" s="45"/>
      <c r="M261" s="235" t="s">
        <v>1</v>
      </c>
      <c r="N261" s="236" t="s">
        <v>44</v>
      </c>
      <c r="O261" s="92"/>
      <c r="P261" s="237">
        <f>O261*H261</f>
        <v>0</v>
      </c>
      <c r="Q261" s="237">
        <v>0</v>
      </c>
      <c r="R261" s="237">
        <f>Q261*H261</f>
        <v>0</v>
      </c>
      <c r="S261" s="237">
        <v>0</v>
      </c>
      <c r="T261" s="238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39" t="s">
        <v>121</v>
      </c>
      <c r="AT261" s="239" t="s">
        <v>218</v>
      </c>
      <c r="AU261" s="239" t="s">
        <v>86</v>
      </c>
      <c r="AY261" s="18" t="s">
        <v>216</v>
      </c>
      <c r="BE261" s="240">
        <f>IF(N261="základní",J261,0)</f>
        <v>0</v>
      </c>
      <c r="BF261" s="240">
        <f>IF(N261="snížená",J261,0)</f>
        <v>0</v>
      </c>
      <c r="BG261" s="240">
        <f>IF(N261="zákl. přenesená",J261,0)</f>
        <v>0</v>
      </c>
      <c r="BH261" s="240">
        <f>IF(N261="sníž. přenesená",J261,0)</f>
        <v>0</v>
      </c>
      <c r="BI261" s="240">
        <f>IF(N261="nulová",J261,0)</f>
        <v>0</v>
      </c>
      <c r="BJ261" s="18" t="s">
        <v>86</v>
      </c>
      <c r="BK261" s="240">
        <f>ROUND(I261*H261,2)</f>
        <v>0</v>
      </c>
      <c r="BL261" s="18" t="s">
        <v>121</v>
      </c>
      <c r="BM261" s="239" t="s">
        <v>2045</v>
      </c>
    </row>
    <row r="262" s="2" customFormat="1" ht="24.15" customHeight="1">
      <c r="A262" s="39"/>
      <c r="B262" s="40"/>
      <c r="C262" s="228" t="s">
        <v>1344</v>
      </c>
      <c r="D262" s="228" t="s">
        <v>218</v>
      </c>
      <c r="E262" s="229" t="s">
        <v>3654</v>
      </c>
      <c r="F262" s="230" t="s">
        <v>3655</v>
      </c>
      <c r="G262" s="231" t="s">
        <v>2043</v>
      </c>
      <c r="H262" s="232">
        <v>1</v>
      </c>
      <c r="I262" s="233"/>
      <c r="J262" s="234">
        <f>ROUND(I262*H262,2)</f>
        <v>0</v>
      </c>
      <c r="K262" s="230" t="s">
        <v>1</v>
      </c>
      <c r="L262" s="45"/>
      <c r="M262" s="235" t="s">
        <v>1</v>
      </c>
      <c r="N262" s="236" t="s">
        <v>44</v>
      </c>
      <c r="O262" s="92"/>
      <c r="P262" s="237">
        <f>O262*H262</f>
        <v>0</v>
      </c>
      <c r="Q262" s="237">
        <v>0</v>
      </c>
      <c r="R262" s="237">
        <f>Q262*H262</f>
        <v>0</v>
      </c>
      <c r="S262" s="237">
        <v>0</v>
      </c>
      <c r="T262" s="238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39" t="s">
        <v>121</v>
      </c>
      <c r="AT262" s="239" t="s">
        <v>218</v>
      </c>
      <c r="AU262" s="239" t="s">
        <v>86</v>
      </c>
      <c r="AY262" s="18" t="s">
        <v>216</v>
      </c>
      <c r="BE262" s="240">
        <f>IF(N262="základní",J262,0)</f>
        <v>0</v>
      </c>
      <c r="BF262" s="240">
        <f>IF(N262="snížená",J262,0)</f>
        <v>0</v>
      </c>
      <c r="BG262" s="240">
        <f>IF(N262="zákl. přenesená",J262,0)</f>
        <v>0</v>
      </c>
      <c r="BH262" s="240">
        <f>IF(N262="sníž. přenesená",J262,0)</f>
        <v>0</v>
      </c>
      <c r="BI262" s="240">
        <f>IF(N262="nulová",J262,0)</f>
        <v>0</v>
      </c>
      <c r="BJ262" s="18" t="s">
        <v>86</v>
      </c>
      <c r="BK262" s="240">
        <f>ROUND(I262*H262,2)</f>
        <v>0</v>
      </c>
      <c r="BL262" s="18" t="s">
        <v>121</v>
      </c>
      <c r="BM262" s="239" t="s">
        <v>2062</v>
      </c>
    </row>
    <row r="263" s="2" customFormat="1" ht="16.5" customHeight="1">
      <c r="A263" s="39"/>
      <c r="B263" s="40"/>
      <c r="C263" s="228" t="s">
        <v>1356</v>
      </c>
      <c r="D263" s="228" t="s">
        <v>218</v>
      </c>
      <c r="E263" s="229" t="s">
        <v>3656</v>
      </c>
      <c r="F263" s="230" t="s">
        <v>3657</v>
      </c>
      <c r="G263" s="231" t="s">
        <v>2043</v>
      </c>
      <c r="H263" s="232">
        <v>1</v>
      </c>
      <c r="I263" s="233"/>
      <c r="J263" s="234">
        <f>ROUND(I263*H263,2)</f>
        <v>0</v>
      </c>
      <c r="K263" s="230" t="s">
        <v>1</v>
      </c>
      <c r="L263" s="45"/>
      <c r="M263" s="235" t="s">
        <v>1</v>
      </c>
      <c r="N263" s="236" t="s">
        <v>44</v>
      </c>
      <c r="O263" s="92"/>
      <c r="P263" s="237">
        <f>O263*H263</f>
        <v>0</v>
      </c>
      <c r="Q263" s="237">
        <v>0</v>
      </c>
      <c r="R263" s="237">
        <f>Q263*H263</f>
        <v>0</v>
      </c>
      <c r="S263" s="237">
        <v>0</v>
      </c>
      <c r="T263" s="238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39" t="s">
        <v>121</v>
      </c>
      <c r="AT263" s="239" t="s">
        <v>218</v>
      </c>
      <c r="AU263" s="239" t="s">
        <v>86</v>
      </c>
      <c r="AY263" s="18" t="s">
        <v>216</v>
      </c>
      <c r="BE263" s="240">
        <f>IF(N263="základní",J263,0)</f>
        <v>0</v>
      </c>
      <c r="BF263" s="240">
        <f>IF(N263="snížená",J263,0)</f>
        <v>0</v>
      </c>
      <c r="BG263" s="240">
        <f>IF(N263="zákl. přenesená",J263,0)</f>
        <v>0</v>
      </c>
      <c r="BH263" s="240">
        <f>IF(N263="sníž. přenesená",J263,0)</f>
        <v>0</v>
      </c>
      <c r="BI263" s="240">
        <f>IF(N263="nulová",J263,0)</f>
        <v>0</v>
      </c>
      <c r="BJ263" s="18" t="s">
        <v>86</v>
      </c>
      <c r="BK263" s="240">
        <f>ROUND(I263*H263,2)</f>
        <v>0</v>
      </c>
      <c r="BL263" s="18" t="s">
        <v>121</v>
      </c>
      <c r="BM263" s="239" t="s">
        <v>2082</v>
      </c>
    </row>
    <row r="264" s="2" customFormat="1">
      <c r="A264" s="39"/>
      <c r="B264" s="40"/>
      <c r="C264" s="41"/>
      <c r="D264" s="243" t="s">
        <v>1639</v>
      </c>
      <c r="E264" s="41"/>
      <c r="F264" s="291" t="s">
        <v>3658</v>
      </c>
      <c r="G264" s="41"/>
      <c r="H264" s="41"/>
      <c r="I264" s="292"/>
      <c r="J264" s="41"/>
      <c r="K264" s="41"/>
      <c r="L264" s="45"/>
      <c r="M264" s="295"/>
      <c r="N264" s="296"/>
      <c r="O264" s="276"/>
      <c r="P264" s="276"/>
      <c r="Q264" s="276"/>
      <c r="R264" s="276"/>
      <c r="S264" s="276"/>
      <c r="T264" s="297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1639</v>
      </c>
      <c r="AU264" s="18" t="s">
        <v>86</v>
      </c>
    </row>
    <row r="265" s="2" customFormat="1" ht="6.96" customHeight="1">
      <c r="A265" s="39"/>
      <c r="B265" s="67"/>
      <c r="C265" s="68"/>
      <c r="D265" s="68"/>
      <c r="E265" s="68"/>
      <c r="F265" s="68"/>
      <c r="G265" s="68"/>
      <c r="H265" s="68"/>
      <c r="I265" s="68"/>
      <c r="J265" s="68"/>
      <c r="K265" s="68"/>
      <c r="L265" s="45"/>
      <c r="M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</sheetData>
  <sheetProtection sheet="1" autoFilter="0" formatColumns="0" formatRows="0" objects="1" scenarios="1" spinCount="100000" saltValue="Zgbj3PMM+cuw7EKq92C6r2PGsDtUq8CXAfv+YVUXTGK8Gg2AqFoC/hWuh/6yfE1FJysuWv9WPYlpuO6b2GFU1A==" hashValue="F2I9VFKi87YEVw/a/VYvTUaYXCbOaSQVETzFUy//lwHJqBS3c/K85WnTKPIEHlOHhs9zkEx92txfjGDvd/N/Nw==" algorithmName="SHA-512" password="EA0A"/>
  <autoFilter ref="C128:K2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3659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ROUND((SUM(BE129:BE215)),  2)</f>
        <v>0</v>
      </c>
      <c r="G37" s="39"/>
      <c r="H37" s="39"/>
      <c r="I37" s="166">
        <v>0.20999999999999999</v>
      </c>
      <c r="J37" s="165">
        <f>ROUND(((SUM(BE129:BE215))*I37),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ROUND((SUM(BF129:BF215)),  2)</f>
        <v>0</v>
      </c>
      <c r="G38" s="39"/>
      <c r="H38" s="39"/>
      <c r="I38" s="166">
        <v>0.14999999999999999</v>
      </c>
      <c r="J38" s="165">
        <f>ROUND(((SUM(BF129:BF215))*I38),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ROUND((SUM(BG129:BG215)),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ROUND((SUM(BH129:BH215)),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ROUND((SUM(BI129:BI215)),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SLP - Slaboproud - SO 01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3660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3661</v>
      </c>
      <c r="E102" s="193"/>
      <c r="F102" s="193"/>
      <c r="G102" s="193"/>
      <c r="H102" s="193"/>
      <c r="I102" s="193"/>
      <c r="J102" s="194">
        <f>J154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3662</v>
      </c>
      <c r="E103" s="193"/>
      <c r="F103" s="193"/>
      <c r="G103" s="193"/>
      <c r="H103" s="193"/>
      <c r="I103" s="193"/>
      <c r="J103" s="194">
        <f>J169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3663</v>
      </c>
      <c r="E104" s="193"/>
      <c r="F104" s="193"/>
      <c r="G104" s="193"/>
      <c r="H104" s="193"/>
      <c r="I104" s="193"/>
      <c r="J104" s="194">
        <f>J192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3390</v>
      </c>
      <c r="E105" s="193"/>
      <c r="F105" s="193"/>
      <c r="G105" s="193"/>
      <c r="H105" s="193"/>
      <c r="I105" s="193"/>
      <c r="J105" s="194">
        <f>J201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SLP - Slaboproud - SO 01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 xml:space="preserve"> 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P130+P154+P169+P192+P201</f>
        <v>0</v>
      </c>
      <c r="Q129" s="105"/>
      <c r="R129" s="209">
        <f>R130+R154+R169+R192+R201</f>
        <v>0</v>
      </c>
      <c r="S129" s="105"/>
      <c r="T129" s="210">
        <f>T130+T154+T169+T192+T201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BK130+BK154+BK169+BK192+BK201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3391</v>
      </c>
      <c r="F130" s="215" t="s">
        <v>3664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SUM(P131:P153)</f>
        <v>0</v>
      </c>
      <c r="Q130" s="220"/>
      <c r="R130" s="221">
        <f>SUM(R131:R153)</f>
        <v>0</v>
      </c>
      <c r="S130" s="220"/>
      <c r="T130" s="222">
        <f>SUM(T131:T153)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SUM(BK131:BK153)</f>
        <v>0</v>
      </c>
    </row>
    <row r="131" s="2" customFormat="1" ht="16.5" customHeight="1">
      <c r="A131" s="39"/>
      <c r="B131" s="40"/>
      <c r="C131" s="264" t="s">
        <v>86</v>
      </c>
      <c r="D131" s="264" t="s">
        <v>372</v>
      </c>
      <c r="E131" s="265" t="s">
        <v>3665</v>
      </c>
      <c r="F131" s="266" t="s">
        <v>3666</v>
      </c>
      <c r="G131" s="267" t="s">
        <v>2043</v>
      </c>
      <c r="H131" s="268">
        <v>1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88</v>
      </c>
    </row>
    <row r="132" s="2" customFormat="1" ht="16.5" customHeight="1">
      <c r="A132" s="39"/>
      <c r="B132" s="40"/>
      <c r="C132" s="228" t="s">
        <v>88</v>
      </c>
      <c r="D132" s="228" t="s">
        <v>218</v>
      </c>
      <c r="E132" s="229" t="s">
        <v>3667</v>
      </c>
      <c r="F132" s="230" t="s">
        <v>3668</v>
      </c>
      <c r="G132" s="231" t="s">
        <v>2043</v>
      </c>
      <c r="H132" s="232">
        <v>1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121</v>
      </c>
    </row>
    <row r="133" s="2" customFormat="1" ht="16.5" customHeight="1">
      <c r="A133" s="39"/>
      <c r="B133" s="40"/>
      <c r="C133" s="264" t="s">
        <v>99</v>
      </c>
      <c r="D133" s="264" t="s">
        <v>372</v>
      </c>
      <c r="E133" s="265" t="s">
        <v>3669</v>
      </c>
      <c r="F133" s="266" t="s">
        <v>3670</v>
      </c>
      <c r="G133" s="267" t="s">
        <v>2043</v>
      </c>
      <c r="H133" s="268">
        <v>1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241</v>
      </c>
    </row>
    <row r="134" s="2" customFormat="1" ht="16.5" customHeight="1">
      <c r="A134" s="39"/>
      <c r="B134" s="40"/>
      <c r="C134" s="228" t="s">
        <v>121</v>
      </c>
      <c r="D134" s="228" t="s">
        <v>218</v>
      </c>
      <c r="E134" s="229" t="s">
        <v>3671</v>
      </c>
      <c r="F134" s="230" t="s">
        <v>3672</v>
      </c>
      <c r="G134" s="231" t="s">
        <v>2043</v>
      </c>
      <c r="H134" s="232">
        <v>1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250</v>
      </c>
    </row>
    <row r="135" s="2" customFormat="1" ht="16.5" customHeight="1">
      <c r="A135" s="39"/>
      <c r="B135" s="40"/>
      <c r="C135" s="264" t="s">
        <v>236</v>
      </c>
      <c r="D135" s="264" t="s">
        <v>372</v>
      </c>
      <c r="E135" s="265" t="s">
        <v>3673</v>
      </c>
      <c r="F135" s="266" t="s">
        <v>3674</v>
      </c>
      <c r="G135" s="267" t="s">
        <v>2043</v>
      </c>
      <c r="H135" s="268">
        <v>1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260</v>
      </c>
    </row>
    <row r="136" s="2" customFormat="1" ht="16.5" customHeight="1">
      <c r="A136" s="39"/>
      <c r="B136" s="40"/>
      <c r="C136" s="228" t="s">
        <v>241</v>
      </c>
      <c r="D136" s="228" t="s">
        <v>218</v>
      </c>
      <c r="E136" s="229" t="s">
        <v>3675</v>
      </c>
      <c r="F136" s="230" t="s">
        <v>3676</v>
      </c>
      <c r="G136" s="231" t="s">
        <v>2043</v>
      </c>
      <c r="H136" s="232">
        <v>1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269</v>
      </c>
    </row>
    <row r="137" s="2" customFormat="1" ht="16.5" customHeight="1">
      <c r="A137" s="39"/>
      <c r="B137" s="40"/>
      <c r="C137" s="264" t="s">
        <v>245</v>
      </c>
      <c r="D137" s="264" t="s">
        <v>372</v>
      </c>
      <c r="E137" s="265" t="s">
        <v>3677</v>
      </c>
      <c r="F137" s="266" t="s">
        <v>3678</v>
      </c>
      <c r="G137" s="267" t="s">
        <v>2043</v>
      </c>
      <c r="H137" s="268">
        <v>6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280</v>
      </c>
    </row>
    <row r="138" s="2" customFormat="1" ht="16.5" customHeight="1">
      <c r="A138" s="39"/>
      <c r="B138" s="40"/>
      <c r="C138" s="228" t="s">
        <v>250</v>
      </c>
      <c r="D138" s="228" t="s">
        <v>218</v>
      </c>
      <c r="E138" s="229" t="s">
        <v>3679</v>
      </c>
      <c r="F138" s="230" t="s">
        <v>3680</v>
      </c>
      <c r="G138" s="231" t="s">
        <v>2043</v>
      </c>
      <c r="H138" s="232">
        <v>6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290</v>
      </c>
    </row>
    <row r="139" s="2" customFormat="1" ht="16.5" customHeight="1">
      <c r="A139" s="39"/>
      <c r="B139" s="40"/>
      <c r="C139" s="264" t="s">
        <v>255</v>
      </c>
      <c r="D139" s="264" t="s">
        <v>372</v>
      </c>
      <c r="E139" s="265" t="s">
        <v>3681</v>
      </c>
      <c r="F139" s="266" t="s">
        <v>3682</v>
      </c>
      <c r="G139" s="267" t="s">
        <v>2043</v>
      </c>
      <c r="H139" s="268">
        <v>11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302</v>
      </c>
    </row>
    <row r="140" s="2" customFormat="1" ht="16.5" customHeight="1">
      <c r="A140" s="39"/>
      <c r="B140" s="40"/>
      <c r="C140" s="228" t="s">
        <v>260</v>
      </c>
      <c r="D140" s="228" t="s">
        <v>218</v>
      </c>
      <c r="E140" s="229" t="s">
        <v>3683</v>
      </c>
      <c r="F140" s="230" t="s">
        <v>3684</v>
      </c>
      <c r="G140" s="231" t="s">
        <v>2043</v>
      </c>
      <c r="H140" s="232">
        <v>11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313</v>
      </c>
    </row>
    <row r="141" s="2" customFormat="1" ht="16.5" customHeight="1">
      <c r="A141" s="39"/>
      <c r="B141" s="40"/>
      <c r="C141" s="264" t="s">
        <v>265</v>
      </c>
      <c r="D141" s="264" t="s">
        <v>372</v>
      </c>
      <c r="E141" s="265" t="s">
        <v>3685</v>
      </c>
      <c r="F141" s="266" t="s">
        <v>3686</v>
      </c>
      <c r="G141" s="267" t="s">
        <v>2043</v>
      </c>
      <c r="H141" s="268">
        <v>4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320</v>
      </c>
    </row>
    <row r="142" s="2" customFormat="1" ht="16.5" customHeight="1">
      <c r="A142" s="39"/>
      <c r="B142" s="40"/>
      <c r="C142" s="228" t="s">
        <v>269</v>
      </c>
      <c r="D142" s="228" t="s">
        <v>218</v>
      </c>
      <c r="E142" s="229" t="s">
        <v>3687</v>
      </c>
      <c r="F142" s="230" t="s">
        <v>3688</v>
      </c>
      <c r="G142" s="231" t="s">
        <v>2043</v>
      </c>
      <c r="H142" s="232">
        <v>4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331</v>
      </c>
    </row>
    <row r="143" s="2" customFormat="1" ht="16.5" customHeight="1">
      <c r="A143" s="39"/>
      <c r="B143" s="40"/>
      <c r="C143" s="264" t="s">
        <v>274</v>
      </c>
      <c r="D143" s="264" t="s">
        <v>372</v>
      </c>
      <c r="E143" s="265" t="s">
        <v>3689</v>
      </c>
      <c r="F143" s="266" t="s">
        <v>3690</v>
      </c>
      <c r="G143" s="267" t="s">
        <v>2043</v>
      </c>
      <c r="H143" s="268">
        <v>4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341</v>
      </c>
    </row>
    <row r="144" s="2" customFormat="1" ht="16.5" customHeight="1">
      <c r="A144" s="39"/>
      <c r="B144" s="40"/>
      <c r="C144" s="228" t="s">
        <v>280</v>
      </c>
      <c r="D144" s="228" t="s">
        <v>218</v>
      </c>
      <c r="E144" s="229" t="s">
        <v>3691</v>
      </c>
      <c r="F144" s="230" t="s">
        <v>3692</v>
      </c>
      <c r="G144" s="231" t="s">
        <v>2043</v>
      </c>
      <c r="H144" s="232">
        <v>4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351</v>
      </c>
    </row>
    <row r="145" s="2" customFormat="1" ht="16.5" customHeight="1">
      <c r="A145" s="39"/>
      <c r="B145" s="40"/>
      <c r="C145" s="264" t="s">
        <v>8</v>
      </c>
      <c r="D145" s="264" t="s">
        <v>372</v>
      </c>
      <c r="E145" s="265" t="s">
        <v>3693</v>
      </c>
      <c r="F145" s="266" t="s">
        <v>3694</v>
      </c>
      <c r="G145" s="267" t="s">
        <v>2043</v>
      </c>
      <c r="H145" s="268">
        <v>4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362</v>
      </c>
    </row>
    <row r="146" s="2" customFormat="1" ht="16.5" customHeight="1">
      <c r="A146" s="39"/>
      <c r="B146" s="40"/>
      <c r="C146" s="228" t="s">
        <v>290</v>
      </c>
      <c r="D146" s="228" t="s">
        <v>218</v>
      </c>
      <c r="E146" s="229" t="s">
        <v>3695</v>
      </c>
      <c r="F146" s="230" t="s">
        <v>3696</v>
      </c>
      <c r="G146" s="231" t="s">
        <v>2043</v>
      </c>
      <c r="H146" s="232">
        <v>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371</v>
      </c>
    </row>
    <row r="147" s="2" customFormat="1" ht="16.5" customHeight="1">
      <c r="A147" s="39"/>
      <c r="B147" s="40"/>
      <c r="C147" s="264" t="s">
        <v>297</v>
      </c>
      <c r="D147" s="264" t="s">
        <v>372</v>
      </c>
      <c r="E147" s="265" t="s">
        <v>3697</v>
      </c>
      <c r="F147" s="266" t="s">
        <v>3698</v>
      </c>
      <c r="G147" s="267" t="s">
        <v>2043</v>
      </c>
      <c r="H147" s="268">
        <v>2</v>
      </c>
      <c r="I147" s="269"/>
      <c r="J147" s="270">
        <f>ROUND(I147*H147,2)</f>
        <v>0</v>
      </c>
      <c r="K147" s="266" t="s">
        <v>1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86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380</v>
      </c>
    </row>
    <row r="148" s="2" customFormat="1" ht="16.5" customHeight="1">
      <c r="A148" s="39"/>
      <c r="B148" s="40"/>
      <c r="C148" s="228" t="s">
        <v>302</v>
      </c>
      <c r="D148" s="228" t="s">
        <v>218</v>
      </c>
      <c r="E148" s="229" t="s">
        <v>3699</v>
      </c>
      <c r="F148" s="230" t="s">
        <v>3700</v>
      </c>
      <c r="G148" s="231" t="s">
        <v>2043</v>
      </c>
      <c r="H148" s="232">
        <v>2</v>
      </c>
      <c r="I148" s="233"/>
      <c r="J148" s="234">
        <f>ROUND(I148*H148,2)</f>
        <v>0</v>
      </c>
      <c r="K148" s="230" t="s">
        <v>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389</v>
      </c>
    </row>
    <row r="149" s="2" customFormat="1" ht="16.5" customHeight="1">
      <c r="A149" s="39"/>
      <c r="B149" s="40"/>
      <c r="C149" s="264" t="s">
        <v>309</v>
      </c>
      <c r="D149" s="264" t="s">
        <v>372</v>
      </c>
      <c r="E149" s="265" t="s">
        <v>3701</v>
      </c>
      <c r="F149" s="266" t="s">
        <v>3702</v>
      </c>
      <c r="G149" s="267" t="s">
        <v>293</v>
      </c>
      <c r="H149" s="268">
        <v>760</v>
      </c>
      <c r="I149" s="269"/>
      <c r="J149" s="270">
        <f>ROUND(I149*H149,2)</f>
        <v>0</v>
      </c>
      <c r="K149" s="266" t="s">
        <v>1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398</v>
      </c>
    </row>
    <row r="150" s="2" customFormat="1" ht="16.5" customHeight="1">
      <c r="A150" s="39"/>
      <c r="B150" s="40"/>
      <c r="C150" s="228" t="s">
        <v>313</v>
      </c>
      <c r="D150" s="228" t="s">
        <v>218</v>
      </c>
      <c r="E150" s="229" t="s">
        <v>3703</v>
      </c>
      <c r="F150" s="230" t="s">
        <v>3589</v>
      </c>
      <c r="G150" s="231" t="s">
        <v>293</v>
      </c>
      <c r="H150" s="232">
        <v>760</v>
      </c>
      <c r="I150" s="233"/>
      <c r="J150" s="234">
        <f>ROUND(I150*H150,2)</f>
        <v>0</v>
      </c>
      <c r="K150" s="230" t="s">
        <v>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408</v>
      </c>
    </row>
    <row r="151" s="2" customFormat="1" ht="16.5" customHeight="1">
      <c r="A151" s="39"/>
      <c r="B151" s="40"/>
      <c r="C151" s="264" t="s">
        <v>7</v>
      </c>
      <c r="D151" s="264" t="s">
        <v>372</v>
      </c>
      <c r="E151" s="265" t="s">
        <v>3704</v>
      </c>
      <c r="F151" s="266" t="s">
        <v>3705</v>
      </c>
      <c r="G151" s="267" t="s">
        <v>293</v>
      </c>
      <c r="H151" s="268">
        <v>60</v>
      </c>
      <c r="I151" s="269"/>
      <c r="J151" s="270">
        <f>ROUND(I151*H151,2)</f>
        <v>0</v>
      </c>
      <c r="K151" s="266" t="s">
        <v>1</v>
      </c>
      <c r="L151" s="271"/>
      <c r="M151" s="272" t="s">
        <v>1</v>
      </c>
      <c r="N151" s="273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250</v>
      </c>
      <c r="AT151" s="239" t="s">
        <v>372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420</v>
      </c>
    </row>
    <row r="152" s="2" customFormat="1" ht="16.5" customHeight="1">
      <c r="A152" s="39"/>
      <c r="B152" s="40"/>
      <c r="C152" s="228" t="s">
        <v>320</v>
      </c>
      <c r="D152" s="228" t="s">
        <v>218</v>
      </c>
      <c r="E152" s="229" t="s">
        <v>3706</v>
      </c>
      <c r="F152" s="230" t="s">
        <v>3707</v>
      </c>
      <c r="G152" s="231" t="s">
        <v>293</v>
      </c>
      <c r="H152" s="232">
        <v>60</v>
      </c>
      <c r="I152" s="233"/>
      <c r="J152" s="234">
        <f>ROUND(I152*H152,2)</f>
        <v>0</v>
      </c>
      <c r="K152" s="230" t="s">
        <v>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428</v>
      </c>
    </row>
    <row r="153" s="2" customFormat="1" ht="16.5" customHeight="1">
      <c r="A153" s="39"/>
      <c r="B153" s="40"/>
      <c r="C153" s="264" t="s">
        <v>325</v>
      </c>
      <c r="D153" s="264" t="s">
        <v>372</v>
      </c>
      <c r="E153" s="265" t="s">
        <v>3708</v>
      </c>
      <c r="F153" s="266" t="s">
        <v>3709</v>
      </c>
      <c r="G153" s="267" t="s">
        <v>2043</v>
      </c>
      <c r="H153" s="268">
        <v>1</v>
      </c>
      <c r="I153" s="269"/>
      <c r="J153" s="270">
        <f>ROUND(I153*H153,2)</f>
        <v>0</v>
      </c>
      <c r="K153" s="266" t="s">
        <v>1</v>
      </c>
      <c r="L153" s="271"/>
      <c r="M153" s="272" t="s">
        <v>1</v>
      </c>
      <c r="N153" s="273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250</v>
      </c>
      <c r="AT153" s="239" t="s">
        <v>372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436</v>
      </c>
    </row>
    <row r="154" s="12" customFormat="1" ht="25.92" customHeight="1">
      <c r="A154" s="12"/>
      <c r="B154" s="212"/>
      <c r="C154" s="213"/>
      <c r="D154" s="214" t="s">
        <v>78</v>
      </c>
      <c r="E154" s="215" t="s">
        <v>3407</v>
      </c>
      <c r="F154" s="215" t="s">
        <v>3710</v>
      </c>
      <c r="G154" s="213"/>
      <c r="H154" s="213"/>
      <c r="I154" s="216"/>
      <c r="J154" s="217">
        <f>BK154</f>
        <v>0</v>
      </c>
      <c r="K154" s="213"/>
      <c r="L154" s="218"/>
      <c r="M154" s="219"/>
      <c r="N154" s="220"/>
      <c r="O154" s="220"/>
      <c r="P154" s="221">
        <f>SUM(P155:P168)</f>
        <v>0</v>
      </c>
      <c r="Q154" s="220"/>
      <c r="R154" s="221">
        <f>SUM(R155:R168)</f>
        <v>0</v>
      </c>
      <c r="S154" s="220"/>
      <c r="T154" s="222">
        <f>SUM(T155:T168)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3" t="s">
        <v>86</v>
      </c>
      <c r="AT154" s="224" t="s">
        <v>78</v>
      </c>
      <c r="AU154" s="224" t="s">
        <v>79</v>
      </c>
      <c r="AY154" s="223" t="s">
        <v>216</v>
      </c>
      <c r="BK154" s="225">
        <f>SUM(BK155:BK168)</f>
        <v>0</v>
      </c>
    </row>
    <row r="155" s="2" customFormat="1" ht="16.5" customHeight="1">
      <c r="A155" s="39"/>
      <c r="B155" s="40"/>
      <c r="C155" s="264" t="s">
        <v>331</v>
      </c>
      <c r="D155" s="264" t="s">
        <v>372</v>
      </c>
      <c r="E155" s="265" t="s">
        <v>3711</v>
      </c>
      <c r="F155" s="266" t="s">
        <v>3712</v>
      </c>
      <c r="G155" s="267" t="s">
        <v>2043</v>
      </c>
      <c r="H155" s="268">
        <v>1</v>
      </c>
      <c r="I155" s="269"/>
      <c r="J155" s="270">
        <f>ROUND(I155*H155,2)</f>
        <v>0</v>
      </c>
      <c r="K155" s="266" t="s">
        <v>1</v>
      </c>
      <c r="L155" s="271"/>
      <c r="M155" s="272" t="s">
        <v>1</v>
      </c>
      <c r="N155" s="273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250</v>
      </c>
      <c r="AT155" s="239" t="s">
        <v>372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445</v>
      </c>
    </row>
    <row r="156" s="2" customFormat="1" ht="16.5" customHeight="1">
      <c r="A156" s="39"/>
      <c r="B156" s="40"/>
      <c r="C156" s="264" t="s">
        <v>336</v>
      </c>
      <c r="D156" s="264" t="s">
        <v>372</v>
      </c>
      <c r="E156" s="265" t="s">
        <v>3713</v>
      </c>
      <c r="F156" s="266" t="s">
        <v>3714</v>
      </c>
      <c r="G156" s="267" t="s">
        <v>2043</v>
      </c>
      <c r="H156" s="268">
        <v>1</v>
      </c>
      <c r="I156" s="269"/>
      <c r="J156" s="270">
        <f>ROUND(I156*H156,2)</f>
        <v>0</v>
      </c>
      <c r="K156" s="266" t="s">
        <v>1</v>
      </c>
      <c r="L156" s="271"/>
      <c r="M156" s="272" t="s">
        <v>1</v>
      </c>
      <c r="N156" s="273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250</v>
      </c>
      <c r="AT156" s="239" t="s">
        <v>372</v>
      </c>
      <c r="AU156" s="239" t="s">
        <v>86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453</v>
      </c>
    </row>
    <row r="157" s="2" customFormat="1" ht="16.5" customHeight="1">
      <c r="A157" s="39"/>
      <c r="B157" s="40"/>
      <c r="C157" s="264" t="s">
        <v>341</v>
      </c>
      <c r="D157" s="264" t="s">
        <v>372</v>
      </c>
      <c r="E157" s="265" t="s">
        <v>3715</v>
      </c>
      <c r="F157" s="266" t="s">
        <v>3716</v>
      </c>
      <c r="G157" s="267" t="s">
        <v>2043</v>
      </c>
      <c r="H157" s="268">
        <v>3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464</v>
      </c>
    </row>
    <row r="158" s="2" customFormat="1" ht="16.5" customHeight="1">
      <c r="A158" s="39"/>
      <c r="B158" s="40"/>
      <c r="C158" s="228" t="s">
        <v>346</v>
      </c>
      <c r="D158" s="228" t="s">
        <v>218</v>
      </c>
      <c r="E158" s="229" t="s">
        <v>3717</v>
      </c>
      <c r="F158" s="230" t="s">
        <v>3718</v>
      </c>
      <c r="G158" s="231" t="s">
        <v>2043</v>
      </c>
      <c r="H158" s="232">
        <v>3</v>
      </c>
      <c r="I158" s="233"/>
      <c r="J158" s="234">
        <f>ROUND(I158*H158,2)</f>
        <v>0</v>
      </c>
      <c r="K158" s="230" t="s">
        <v>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474</v>
      </c>
    </row>
    <row r="159" s="2" customFormat="1" ht="16.5" customHeight="1">
      <c r="A159" s="39"/>
      <c r="B159" s="40"/>
      <c r="C159" s="264" t="s">
        <v>351</v>
      </c>
      <c r="D159" s="264" t="s">
        <v>372</v>
      </c>
      <c r="E159" s="265" t="s">
        <v>3719</v>
      </c>
      <c r="F159" s="266" t="s">
        <v>3720</v>
      </c>
      <c r="G159" s="267" t="s">
        <v>2043</v>
      </c>
      <c r="H159" s="268">
        <v>14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483</v>
      </c>
    </row>
    <row r="160" s="2" customFormat="1" ht="16.5" customHeight="1">
      <c r="A160" s="39"/>
      <c r="B160" s="40"/>
      <c r="C160" s="228" t="s">
        <v>356</v>
      </c>
      <c r="D160" s="228" t="s">
        <v>218</v>
      </c>
      <c r="E160" s="229" t="s">
        <v>3721</v>
      </c>
      <c r="F160" s="230" t="s">
        <v>3722</v>
      </c>
      <c r="G160" s="231" t="s">
        <v>2043</v>
      </c>
      <c r="H160" s="232">
        <v>14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494</v>
      </c>
    </row>
    <row r="161" s="2" customFormat="1" ht="16.5" customHeight="1">
      <c r="A161" s="39"/>
      <c r="B161" s="40"/>
      <c r="C161" s="264" t="s">
        <v>362</v>
      </c>
      <c r="D161" s="264" t="s">
        <v>372</v>
      </c>
      <c r="E161" s="265" t="s">
        <v>3723</v>
      </c>
      <c r="F161" s="266" t="s">
        <v>3724</v>
      </c>
      <c r="G161" s="267" t="s">
        <v>2043</v>
      </c>
      <c r="H161" s="268">
        <v>9</v>
      </c>
      <c r="I161" s="269"/>
      <c r="J161" s="270">
        <f>ROUND(I161*H161,2)</f>
        <v>0</v>
      </c>
      <c r="K161" s="266" t="s">
        <v>1</v>
      </c>
      <c r="L161" s="271"/>
      <c r="M161" s="272" t="s">
        <v>1</v>
      </c>
      <c r="N161" s="273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250</v>
      </c>
      <c r="AT161" s="239" t="s">
        <v>372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504</v>
      </c>
    </row>
    <row r="162" s="2" customFormat="1" ht="16.5" customHeight="1">
      <c r="A162" s="39"/>
      <c r="B162" s="40"/>
      <c r="C162" s="228" t="s">
        <v>367</v>
      </c>
      <c r="D162" s="228" t="s">
        <v>218</v>
      </c>
      <c r="E162" s="229" t="s">
        <v>3725</v>
      </c>
      <c r="F162" s="230" t="s">
        <v>3726</v>
      </c>
      <c r="G162" s="231" t="s">
        <v>2043</v>
      </c>
      <c r="H162" s="232">
        <v>9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515</v>
      </c>
    </row>
    <row r="163" s="2" customFormat="1" ht="16.5" customHeight="1">
      <c r="A163" s="39"/>
      <c r="B163" s="40"/>
      <c r="C163" s="264" t="s">
        <v>371</v>
      </c>
      <c r="D163" s="264" t="s">
        <v>372</v>
      </c>
      <c r="E163" s="265" t="s">
        <v>3727</v>
      </c>
      <c r="F163" s="266" t="s">
        <v>3705</v>
      </c>
      <c r="G163" s="267" t="s">
        <v>293</v>
      </c>
      <c r="H163" s="268">
        <v>1500</v>
      </c>
      <c r="I163" s="269"/>
      <c r="J163" s="270">
        <f>ROUND(I163*H163,2)</f>
        <v>0</v>
      </c>
      <c r="K163" s="266" t="s">
        <v>1</v>
      </c>
      <c r="L163" s="271"/>
      <c r="M163" s="272" t="s">
        <v>1</v>
      </c>
      <c r="N163" s="273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250</v>
      </c>
      <c r="AT163" s="239" t="s">
        <v>372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528</v>
      </c>
    </row>
    <row r="164" s="2" customFormat="1" ht="16.5" customHeight="1">
      <c r="A164" s="39"/>
      <c r="B164" s="40"/>
      <c r="C164" s="228" t="s">
        <v>376</v>
      </c>
      <c r="D164" s="228" t="s">
        <v>218</v>
      </c>
      <c r="E164" s="229" t="s">
        <v>3728</v>
      </c>
      <c r="F164" s="230" t="s">
        <v>3707</v>
      </c>
      <c r="G164" s="231" t="s">
        <v>293</v>
      </c>
      <c r="H164" s="232">
        <v>1500</v>
      </c>
      <c r="I164" s="233"/>
      <c r="J164" s="234">
        <f>ROUND(I164*H164,2)</f>
        <v>0</v>
      </c>
      <c r="K164" s="230" t="s">
        <v>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</v>
      </c>
      <c r="R164" s="237">
        <f>Q164*H164</f>
        <v>0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86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863</v>
      </c>
    </row>
    <row r="165" s="2" customFormat="1" ht="16.5" customHeight="1">
      <c r="A165" s="39"/>
      <c r="B165" s="40"/>
      <c r="C165" s="264" t="s">
        <v>380</v>
      </c>
      <c r="D165" s="264" t="s">
        <v>372</v>
      </c>
      <c r="E165" s="265" t="s">
        <v>3729</v>
      </c>
      <c r="F165" s="266" t="s">
        <v>3730</v>
      </c>
      <c r="G165" s="267" t="s">
        <v>2043</v>
      </c>
      <c r="H165" s="268">
        <v>23</v>
      </c>
      <c r="I165" s="269"/>
      <c r="J165" s="270">
        <f>ROUND(I165*H165,2)</f>
        <v>0</v>
      </c>
      <c r="K165" s="266" t="s">
        <v>1</v>
      </c>
      <c r="L165" s="271"/>
      <c r="M165" s="272" t="s">
        <v>1</v>
      </c>
      <c r="N165" s="273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250</v>
      </c>
      <c r="AT165" s="239" t="s">
        <v>372</v>
      </c>
      <c r="AU165" s="239" t="s">
        <v>86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875</v>
      </c>
    </row>
    <row r="166" s="2" customFormat="1" ht="16.5" customHeight="1">
      <c r="A166" s="39"/>
      <c r="B166" s="40"/>
      <c r="C166" s="228" t="s">
        <v>384</v>
      </c>
      <c r="D166" s="228" t="s">
        <v>218</v>
      </c>
      <c r="E166" s="229" t="s">
        <v>3731</v>
      </c>
      <c r="F166" s="230" t="s">
        <v>3732</v>
      </c>
      <c r="G166" s="231" t="s">
        <v>2043</v>
      </c>
      <c r="H166" s="232">
        <v>23</v>
      </c>
      <c r="I166" s="233"/>
      <c r="J166" s="234">
        <f>ROUND(I166*H166,2)</f>
        <v>0</v>
      </c>
      <c r="K166" s="230" t="s">
        <v>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86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885</v>
      </c>
    </row>
    <row r="167" s="2" customFormat="1" ht="16.5" customHeight="1">
      <c r="A167" s="39"/>
      <c r="B167" s="40"/>
      <c r="C167" s="264" t="s">
        <v>389</v>
      </c>
      <c r="D167" s="264" t="s">
        <v>372</v>
      </c>
      <c r="E167" s="265" t="s">
        <v>3733</v>
      </c>
      <c r="F167" s="266" t="s">
        <v>3709</v>
      </c>
      <c r="G167" s="267" t="s">
        <v>2043</v>
      </c>
      <c r="H167" s="268">
        <v>1</v>
      </c>
      <c r="I167" s="269"/>
      <c r="J167" s="270">
        <f>ROUND(I167*H167,2)</f>
        <v>0</v>
      </c>
      <c r="K167" s="266" t="s">
        <v>1</v>
      </c>
      <c r="L167" s="271"/>
      <c r="M167" s="272" t="s">
        <v>1</v>
      </c>
      <c r="N167" s="273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250</v>
      </c>
      <c r="AT167" s="239" t="s">
        <v>372</v>
      </c>
      <c r="AU167" s="239" t="s">
        <v>86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898</v>
      </c>
    </row>
    <row r="168" s="2" customFormat="1" ht="16.5" customHeight="1">
      <c r="A168" s="39"/>
      <c r="B168" s="40"/>
      <c r="C168" s="264" t="s">
        <v>394</v>
      </c>
      <c r="D168" s="264" t="s">
        <v>372</v>
      </c>
      <c r="E168" s="265" t="s">
        <v>3734</v>
      </c>
      <c r="F168" s="266" t="s">
        <v>3735</v>
      </c>
      <c r="G168" s="267" t="s">
        <v>2043</v>
      </c>
      <c r="H168" s="268">
        <v>1</v>
      </c>
      <c r="I168" s="269"/>
      <c r="J168" s="270">
        <f>ROUND(I168*H168,2)</f>
        <v>0</v>
      </c>
      <c r="K168" s="266" t="s">
        <v>1</v>
      </c>
      <c r="L168" s="271"/>
      <c r="M168" s="272" t="s">
        <v>1</v>
      </c>
      <c r="N168" s="273" t="s">
        <v>44</v>
      </c>
      <c r="O168" s="92"/>
      <c r="P168" s="237">
        <f>O168*H168</f>
        <v>0</v>
      </c>
      <c r="Q168" s="237">
        <v>0</v>
      </c>
      <c r="R168" s="237">
        <f>Q168*H168</f>
        <v>0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250</v>
      </c>
      <c r="AT168" s="239" t="s">
        <v>372</v>
      </c>
      <c r="AU168" s="239" t="s">
        <v>86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909</v>
      </c>
    </row>
    <row r="169" s="12" customFormat="1" ht="25.92" customHeight="1">
      <c r="A169" s="12"/>
      <c r="B169" s="212"/>
      <c r="C169" s="213"/>
      <c r="D169" s="214" t="s">
        <v>78</v>
      </c>
      <c r="E169" s="215" t="s">
        <v>3461</v>
      </c>
      <c r="F169" s="215" t="s">
        <v>3736</v>
      </c>
      <c r="G169" s="213"/>
      <c r="H169" s="213"/>
      <c r="I169" s="216"/>
      <c r="J169" s="217">
        <f>BK169</f>
        <v>0</v>
      </c>
      <c r="K169" s="213"/>
      <c r="L169" s="218"/>
      <c r="M169" s="219"/>
      <c r="N169" s="220"/>
      <c r="O169" s="220"/>
      <c r="P169" s="221">
        <f>SUM(P170:P191)</f>
        <v>0</v>
      </c>
      <c r="Q169" s="220"/>
      <c r="R169" s="221">
        <f>SUM(R170:R191)</f>
        <v>0</v>
      </c>
      <c r="S169" s="220"/>
      <c r="T169" s="222">
        <f>SUM(T170:T191)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3" t="s">
        <v>86</v>
      </c>
      <c r="AT169" s="224" t="s">
        <v>78</v>
      </c>
      <c r="AU169" s="224" t="s">
        <v>79</v>
      </c>
      <c r="AY169" s="223" t="s">
        <v>216</v>
      </c>
      <c r="BK169" s="225">
        <f>SUM(BK170:BK191)</f>
        <v>0</v>
      </c>
    </row>
    <row r="170" s="2" customFormat="1" ht="16.5" customHeight="1">
      <c r="A170" s="39"/>
      <c r="B170" s="40"/>
      <c r="C170" s="264" t="s">
        <v>398</v>
      </c>
      <c r="D170" s="264" t="s">
        <v>372</v>
      </c>
      <c r="E170" s="265" t="s">
        <v>3737</v>
      </c>
      <c r="F170" s="266" t="s">
        <v>3738</v>
      </c>
      <c r="G170" s="267" t="s">
        <v>2043</v>
      </c>
      <c r="H170" s="268">
        <v>3</v>
      </c>
      <c r="I170" s="269"/>
      <c r="J170" s="270">
        <f>ROUND(I170*H170,2)</f>
        <v>0</v>
      </c>
      <c r="K170" s="266" t="s">
        <v>1</v>
      </c>
      <c r="L170" s="271"/>
      <c r="M170" s="272" t="s">
        <v>1</v>
      </c>
      <c r="N170" s="273" t="s">
        <v>44</v>
      </c>
      <c r="O170" s="92"/>
      <c r="P170" s="237">
        <f>O170*H170</f>
        <v>0</v>
      </c>
      <c r="Q170" s="237">
        <v>0</v>
      </c>
      <c r="R170" s="237">
        <f>Q170*H170</f>
        <v>0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250</v>
      </c>
      <c r="AT170" s="239" t="s">
        <v>372</v>
      </c>
      <c r="AU170" s="239" t="s">
        <v>86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920</v>
      </c>
    </row>
    <row r="171" s="2" customFormat="1" ht="21.75" customHeight="1">
      <c r="A171" s="39"/>
      <c r="B171" s="40"/>
      <c r="C171" s="264" t="s">
        <v>403</v>
      </c>
      <c r="D171" s="264" t="s">
        <v>372</v>
      </c>
      <c r="E171" s="265" t="s">
        <v>3739</v>
      </c>
      <c r="F171" s="266" t="s">
        <v>3740</v>
      </c>
      <c r="G171" s="267" t="s">
        <v>2043</v>
      </c>
      <c r="H171" s="268">
        <v>4</v>
      </c>
      <c r="I171" s="269"/>
      <c r="J171" s="270">
        <f>ROUND(I171*H171,2)</f>
        <v>0</v>
      </c>
      <c r="K171" s="266" t="s">
        <v>1</v>
      </c>
      <c r="L171" s="271"/>
      <c r="M171" s="272" t="s">
        <v>1</v>
      </c>
      <c r="N171" s="273" t="s">
        <v>44</v>
      </c>
      <c r="O171" s="92"/>
      <c r="P171" s="237">
        <f>O171*H171</f>
        <v>0</v>
      </c>
      <c r="Q171" s="237">
        <v>0</v>
      </c>
      <c r="R171" s="237">
        <f>Q171*H171</f>
        <v>0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250</v>
      </c>
      <c r="AT171" s="239" t="s">
        <v>372</v>
      </c>
      <c r="AU171" s="239" t="s">
        <v>86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930</v>
      </c>
    </row>
    <row r="172" s="2" customFormat="1" ht="16.5" customHeight="1">
      <c r="A172" s="39"/>
      <c r="B172" s="40"/>
      <c r="C172" s="228" t="s">
        <v>408</v>
      </c>
      <c r="D172" s="228" t="s">
        <v>218</v>
      </c>
      <c r="E172" s="229" t="s">
        <v>3741</v>
      </c>
      <c r="F172" s="230" t="s">
        <v>3742</v>
      </c>
      <c r="G172" s="231" t="s">
        <v>2043</v>
      </c>
      <c r="H172" s="232">
        <v>4</v>
      </c>
      <c r="I172" s="233"/>
      <c r="J172" s="234">
        <f>ROUND(I172*H172,2)</f>
        <v>0</v>
      </c>
      <c r="K172" s="230" t="s">
        <v>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</v>
      </c>
      <c r="R172" s="237">
        <f>Q172*H172</f>
        <v>0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86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945</v>
      </c>
    </row>
    <row r="173" s="2" customFormat="1" ht="16.5" customHeight="1">
      <c r="A173" s="39"/>
      <c r="B173" s="40"/>
      <c r="C173" s="264" t="s">
        <v>415</v>
      </c>
      <c r="D173" s="264" t="s">
        <v>372</v>
      </c>
      <c r="E173" s="265" t="s">
        <v>3743</v>
      </c>
      <c r="F173" s="266" t="s">
        <v>3744</v>
      </c>
      <c r="G173" s="267" t="s">
        <v>2043</v>
      </c>
      <c r="H173" s="268">
        <v>1</v>
      </c>
      <c r="I173" s="269"/>
      <c r="J173" s="270">
        <f>ROUND(I173*H173,2)</f>
        <v>0</v>
      </c>
      <c r="K173" s="266" t="s">
        <v>1</v>
      </c>
      <c r="L173" s="271"/>
      <c r="M173" s="272" t="s">
        <v>1</v>
      </c>
      <c r="N173" s="273" t="s">
        <v>44</v>
      </c>
      <c r="O173" s="92"/>
      <c r="P173" s="237">
        <f>O173*H173</f>
        <v>0</v>
      </c>
      <c r="Q173" s="237">
        <v>0</v>
      </c>
      <c r="R173" s="237">
        <f>Q173*H173</f>
        <v>0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250</v>
      </c>
      <c r="AT173" s="239" t="s">
        <v>372</v>
      </c>
      <c r="AU173" s="239" t="s">
        <v>86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953</v>
      </c>
    </row>
    <row r="174" s="2" customFormat="1" ht="16.5" customHeight="1">
      <c r="A174" s="39"/>
      <c r="B174" s="40"/>
      <c r="C174" s="228" t="s">
        <v>420</v>
      </c>
      <c r="D174" s="228" t="s">
        <v>218</v>
      </c>
      <c r="E174" s="229" t="s">
        <v>3745</v>
      </c>
      <c r="F174" s="230" t="s">
        <v>3746</v>
      </c>
      <c r="G174" s="231" t="s">
        <v>2043</v>
      </c>
      <c r="H174" s="232">
        <v>1</v>
      </c>
      <c r="I174" s="233"/>
      <c r="J174" s="234">
        <f>ROUND(I174*H174,2)</f>
        <v>0</v>
      </c>
      <c r="K174" s="230" t="s">
        <v>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86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963</v>
      </c>
    </row>
    <row r="175" s="2" customFormat="1" ht="16.5" customHeight="1">
      <c r="A175" s="39"/>
      <c r="B175" s="40"/>
      <c r="C175" s="264" t="s">
        <v>424</v>
      </c>
      <c r="D175" s="264" t="s">
        <v>372</v>
      </c>
      <c r="E175" s="265" t="s">
        <v>3747</v>
      </c>
      <c r="F175" s="266" t="s">
        <v>3748</v>
      </c>
      <c r="G175" s="267" t="s">
        <v>2043</v>
      </c>
      <c r="H175" s="268">
        <v>2</v>
      </c>
      <c r="I175" s="269"/>
      <c r="J175" s="270">
        <f>ROUND(I175*H175,2)</f>
        <v>0</v>
      </c>
      <c r="K175" s="266" t="s">
        <v>1</v>
      </c>
      <c r="L175" s="271"/>
      <c r="M175" s="272" t="s">
        <v>1</v>
      </c>
      <c r="N175" s="273" t="s">
        <v>44</v>
      </c>
      <c r="O175" s="92"/>
      <c r="P175" s="237">
        <f>O175*H175</f>
        <v>0</v>
      </c>
      <c r="Q175" s="237">
        <v>0</v>
      </c>
      <c r="R175" s="237">
        <f>Q175*H175</f>
        <v>0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250</v>
      </c>
      <c r="AT175" s="239" t="s">
        <v>372</v>
      </c>
      <c r="AU175" s="239" t="s">
        <v>86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971</v>
      </c>
    </row>
    <row r="176" s="2" customFormat="1" ht="16.5" customHeight="1">
      <c r="A176" s="39"/>
      <c r="B176" s="40"/>
      <c r="C176" s="228" t="s">
        <v>428</v>
      </c>
      <c r="D176" s="228" t="s">
        <v>218</v>
      </c>
      <c r="E176" s="229" t="s">
        <v>3749</v>
      </c>
      <c r="F176" s="230" t="s">
        <v>3746</v>
      </c>
      <c r="G176" s="231" t="s">
        <v>2043</v>
      </c>
      <c r="H176" s="232">
        <v>2</v>
      </c>
      <c r="I176" s="233"/>
      <c r="J176" s="234">
        <f>ROUND(I176*H176,2)</f>
        <v>0</v>
      </c>
      <c r="K176" s="230" t="s">
        <v>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</v>
      </c>
      <c r="R176" s="237">
        <f>Q176*H176</f>
        <v>0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86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991</v>
      </c>
    </row>
    <row r="177" s="2" customFormat="1" ht="16.5" customHeight="1">
      <c r="A177" s="39"/>
      <c r="B177" s="40"/>
      <c r="C177" s="264" t="s">
        <v>432</v>
      </c>
      <c r="D177" s="264" t="s">
        <v>372</v>
      </c>
      <c r="E177" s="265" t="s">
        <v>3750</v>
      </c>
      <c r="F177" s="266" t="s">
        <v>3751</v>
      </c>
      <c r="G177" s="267" t="s">
        <v>2043</v>
      </c>
      <c r="H177" s="268">
        <v>2</v>
      </c>
      <c r="I177" s="269"/>
      <c r="J177" s="270">
        <f>ROUND(I177*H177,2)</f>
        <v>0</v>
      </c>
      <c r="K177" s="266" t="s">
        <v>1</v>
      </c>
      <c r="L177" s="271"/>
      <c r="M177" s="272" t="s">
        <v>1</v>
      </c>
      <c r="N177" s="273" t="s">
        <v>44</v>
      </c>
      <c r="O177" s="92"/>
      <c r="P177" s="237">
        <f>O177*H177</f>
        <v>0</v>
      </c>
      <c r="Q177" s="237">
        <v>0</v>
      </c>
      <c r="R177" s="237">
        <f>Q177*H177</f>
        <v>0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250</v>
      </c>
      <c r="AT177" s="239" t="s">
        <v>372</v>
      </c>
      <c r="AU177" s="239" t="s">
        <v>86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1010</v>
      </c>
    </row>
    <row r="178" s="2" customFormat="1" ht="16.5" customHeight="1">
      <c r="A178" s="39"/>
      <c r="B178" s="40"/>
      <c r="C178" s="228" t="s">
        <v>436</v>
      </c>
      <c r="D178" s="228" t="s">
        <v>218</v>
      </c>
      <c r="E178" s="229" t="s">
        <v>3752</v>
      </c>
      <c r="F178" s="230" t="s">
        <v>3753</v>
      </c>
      <c r="G178" s="231" t="s">
        <v>2043</v>
      </c>
      <c r="H178" s="232">
        <v>2</v>
      </c>
      <c r="I178" s="233"/>
      <c r="J178" s="234">
        <f>ROUND(I178*H178,2)</f>
        <v>0</v>
      </c>
      <c r="K178" s="230" t="s">
        <v>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</v>
      </c>
      <c r="R178" s="237">
        <f>Q178*H178</f>
        <v>0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86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1020</v>
      </c>
    </row>
    <row r="179" s="2" customFormat="1" ht="16.5" customHeight="1">
      <c r="A179" s="39"/>
      <c r="B179" s="40"/>
      <c r="C179" s="264" t="s">
        <v>441</v>
      </c>
      <c r="D179" s="264" t="s">
        <v>372</v>
      </c>
      <c r="E179" s="265" t="s">
        <v>3754</v>
      </c>
      <c r="F179" s="266" t="s">
        <v>3755</v>
      </c>
      <c r="G179" s="267" t="s">
        <v>2043</v>
      </c>
      <c r="H179" s="268">
        <v>1</v>
      </c>
      <c r="I179" s="269"/>
      <c r="J179" s="270">
        <f>ROUND(I179*H179,2)</f>
        <v>0</v>
      </c>
      <c r="K179" s="266" t="s">
        <v>1</v>
      </c>
      <c r="L179" s="271"/>
      <c r="M179" s="272" t="s">
        <v>1</v>
      </c>
      <c r="N179" s="273" t="s">
        <v>44</v>
      </c>
      <c r="O179" s="92"/>
      <c r="P179" s="237">
        <f>O179*H179</f>
        <v>0</v>
      </c>
      <c r="Q179" s="237">
        <v>0</v>
      </c>
      <c r="R179" s="237">
        <f>Q179*H179</f>
        <v>0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250</v>
      </c>
      <c r="AT179" s="239" t="s">
        <v>372</v>
      </c>
      <c r="AU179" s="239" t="s">
        <v>86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1030</v>
      </c>
    </row>
    <row r="180" s="2" customFormat="1" ht="16.5" customHeight="1">
      <c r="A180" s="39"/>
      <c r="B180" s="40"/>
      <c r="C180" s="228" t="s">
        <v>445</v>
      </c>
      <c r="D180" s="228" t="s">
        <v>218</v>
      </c>
      <c r="E180" s="229" t="s">
        <v>3756</v>
      </c>
      <c r="F180" s="230" t="s">
        <v>3757</v>
      </c>
      <c r="G180" s="231" t="s">
        <v>2043</v>
      </c>
      <c r="H180" s="232">
        <v>1</v>
      </c>
      <c r="I180" s="233"/>
      <c r="J180" s="234">
        <f>ROUND(I180*H180,2)</f>
        <v>0</v>
      </c>
      <c r="K180" s="230" t="s">
        <v>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</v>
      </c>
      <c r="R180" s="237">
        <f>Q180*H180</f>
        <v>0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86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1078</v>
      </c>
    </row>
    <row r="181" s="2" customFormat="1" ht="16.5" customHeight="1">
      <c r="A181" s="39"/>
      <c r="B181" s="40"/>
      <c r="C181" s="264" t="s">
        <v>449</v>
      </c>
      <c r="D181" s="264" t="s">
        <v>372</v>
      </c>
      <c r="E181" s="265" t="s">
        <v>3758</v>
      </c>
      <c r="F181" s="266" t="s">
        <v>3759</v>
      </c>
      <c r="G181" s="267" t="s">
        <v>2043</v>
      </c>
      <c r="H181" s="268">
        <v>1</v>
      </c>
      <c r="I181" s="269"/>
      <c r="J181" s="270">
        <f>ROUND(I181*H181,2)</f>
        <v>0</v>
      </c>
      <c r="K181" s="266" t="s">
        <v>1</v>
      </c>
      <c r="L181" s="271"/>
      <c r="M181" s="272" t="s">
        <v>1</v>
      </c>
      <c r="N181" s="273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250</v>
      </c>
      <c r="AT181" s="239" t="s">
        <v>372</v>
      </c>
      <c r="AU181" s="239" t="s">
        <v>86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1091</v>
      </c>
    </row>
    <row r="182" s="2" customFormat="1" ht="16.5" customHeight="1">
      <c r="A182" s="39"/>
      <c r="B182" s="40"/>
      <c r="C182" s="228" t="s">
        <v>453</v>
      </c>
      <c r="D182" s="228" t="s">
        <v>218</v>
      </c>
      <c r="E182" s="229" t="s">
        <v>3760</v>
      </c>
      <c r="F182" s="230" t="s">
        <v>3761</v>
      </c>
      <c r="G182" s="231" t="s">
        <v>2043</v>
      </c>
      <c r="H182" s="232">
        <v>1</v>
      </c>
      <c r="I182" s="233"/>
      <c r="J182" s="234">
        <f>ROUND(I182*H182,2)</f>
        <v>0</v>
      </c>
      <c r="K182" s="230" t="s">
        <v>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</v>
      </c>
      <c r="R182" s="237">
        <f>Q182*H182</f>
        <v>0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86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1103</v>
      </c>
    </row>
    <row r="183" s="2" customFormat="1" ht="16.5" customHeight="1">
      <c r="A183" s="39"/>
      <c r="B183" s="40"/>
      <c r="C183" s="264" t="s">
        <v>459</v>
      </c>
      <c r="D183" s="264" t="s">
        <v>372</v>
      </c>
      <c r="E183" s="265" t="s">
        <v>3762</v>
      </c>
      <c r="F183" s="266" t="s">
        <v>3763</v>
      </c>
      <c r="G183" s="267" t="s">
        <v>2043</v>
      </c>
      <c r="H183" s="268">
        <v>1</v>
      </c>
      <c r="I183" s="269"/>
      <c r="J183" s="270">
        <f>ROUND(I183*H183,2)</f>
        <v>0</v>
      </c>
      <c r="K183" s="266" t="s">
        <v>1</v>
      </c>
      <c r="L183" s="271"/>
      <c r="M183" s="272" t="s">
        <v>1</v>
      </c>
      <c r="N183" s="273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250</v>
      </c>
      <c r="AT183" s="239" t="s">
        <v>372</v>
      </c>
      <c r="AU183" s="239" t="s">
        <v>86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1113</v>
      </c>
    </row>
    <row r="184" s="2" customFormat="1" ht="16.5" customHeight="1">
      <c r="A184" s="39"/>
      <c r="B184" s="40"/>
      <c r="C184" s="228" t="s">
        <v>464</v>
      </c>
      <c r="D184" s="228" t="s">
        <v>218</v>
      </c>
      <c r="E184" s="229" t="s">
        <v>3764</v>
      </c>
      <c r="F184" s="230" t="s">
        <v>3765</v>
      </c>
      <c r="G184" s="231" t="s">
        <v>2043</v>
      </c>
      <c r="H184" s="232">
        <v>1</v>
      </c>
      <c r="I184" s="233"/>
      <c r="J184" s="234">
        <f>ROUND(I184*H184,2)</f>
        <v>0</v>
      </c>
      <c r="K184" s="230" t="s">
        <v>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</v>
      </c>
      <c r="R184" s="237">
        <f>Q184*H184</f>
        <v>0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86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1123</v>
      </c>
    </row>
    <row r="185" s="2" customFormat="1" ht="16.5" customHeight="1">
      <c r="A185" s="39"/>
      <c r="B185" s="40"/>
      <c r="C185" s="264" t="s">
        <v>469</v>
      </c>
      <c r="D185" s="264" t="s">
        <v>372</v>
      </c>
      <c r="E185" s="265" t="s">
        <v>3766</v>
      </c>
      <c r="F185" s="266" t="s">
        <v>3767</v>
      </c>
      <c r="G185" s="267" t="s">
        <v>2043</v>
      </c>
      <c r="H185" s="268">
        <v>1</v>
      </c>
      <c r="I185" s="269"/>
      <c r="J185" s="270">
        <f>ROUND(I185*H185,2)</f>
        <v>0</v>
      </c>
      <c r="K185" s="266" t="s">
        <v>1</v>
      </c>
      <c r="L185" s="271"/>
      <c r="M185" s="272" t="s">
        <v>1</v>
      </c>
      <c r="N185" s="273" t="s">
        <v>44</v>
      </c>
      <c r="O185" s="92"/>
      <c r="P185" s="237">
        <f>O185*H185</f>
        <v>0</v>
      </c>
      <c r="Q185" s="237">
        <v>0</v>
      </c>
      <c r="R185" s="237">
        <f>Q185*H185</f>
        <v>0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250</v>
      </c>
      <c r="AT185" s="239" t="s">
        <v>372</v>
      </c>
      <c r="AU185" s="239" t="s">
        <v>86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1132</v>
      </c>
    </row>
    <row r="186" s="2" customFormat="1" ht="16.5" customHeight="1">
      <c r="A186" s="39"/>
      <c r="B186" s="40"/>
      <c r="C186" s="228" t="s">
        <v>474</v>
      </c>
      <c r="D186" s="228" t="s">
        <v>218</v>
      </c>
      <c r="E186" s="229" t="s">
        <v>3768</v>
      </c>
      <c r="F186" s="230" t="s">
        <v>3769</v>
      </c>
      <c r="G186" s="231" t="s">
        <v>2043</v>
      </c>
      <c r="H186" s="232">
        <v>1</v>
      </c>
      <c r="I186" s="233"/>
      <c r="J186" s="234">
        <f>ROUND(I186*H186,2)</f>
        <v>0</v>
      </c>
      <c r="K186" s="230" t="s">
        <v>1</v>
      </c>
      <c r="L186" s="45"/>
      <c r="M186" s="235" t="s">
        <v>1</v>
      </c>
      <c r="N186" s="236" t="s">
        <v>44</v>
      </c>
      <c r="O186" s="92"/>
      <c r="P186" s="237">
        <f>O186*H186</f>
        <v>0</v>
      </c>
      <c r="Q186" s="237">
        <v>0</v>
      </c>
      <c r="R186" s="237">
        <f>Q186*H186</f>
        <v>0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121</v>
      </c>
      <c r="AT186" s="239" t="s">
        <v>218</v>
      </c>
      <c r="AU186" s="239" t="s">
        <v>86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121</v>
      </c>
      <c r="BM186" s="239" t="s">
        <v>1140</v>
      </c>
    </row>
    <row r="187" s="2" customFormat="1" ht="16.5" customHeight="1">
      <c r="A187" s="39"/>
      <c r="B187" s="40"/>
      <c r="C187" s="264" t="s">
        <v>479</v>
      </c>
      <c r="D187" s="264" t="s">
        <v>372</v>
      </c>
      <c r="E187" s="265" t="s">
        <v>3770</v>
      </c>
      <c r="F187" s="266" t="s">
        <v>3771</v>
      </c>
      <c r="G187" s="267" t="s">
        <v>2043</v>
      </c>
      <c r="H187" s="268">
        <v>3</v>
      </c>
      <c r="I187" s="269"/>
      <c r="J187" s="270">
        <f>ROUND(I187*H187,2)</f>
        <v>0</v>
      </c>
      <c r="K187" s="266" t="s">
        <v>1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250</v>
      </c>
      <c r="AT187" s="239" t="s">
        <v>372</v>
      </c>
      <c r="AU187" s="239" t="s">
        <v>86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1149</v>
      </c>
    </row>
    <row r="188" s="2" customFormat="1" ht="16.5" customHeight="1">
      <c r="A188" s="39"/>
      <c r="B188" s="40"/>
      <c r="C188" s="228" t="s">
        <v>483</v>
      </c>
      <c r="D188" s="228" t="s">
        <v>218</v>
      </c>
      <c r="E188" s="229" t="s">
        <v>3772</v>
      </c>
      <c r="F188" s="230" t="s">
        <v>3773</v>
      </c>
      <c r="G188" s="231" t="s">
        <v>2043</v>
      </c>
      <c r="H188" s="232">
        <v>3</v>
      </c>
      <c r="I188" s="233"/>
      <c r="J188" s="234">
        <f>ROUND(I188*H188,2)</f>
        <v>0</v>
      </c>
      <c r="K188" s="230" t="s">
        <v>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86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1210</v>
      </c>
    </row>
    <row r="189" s="2" customFormat="1" ht="16.5" customHeight="1">
      <c r="A189" s="39"/>
      <c r="B189" s="40"/>
      <c r="C189" s="264" t="s">
        <v>487</v>
      </c>
      <c r="D189" s="264" t="s">
        <v>372</v>
      </c>
      <c r="E189" s="265" t="s">
        <v>3774</v>
      </c>
      <c r="F189" s="266" t="s">
        <v>3775</v>
      </c>
      <c r="G189" s="267" t="s">
        <v>293</v>
      </c>
      <c r="H189" s="268">
        <v>200</v>
      </c>
      <c r="I189" s="269"/>
      <c r="J189" s="270">
        <f>ROUND(I189*H189,2)</f>
        <v>0</v>
      </c>
      <c r="K189" s="266" t="s">
        <v>1</v>
      </c>
      <c r="L189" s="271"/>
      <c r="M189" s="272" t="s">
        <v>1</v>
      </c>
      <c r="N189" s="273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250</v>
      </c>
      <c r="AT189" s="239" t="s">
        <v>372</v>
      </c>
      <c r="AU189" s="239" t="s">
        <v>86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121</v>
      </c>
      <c r="BM189" s="239" t="s">
        <v>1230</v>
      </c>
    </row>
    <row r="190" s="2" customFormat="1" ht="16.5" customHeight="1">
      <c r="A190" s="39"/>
      <c r="B190" s="40"/>
      <c r="C190" s="228" t="s">
        <v>494</v>
      </c>
      <c r="D190" s="228" t="s">
        <v>218</v>
      </c>
      <c r="E190" s="229" t="s">
        <v>3776</v>
      </c>
      <c r="F190" s="230" t="s">
        <v>3589</v>
      </c>
      <c r="G190" s="231" t="s">
        <v>293</v>
      </c>
      <c r="H190" s="232">
        <v>200</v>
      </c>
      <c r="I190" s="233"/>
      <c r="J190" s="234">
        <f>ROUND(I190*H190,2)</f>
        <v>0</v>
      </c>
      <c r="K190" s="230" t="s">
        <v>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86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1243</v>
      </c>
    </row>
    <row r="191" s="2" customFormat="1" ht="16.5" customHeight="1">
      <c r="A191" s="39"/>
      <c r="B191" s="40"/>
      <c r="C191" s="264" t="s">
        <v>499</v>
      </c>
      <c r="D191" s="264" t="s">
        <v>372</v>
      </c>
      <c r="E191" s="265" t="s">
        <v>3777</v>
      </c>
      <c r="F191" s="266" t="s">
        <v>3709</v>
      </c>
      <c r="G191" s="267" t="s">
        <v>2043</v>
      </c>
      <c r="H191" s="268">
        <v>1</v>
      </c>
      <c r="I191" s="269"/>
      <c r="J191" s="270">
        <f>ROUND(I191*H191,2)</f>
        <v>0</v>
      </c>
      <c r="K191" s="266" t="s">
        <v>1</v>
      </c>
      <c r="L191" s="271"/>
      <c r="M191" s="272" t="s">
        <v>1</v>
      </c>
      <c r="N191" s="273" t="s">
        <v>44</v>
      </c>
      <c r="O191" s="92"/>
      <c r="P191" s="237">
        <f>O191*H191</f>
        <v>0</v>
      </c>
      <c r="Q191" s="237">
        <v>0</v>
      </c>
      <c r="R191" s="237">
        <f>Q191*H191</f>
        <v>0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250</v>
      </c>
      <c r="AT191" s="239" t="s">
        <v>372</v>
      </c>
      <c r="AU191" s="239" t="s">
        <v>86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1256</v>
      </c>
    </row>
    <row r="192" s="12" customFormat="1" ht="25.92" customHeight="1">
      <c r="A192" s="12"/>
      <c r="B192" s="212"/>
      <c r="C192" s="213"/>
      <c r="D192" s="214" t="s">
        <v>78</v>
      </c>
      <c r="E192" s="215" t="s">
        <v>3548</v>
      </c>
      <c r="F192" s="215" t="s">
        <v>3778</v>
      </c>
      <c r="G192" s="213"/>
      <c r="H192" s="213"/>
      <c r="I192" s="216"/>
      <c r="J192" s="217">
        <f>BK192</f>
        <v>0</v>
      </c>
      <c r="K192" s="213"/>
      <c r="L192" s="218"/>
      <c r="M192" s="219"/>
      <c r="N192" s="220"/>
      <c r="O192" s="220"/>
      <c r="P192" s="221">
        <f>SUM(P193:P200)</f>
        <v>0</v>
      </c>
      <c r="Q192" s="220"/>
      <c r="R192" s="221">
        <f>SUM(R193:R200)</f>
        <v>0</v>
      </c>
      <c r="S192" s="220"/>
      <c r="T192" s="222">
        <f>SUM(T193:T200)</f>
        <v>0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23" t="s">
        <v>86</v>
      </c>
      <c r="AT192" s="224" t="s">
        <v>78</v>
      </c>
      <c r="AU192" s="224" t="s">
        <v>79</v>
      </c>
      <c r="AY192" s="223" t="s">
        <v>216</v>
      </c>
      <c r="BK192" s="225">
        <f>SUM(BK193:BK200)</f>
        <v>0</v>
      </c>
    </row>
    <row r="193" s="2" customFormat="1" ht="16.5" customHeight="1">
      <c r="A193" s="39"/>
      <c r="B193" s="40"/>
      <c r="C193" s="264" t="s">
        <v>504</v>
      </c>
      <c r="D193" s="264" t="s">
        <v>372</v>
      </c>
      <c r="E193" s="265" t="s">
        <v>3779</v>
      </c>
      <c r="F193" s="266" t="s">
        <v>3780</v>
      </c>
      <c r="G193" s="267" t="s">
        <v>2043</v>
      </c>
      <c r="H193" s="268">
        <v>1</v>
      </c>
      <c r="I193" s="269"/>
      <c r="J193" s="270">
        <f>ROUND(I193*H193,2)</f>
        <v>0</v>
      </c>
      <c r="K193" s="266" t="s">
        <v>1</v>
      </c>
      <c r="L193" s="271"/>
      <c r="M193" s="272" t="s">
        <v>1</v>
      </c>
      <c r="N193" s="273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250</v>
      </c>
      <c r="AT193" s="239" t="s">
        <v>372</v>
      </c>
      <c r="AU193" s="239" t="s">
        <v>86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1277</v>
      </c>
    </row>
    <row r="194" s="2" customFormat="1" ht="16.5" customHeight="1">
      <c r="A194" s="39"/>
      <c r="B194" s="40"/>
      <c r="C194" s="228" t="s">
        <v>510</v>
      </c>
      <c r="D194" s="228" t="s">
        <v>218</v>
      </c>
      <c r="E194" s="229" t="s">
        <v>3781</v>
      </c>
      <c r="F194" s="230" t="s">
        <v>3782</v>
      </c>
      <c r="G194" s="231" t="s">
        <v>2043</v>
      </c>
      <c r="H194" s="232">
        <v>1</v>
      </c>
      <c r="I194" s="233"/>
      <c r="J194" s="234">
        <f>ROUND(I194*H194,2)</f>
        <v>0</v>
      </c>
      <c r="K194" s="230" t="s">
        <v>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86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1294</v>
      </c>
    </row>
    <row r="195" s="2" customFormat="1" ht="16.5" customHeight="1">
      <c r="A195" s="39"/>
      <c r="B195" s="40"/>
      <c r="C195" s="264" t="s">
        <v>515</v>
      </c>
      <c r="D195" s="264" t="s">
        <v>372</v>
      </c>
      <c r="E195" s="265" t="s">
        <v>3783</v>
      </c>
      <c r="F195" s="266" t="s">
        <v>3784</v>
      </c>
      <c r="G195" s="267" t="s">
        <v>2043</v>
      </c>
      <c r="H195" s="268">
        <v>1</v>
      </c>
      <c r="I195" s="269"/>
      <c r="J195" s="270">
        <f>ROUND(I195*H195,2)</f>
        <v>0</v>
      </c>
      <c r="K195" s="266" t="s">
        <v>1</v>
      </c>
      <c r="L195" s="271"/>
      <c r="M195" s="272" t="s">
        <v>1</v>
      </c>
      <c r="N195" s="273" t="s">
        <v>44</v>
      </c>
      <c r="O195" s="92"/>
      <c r="P195" s="237">
        <f>O195*H195</f>
        <v>0</v>
      </c>
      <c r="Q195" s="237">
        <v>0</v>
      </c>
      <c r="R195" s="237">
        <f>Q195*H195</f>
        <v>0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250</v>
      </c>
      <c r="AT195" s="239" t="s">
        <v>372</v>
      </c>
      <c r="AU195" s="239" t="s">
        <v>86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1322</v>
      </c>
    </row>
    <row r="196" s="2" customFormat="1" ht="16.5" customHeight="1">
      <c r="A196" s="39"/>
      <c r="B196" s="40"/>
      <c r="C196" s="228" t="s">
        <v>521</v>
      </c>
      <c r="D196" s="228" t="s">
        <v>218</v>
      </c>
      <c r="E196" s="229" t="s">
        <v>3785</v>
      </c>
      <c r="F196" s="230" t="s">
        <v>3786</v>
      </c>
      <c r="G196" s="231" t="s">
        <v>2043</v>
      </c>
      <c r="H196" s="232">
        <v>1</v>
      </c>
      <c r="I196" s="233"/>
      <c r="J196" s="234">
        <f>ROUND(I196*H196,2)</f>
        <v>0</v>
      </c>
      <c r="K196" s="230" t="s">
        <v>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86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1332</v>
      </c>
    </row>
    <row r="197" s="2" customFormat="1" ht="16.5" customHeight="1">
      <c r="A197" s="39"/>
      <c r="B197" s="40"/>
      <c r="C197" s="264" t="s">
        <v>528</v>
      </c>
      <c r="D197" s="264" t="s">
        <v>372</v>
      </c>
      <c r="E197" s="265" t="s">
        <v>3787</v>
      </c>
      <c r="F197" s="266" t="s">
        <v>3788</v>
      </c>
      <c r="G197" s="267" t="s">
        <v>2043</v>
      </c>
      <c r="H197" s="268">
        <v>1</v>
      </c>
      <c r="I197" s="269"/>
      <c r="J197" s="270">
        <f>ROUND(I197*H197,2)</f>
        <v>0</v>
      </c>
      <c r="K197" s="266" t="s">
        <v>1</v>
      </c>
      <c r="L197" s="271"/>
      <c r="M197" s="272" t="s">
        <v>1</v>
      </c>
      <c r="N197" s="273" t="s">
        <v>44</v>
      </c>
      <c r="O197" s="92"/>
      <c r="P197" s="237">
        <f>O197*H197</f>
        <v>0</v>
      </c>
      <c r="Q197" s="237">
        <v>0</v>
      </c>
      <c r="R197" s="237">
        <f>Q197*H197</f>
        <v>0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250</v>
      </c>
      <c r="AT197" s="239" t="s">
        <v>372</v>
      </c>
      <c r="AU197" s="239" t="s">
        <v>86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1344</v>
      </c>
    </row>
    <row r="198" s="2" customFormat="1" ht="16.5" customHeight="1">
      <c r="A198" s="39"/>
      <c r="B198" s="40"/>
      <c r="C198" s="228" t="s">
        <v>856</v>
      </c>
      <c r="D198" s="228" t="s">
        <v>218</v>
      </c>
      <c r="E198" s="229" t="s">
        <v>3789</v>
      </c>
      <c r="F198" s="230" t="s">
        <v>3790</v>
      </c>
      <c r="G198" s="231" t="s">
        <v>2043</v>
      </c>
      <c r="H198" s="232">
        <v>1</v>
      </c>
      <c r="I198" s="233"/>
      <c r="J198" s="234">
        <f>ROUND(I198*H198,2)</f>
        <v>0</v>
      </c>
      <c r="K198" s="230" t="s">
        <v>1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</v>
      </c>
      <c r="R198" s="237">
        <f>Q198*H198</f>
        <v>0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121</v>
      </c>
      <c r="AT198" s="239" t="s">
        <v>218</v>
      </c>
      <c r="AU198" s="239" t="s">
        <v>86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121</v>
      </c>
      <c r="BM198" s="239" t="s">
        <v>1361</v>
      </c>
    </row>
    <row r="199" s="2" customFormat="1" ht="16.5" customHeight="1">
      <c r="A199" s="39"/>
      <c r="B199" s="40"/>
      <c r="C199" s="264" t="s">
        <v>863</v>
      </c>
      <c r="D199" s="264" t="s">
        <v>372</v>
      </c>
      <c r="E199" s="265" t="s">
        <v>3791</v>
      </c>
      <c r="F199" s="266" t="s">
        <v>3792</v>
      </c>
      <c r="G199" s="267" t="s">
        <v>2043</v>
      </c>
      <c r="H199" s="268">
        <v>1</v>
      </c>
      <c r="I199" s="269"/>
      <c r="J199" s="270">
        <f>ROUND(I199*H199,2)</f>
        <v>0</v>
      </c>
      <c r="K199" s="266" t="s">
        <v>1</v>
      </c>
      <c r="L199" s="271"/>
      <c r="M199" s="272" t="s">
        <v>1</v>
      </c>
      <c r="N199" s="273" t="s">
        <v>44</v>
      </c>
      <c r="O199" s="92"/>
      <c r="P199" s="237">
        <f>O199*H199</f>
        <v>0</v>
      </c>
      <c r="Q199" s="237">
        <v>0</v>
      </c>
      <c r="R199" s="237">
        <f>Q199*H199</f>
        <v>0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250</v>
      </c>
      <c r="AT199" s="239" t="s">
        <v>372</v>
      </c>
      <c r="AU199" s="239" t="s">
        <v>86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121</v>
      </c>
      <c r="BM199" s="239" t="s">
        <v>1371</v>
      </c>
    </row>
    <row r="200" s="2" customFormat="1" ht="16.5" customHeight="1">
      <c r="A200" s="39"/>
      <c r="B200" s="40"/>
      <c r="C200" s="228" t="s">
        <v>869</v>
      </c>
      <c r="D200" s="228" t="s">
        <v>218</v>
      </c>
      <c r="E200" s="229" t="s">
        <v>3793</v>
      </c>
      <c r="F200" s="230" t="s">
        <v>3790</v>
      </c>
      <c r="G200" s="231" t="s">
        <v>2043</v>
      </c>
      <c r="H200" s="232">
        <v>1</v>
      </c>
      <c r="I200" s="233"/>
      <c r="J200" s="234">
        <f>ROUND(I200*H200,2)</f>
        <v>0</v>
      </c>
      <c r="K200" s="230" t="s">
        <v>1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</v>
      </c>
      <c r="R200" s="237">
        <f>Q200*H200</f>
        <v>0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121</v>
      </c>
      <c r="AT200" s="239" t="s">
        <v>218</v>
      </c>
      <c r="AU200" s="239" t="s">
        <v>86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121</v>
      </c>
      <c r="BM200" s="239" t="s">
        <v>1396</v>
      </c>
    </row>
    <row r="201" s="12" customFormat="1" ht="25.92" customHeight="1">
      <c r="A201" s="12"/>
      <c r="B201" s="212"/>
      <c r="C201" s="213"/>
      <c r="D201" s="214" t="s">
        <v>78</v>
      </c>
      <c r="E201" s="215" t="s">
        <v>3634</v>
      </c>
      <c r="F201" s="215" t="s">
        <v>3635</v>
      </c>
      <c r="G201" s="213"/>
      <c r="H201" s="213"/>
      <c r="I201" s="216"/>
      <c r="J201" s="217">
        <f>BK201</f>
        <v>0</v>
      </c>
      <c r="K201" s="213"/>
      <c r="L201" s="218"/>
      <c r="M201" s="219"/>
      <c r="N201" s="220"/>
      <c r="O201" s="220"/>
      <c r="P201" s="221">
        <f>SUM(P202:P215)</f>
        <v>0</v>
      </c>
      <c r="Q201" s="220"/>
      <c r="R201" s="221">
        <f>SUM(R202:R215)</f>
        <v>0</v>
      </c>
      <c r="S201" s="220"/>
      <c r="T201" s="222">
        <f>SUM(T202:T215)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23" t="s">
        <v>86</v>
      </c>
      <c r="AT201" s="224" t="s">
        <v>78</v>
      </c>
      <c r="AU201" s="224" t="s">
        <v>79</v>
      </c>
      <c r="AY201" s="223" t="s">
        <v>216</v>
      </c>
      <c r="BK201" s="225">
        <f>SUM(BK202:BK215)</f>
        <v>0</v>
      </c>
    </row>
    <row r="202" s="2" customFormat="1" ht="16.5" customHeight="1">
      <c r="A202" s="39"/>
      <c r="B202" s="40"/>
      <c r="C202" s="264" t="s">
        <v>875</v>
      </c>
      <c r="D202" s="264" t="s">
        <v>372</v>
      </c>
      <c r="E202" s="265" t="s">
        <v>3794</v>
      </c>
      <c r="F202" s="266" t="s">
        <v>3795</v>
      </c>
      <c r="G202" s="267" t="s">
        <v>2043</v>
      </c>
      <c r="H202" s="268">
        <v>250</v>
      </c>
      <c r="I202" s="269"/>
      <c r="J202" s="270">
        <f>ROUND(I202*H202,2)</f>
        <v>0</v>
      </c>
      <c r="K202" s="266" t="s">
        <v>1</v>
      </c>
      <c r="L202" s="271"/>
      <c r="M202" s="272" t="s">
        <v>1</v>
      </c>
      <c r="N202" s="273" t="s">
        <v>44</v>
      </c>
      <c r="O202" s="92"/>
      <c r="P202" s="237">
        <f>O202*H202</f>
        <v>0</v>
      </c>
      <c r="Q202" s="237">
        <v>0</v>
      </c>
      <c r="R202" s="237">
        <f>Q202*H202</f>
        <v>0</v>
      </c>
      <c r="S202" s="237">
        <v>0</v>
      </c>
      <c r="T202" s="238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39" t="s">
        <v>250</v>
      </c>
      <c r="AT202" s="239" t="s">
        <v>372</v>
      </c>
      <c r="AU202" s="239" t="s">
        <v>86</v>
      </c>
      <c r="AY202" s="18" t="s">
        <v>216</v>
      </c>
      <c r="BE202" s="240">
        <f>IF(N202="základní",J202,0)</f>
        <v>0</v>
      </c>
      <c r="BF202" s="240">
        <f>IF(N202="snížená",J202,0)</f>
        <v>0</v>
      </c>
      <c r="BG202" s="240">
        <f>IF(N202="zákl. přenesená",J202,0)</f>
        <v>0</v>
      </c>
      <c r="BH202" s="240">
        <f>IF(N202="sníž. přenesená",J202,0)</f>
        <v>0</v>
      </c>
      <c r="BI202" s="240">
        <f>IF(N202="nulová",J202,0)</f>
        <v>0</v>
      </c>
      <c r="BJ202" s="18" t="s">
        <v>86</v>
      </c>
      <c r="BK202" s="240">
        <f>ROUND(I202*H202,2)</f>
        <v>0</v>
      </c>
      <c r="BL202" s="18" t="s">
        <v>121</v>
      </c>
      <c r="BM202" s="239" t="s">
        <v>1406</v>
      </c>
    </row>
    <row r="203" s="2" customFormat="1" ht="16.5" customHeight="1">
      <c r="A203" s="39"/>
      <c r="B203" s="40"/>
      <c r="C203" s="228" t="s">
        <v>880</v>
      </c>
      <c r="D203" s="228" t="s">
        <v>218</v>
      </c>
      <c r="E203" s="229" t="s">
        <v>3796</v>
      </c>
      <c r="F203" s="230" t="s">
        <v>3609</v>
      </c>
      <c r="G203" s="231" t="s">
        <v>2043</v>
      </c>
      <c r="H203" s="232">
        <v>250</v>
      </c>
      <c r="I203" s="233"/>
      <c r="J203" s="234">
        <f>ROUND(I203*H203,2)</f>
        <v>0</v>
      </c>
      <c r="K203" s="230" t="s">
        <v>1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</v>
      </c>
      <c r="R203" s="237">
        <f>Q203*H203</f>
        <v>0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121</v>
      </c>
      <c r="AT203" s="239" t="s">
        <v>218</v>
      </c>
      <c r="AU203" s="239" t="s">
        <v>86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121</v>
      </c>
      <c r="BM203" s="239" t="s">
        <v>1417</v>
      </c>
    </row>
    <row r="204" s="2" customFormat="1" ht="16.5" customHeight="1">
      <c r="A204" s="39"/>
      <c r="B204" s="40"/>
      <c r="C204" s="264" t="s">
        <v>885</v>
      </c>
      <c r="D204" s="264" t="s">
        <v>372</v>
      </c>
      <c r="E204" s="265" t="s">
        <v>3797</v>
      </c>
      <c r="F204" s="266" t="s">
        <v>3798</v>
      </c>
      <c r="G204" s="267" t="s">
        <v>293</v>
      </c>
      <c r="H204" s="268">
        <v>200</v>
      </c>
      <c r="I204" s="269"/>
      <c r="J204" s="270">
        <f>ROUND(I204*H204,2)</f>
        <v>0</v>
      </c>
      <c r="K204" s="266" t="s">
        <v>1</v>
      </c>
      <c r="L204" s="271"/>
      <c r="M204" s="272" t="s">
        <v>1</v>
      </c>
      <c r="N204" s="273" t="s">
        <v>44</v>
      </c>
      <c r="O204" s="92"/>
      <c r="P204" s="237">
        <f>O204*H204</f>
        <v>0</v>
      </c>
      <c r="Q204" s="237">
        <v>0</v>
      </c>
      <c r="R204" s="237">
        <f>Q204*H204</f>
        <v>0</v>
      </c>
      <c r="S204" s="237">
        <v>0</v>
      </c>
      <c r="T204" s="238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39" t="s">
        <v>250</v>
      </c>
      <c r="AT204" s="239" t="s">
        <v>372</v>
      </c>
      <c r="AU204" s="239" t="s">
        <v>86</v>
      </c>
      <c r="AY204" s="18" t="s">
        <v>216</v>
      </c>
      <c r="BE204" s="240">
        <f>IF(N204="základní",J204,0)</f>
        <v>0</v>
      </c>
      <c r="BF204" s="240">
        <f>IF(N204="snížená",J204,0)</f>
        <v>0</v>
      </c>
      <c r="BG204" s="240">
        <f>IF(N204="zákl. přenesená",J204,0)</f>
        <v>0</v>
      </c>
      <c r="BH204" s="240">
        <f>IF(N204="sníž. přenesená",J204,0)</f>
        <v>0</v>
      </c>
      <c r="BI204" s="240">
        <f>IF(N204="nulová",J204,0)</f>
        <v>0</v>
      </c>
      <c r="BJ204" s="18" t="s">
        <v>86</v>
      </c>
      <c r="BK204" s="240">
        <f>ROUND(I204*H204,2)</f>
        <v>0</v>
      </c>
      <c r="BL204" s="18" t="s">
        <v>121</v>
      </c>
      <c r="BM204" s="239" t="s">
        <v>1430</v>
      </c>
    </row>
    <row r="205" s="2" customFormat="1" ht="16.5" customHeight="1">
      <c r="A205" s="39"/>
      <c r="B205" s="40"/>
      <c r="C205" s="228" t="s">
        <v>891</v>
      </c>
      <c r="D205" s="228" t="s">
        <v>218</v>
      </c>
      <c r="E205" s="229" t="s">
        <v>3799</v>
      </c>
      <c r="F205" s="230" t="s">
        <v>3613</v>
      </c>
      <c r="G205" s="231" t="s">
        <v>293</v>
      </c>
      <c r="H205" s="232">
        <v>200</v>
      </c>
      <c r="I205" s="233"/>
      <c r="J205" s="234">
        <f>ROUND(I205*H205,2)</f>
        <v>0</v>
      </c>
      <c r="K205" s="230" t="s">
        <v>1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</v>
      </c>
      <c r="R205" s="237">
        <f>Q205*H205</f>
        <v>0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121</v>
      </c>
      <c r="AT205" s="239" t="s">
        <v>218</v>
      </c>
      <c r="AU205" s="239" t="s">
        <v>86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121</v>
      </c>
      <c r="BM205" s="239" t="s">
        <v>1442</v>
      </c>
    </row>
    <row r="206" s="2" customFormat="1" ht="16.5" customHeight="1">
      <c r="A206" s="39"/>
      <c r="B206" s="40"/>
      <c r="C206" s="264" t="s">
        <v>898</v>
      </c>
      <c r="D206" s="264" t="s">
        <v>372</v>
      </c>
      <c r="E206" s="265" t="s">
        <v>3800</v>
      </c>
      <c r="F206" s="266" t="s">
        <v>3801</v>
      </c>
      <c r="G206" s="267" t="s">
        <v>293</v>
      </c>
      <c r="H206" s="268">
        <v>150</v>
      </c>
      <c r="I206" s="269"/>
      <c r="J206" s="270">
        <f>ROUND(I206*H206,2)</f>
        <v>0</v>
      </c>
      <c r="K206" s="266" t="s">
        <v>1</v>
      </c>
      <c r="L206" s="271"/>
      <c r="M206" s="272" t="s">
        <v>1</v>
      </c>
      <c r="N206" s="273" t="s">
        <v>44</v>
      </c>
      <c r="O206" s="92"/>
      <c r="P206" s="237">
        <f>O206*H206</f>
        <v>0</v>
      </c>
      <c r="Q206" s="237">
        <v>0</v>
      </c>
      <c r="R206" s="237">
        <f>Q206*H206</f>
        <v>0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250</v>
      </c>
      <c r="AT206" s="239" t="s">
        <v>372</v>
      </c>
      <c r="AU206" s="239" t="s">
        <v>86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121</v>
      </c>
      <c r="BM206" s="239" t="s">
        <v>1454</v>
      </c>
    </row>
    <row r="207" s="2" customFormat="1" ht="16.5" customHeight="1">
      <c r="A207" s="39"/>
      <c r="B207" s="40"/>
      <c r="C207" s="228" t="s">
        <v>903</v>
      </c>
      <c r="D207" s="228" t="s">
        <v>218</v>
      </c>
      <c r="E207" s="229" t="s">
        <v>3802</v>
      </c>
      <c r="F207" s="230" t="s">
        <v>3803</v>
      </c>
      <c r="G207" s="231" t="s">
        <v>293</v>
      </c>
      <c r="H207" s="232">
        <v>150</v>
      </c>
      <c r="I207" s="233"/>
      <c r="J207" s="234">
        <f>ROUND(I207*H207,2)</f>
        <v>0</v>
      </c>
      <c r="K207" s="230" t="s">
        <v>1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121</v>
      </c>
      <c r="AT207" s="239" t="s">
        <v>218</v>
      </c>
      <c r="AU207" s="239" t="s">
        <v>86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121</v>
      </c>
      <c r="BM207" s="239" t="s">
        <v>1463</v>
      </c>
    </row>
    <row r="208" s="2" customFormat="1" ht="16.5" customHeight="1">
      <c r="A208" s="39"/>
      <c r="B208" s="40"/>
      <c r="C208" s="228" t="s">
        <v>909</v>
      </c>
      <c r="D208" s="228" t="s">
        <v>218</v>
      </c>
      <c r="E208" s="229" t="s">
        <v>3804</v>
      </c>
      <c r="F208" s="230" t="s">
        <v>3644</v>
      </c>
      <c r="G208" s="231" t="s">
        <v>3645</v>
      </c>
      <c r="H208" s="232">
        <v>16</v>
      </c>
      <c r="I208" s="233"/>
      <c r="J208" s="234">
        <f>ROUND(I208*H208,2)</f>
        <v>0</v>
      </c>
      <c r="K208" s="230" t="s">
        <v>1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121</v>
      </c>
      <c r="AT208" s="239" t="s">
        <v>218</v>
      </c>
      <c r="AU208" s="239" t="s">
        <v>86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121</v>
      </c>
      <c r="BM208" s="239" t="s">
        <v>1472</v>
      </c>
    </row>
    <row r="209" s="2" customFormat="1" ht="16.5" customHeight="1">
      <c r="A209" s="39"/>
      <c r="B209" s="40"/>
      <c r="C209" s="228" t="s">
        <v>914</v>
      </c>
      <c r="D209" s="228" t="s">
        <v>218</v>
      </c>
      <c r="E209" s="229" t="s">
        <v>3805</v>
      </c>
      <c r="F209" s="230" t="s">
        <v>3637</v>
      </c>
      <c r="G209" s="231" t="s">
        <v>3638</v>
      </c>
      <c r="H209" s="232">
        <v>130</v>
      </c>
      <c r="I209" s="233"/>
      <c r="J209" s="234">
        <f>ROUND(I209*H209,2)</f>
        <v>0</v>
      </c>
      <c r="K209" s="230" t="s">
        <v>1</v>
      </c>
      <c r="L209" s="45"/>
      <c r="M209" s="235" t="s">
        <v>1</v>
      </c>
      <c r="N209" s="236" t="s">
        <v>44</v>
      </c>
      <c r="O209" s="92"/>
      <c r="P209" s="237">
        <f>O209*H209</f>
        <v>0</v>
      </c>
      <c r="Q209" s="237">
        <v>0</v>
      </c>
      <c r="R209" s="237">
        <f>Q209*H209</f>
        <v>0</v>
      </c>
      <c r="S209" s="237">
        <v>0</v>
      </c>
      <c r="T209" s="238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39" t="s">
        <v>121</v>
      </c>
      <c r="AT209" s="239" t="s">
        <v>218</v>
      </c>
      <c r="AU209" s="239" t="s">
        <v>86</v>
      </c>
      <c r="AY209" s="18" t="s">
        <v>216</v>
      </c>
      <c r="BE209" s="240">
        <f>IF(N209="základní",J209,0)</f>
        <v>0</v>
      </c>
      <c r="BF209" s="240">
        <f>IF(N209="snížená",J209,0)</f>
        <v>0</v>
      </c>
      <c r="BG209" s="240">
        <f>IF(N209="zákl. přenesená",J209,0)</f>
        <v>0</v>
      </c>
      <c r="BH209" s="240">
        <f>IF(N209="sníž. přenesená",J209,0)</f>
        <v>0</v>
      </c>
      <c r="BI209" s="240">
        <f>IF(N209="nulová",J209,0)</f>
        <v>0</v>
      </c>
      <c r="BJ209" s="18" t="s">
        <v>86</v>
      </c>
      <c r="BK209" s="240">
        <f>ROUND(I209*H209,2)</f>
        <v>0</v>
      </c>
      <c r="BL209" s="18" t="s">
        <v>121</v>
      </c>
      <c r="BM209" s="239" t="s">
        <v>1486</v>
      </c>
    </row>
    <row r="210" s="2" customFormat="1" ht="16.5" customHeight="1">
      <c r="A210" s="39"/>
      <c r="B210" s="40"/>
      <c r="C210" s="264" t="s">
        <v>920</v>
      </c>
      <c r="D210" s="264" t="s">
        <v>372</v>
      </c>
      <c r="E210" s="265" t="s">
        <v>3806</v>
      </c>
      <c r="F210" s="266" t="s">
        <v>3807</v>
      </c>
      <c r="G210" s="267" t="s">
        <v>2043</v>
      </c>
      <c r="H210" s="268">
        <v>1</v>
      </c>
      <c r="I210" s="269"/>
      <c r="J210" s="270">
        <f>ROUND(I210*H210,2)</f>
        <v>0</v>
      </c>
      <c r="K210" s="266" t="s">
        <v>1</v>
      </c>
      <c r="L210" s="271"/>
      <c r="M210" s="272" t="s">
        <v>1</v>
      </c>
      <c r="N210" s="273" t="s">
        <v>44</v>
      </c>
      <c r="O210" s="92"/>
      <c r="P210" s="237">
        <f>O210*H210</f>
        <v>0</v>
      </c>
      <c r="Q210" s="237">
        <v>0</v>
      </c>
      <c r="R210" s="237">
        <f>Q210*H210</f>
        <v>0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250</v>
      </c>
      <c r="AT210" s="239" t="s">
        <v>372</v>
      </c>
      <c r="AU210" s="239" t="s">
        <v>86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121</v>
      </c>
      <c r="BM210" s="239" t="s">
        <v>1497</v>
      </c>
    </row>
    <row r="211" s="2" customFormat="1" ht="16.5" customHeight="1">
      <c r="A211" s="39"/>
      <c r="B211" s="40"/>
      <c r="C211" s="228" t="s">
        <v>925</v>
      </c>
      <c r="D211" s="228" t="s">
        <v>218</v>
      </c>
      <c r="E211" s="229" t="s">
        <v>3808</v>
      </c>
      <c r="F211" s="230" t="s">
        <v>3642</v>
      </c>
      <c r="G211" s="231" t="s">
        <v>2043</v>
      </c>
      <c r="H211" s="232">
        <v>1</v>
      </c>
      <c r="I211" s="233"/>
      <c r="J211" s="234">
        <f>ROUND(I211*H211,2)</f>
        <v>0</v>
      </c>
      <c r="K211" s="230" t="s">
        <v>1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</v>
      </c>
      <c r="R211" s="237">
        <f>Q211*H211</f>
        <v>0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121</v>
      </c>
      <c r="AT211" s="239" t="s">
        <v>218</v>
      </c>
      <c r="AU211" s="239" t="s">
        <v>86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121</v>
      </c>
      <c r="BM211" s="239" t="s">
        <v>1508</v>
      </c>
    </row>
    <row r="212" s="2" customFormat="1" ht="16.5" customHeight="1">
      <c r="A212" s="39"/>
      <c r="B212" s="40"/>
      <c r="C212" s="228" t="s">
        <v>930</v>
      </c>
      <c r="D212" s="228" t="s">
        <v>218</v>
      </c>
      <c r="E212" s="229" t="s">
        <v>3809</v>
      </c>
      <c r="F212" s="230" t="s">
        <v>3651</v>
      </c>
      <c r="G212" s="231" t="s">
        <v>2043</v>
      </c>
      <c r="H212" s="232">
        <v>1</v>
      </c>
      <c r="I212" s="233"/>
      <c r="J212" s="234">
        <f>ROUND(I212*H212,2)</f>
        <v>0</v>
      </c>
      <c r="K212" s="230" t="s">
        <v>1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</v>
      </c>
      <c r="R212" s="237">
        <f>Q212*H212</f>
        <v>0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121</v>
      </c>
      <c r="AT212" s="239" t="s">
        <v>218</v>
      </c>
      <c r="AU212" s="239" t="s">
        <v>86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121</v>
      </c>
      <c r="BM212" s="239" t="s">
        <v>1518</v>
      </c>
    </row>
    <row r="213" s="2" customFormat="1" ht="16.5" customHeight="1">
      <c r="A213" s="39"/>
      <c r="B213" s="40"/>
      <c r="C213" s="228" t="s">
        <v>941</v>
      </c>
      <c r="D213" s="228" t="s">
        <v>218</v>
      </c>
      <c r="E213" s="229" t="s">
        <v>3810</v>
      </c>
      <c r="F213" s="230" t="s">
        <v>3811</v>
      </c>
      <c r="G213" s="231" t="s">
        <v>2043</v>
      </c>
      <c r="H213" s="232">
        <v>1</v>
      </c>
      <c r="I213" s="233"/>
      <c r="J213" s="234">
        <f>ROUND(I213*H213,2)</f>
        <v>0</v>
      </c>
      <c r="K213" s="230" t="s">
        <v>1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</v>
      </c>
      <c r="R213" s="237">
        <f>Q213*H213</f>
        <v>0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121</v>
      </c>
      <c r="AT213" s="239" t="s">
        <v>218</v>
      </c>
      <c r="AU213" s="239" t="s">
        <v>86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121</v>
      </c>
      <c r="BM213" s="239" t="s">
        <v>1531</v>
      </c>
    </row>
    <row r="214" s="2" customFormat="1" ht="16.5" customHeight="1">
      <c r="A214" s="39"/>
      <c r="B214" s="40"/>
      <c r="C214" s="228" t="s">
        <v>945</v>
      </c>
      <c r="D214" s="228" t="s">
        <v>218</v>
      </c>
      <c r="E214" s="229" t="s">
        <v>3812</v>
      </c>
      <c r="F214" s="230" t="s">
        <v>3657</v>
      </c>
      <c r="G214" s="231" t="s">
        <v>2043</v>
      </c>
      <c r="H214" s="232">
        <v>1</v>
      </c>
      <c r="I214" s="233"/>
      <c r="J214" s="234">
        <f>ROUND(I214*H214,2)</f>
        <v>0</v>
      </c>
      <c r="K214" s="230" t="s">
        <v>1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</v>
      </c>
      <c r="R214" s="237">
        <f>Q214*H214</f>
        <v>0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121</v>
      </c>
      <c r="AT214" s="239" t="s">
        <v>218</v>
      </c>
      <c r="AU214" s="239" t="s">
        <v>86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121</v>
      </c>
      <c r="BM214" s="239" t="s">
        <v>1552</v>
      </c>
    </row>
    <row r="215" s="2" customFormat="1">
      <c r="A215" s="39"/>
      <c r="B215" s="40"/>
      <c r="C215" s="41"/>
      <c r="D215" s="243" t="s">
        <v>1639</v>
      </c>
      <c r="E215" s="41"/>
      <c r="F215" s="291" t="s">
        <v>3658</v>
      </c>
      <c r="G215" s="41"/>
      <c r="H215" s="41"/>
      <c r="I215" s="292"/>
      <c r="J215" s="41"/>
      <c r="K215" s="41"/>
      <c r="L215" s="45"/>
      <c r="M215" s="295"/>
      <c r="N215" s="296"/>
      <c r="O215" s="276"/>
      <c r="P215" s="276"/>
      <c r="Q215" s="276"/>
      <c r="R215" s="276"/>
      <c r="S215" s="276"/>
      <c r="T215" s="297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1639</v>
      </c>
      <c r="AU215" s="18" t="s">
        <v>86</v>
      </c>
    </row>
    <row r="216" s="2" customFormat="1" ht="6.96" customHeight="1">
      <c r="A216" s="39"/>
      <c r="B216" s="67"/>
      <c r="C216" s="68"/>
      <c r="D216" s="68"/>
      <c r="E216" s="68"/>
      <c r="F216" s="68"/>
      <c r="G216" s="68"/>
      <c r="H216" s="68"/>
      <c r="I216" s="68"/>
      <c r="J216" s="68"/>
      <c r="K216" s="68"/>
      <c r="L216" s="45"/>
      <c r="M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</sheetData>
  <sheetProtection sheet="1" autoFilter="0" formatColumns="0" formatRows="0" objects="1" scenarios="1" spinCount="100000" saltValue="vsFTcGIi5zdqhiWzw9w38fr7mhon3mmS77+A9ve21jhdQ3mSL6nEJLfnaMRYlh24oLJ+BbyOcVgfQxmHFw0Ybw==" hashValue="5wwEyCH6QPmWx2pKzMokJ2NPfFSVTiXxHmqp2/HH6vlu/rFkmlxLdJ76GGrnbhUVaHEkKWzKAq/5zWhWoybBYQ==" algorithmName="SHA-512" password="EA0A"/>
  <autoFilter ref="C128:K215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3813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3385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ROUND(J127,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ROUND((SUM(BE127:BE164)),  2)</f>
        <v>0</v>
      </c>
      <c r="G37" s="39"/>
      <c r="H37" s="39"/>
      <c r="I37" s="166">
        <v>0.20999999999999999</v>
      </c>
      <c r="J37" s="165">
        <f>ROUND(((SUM(BE127:BE164))*I37),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ROUND((SUM(BF127:BF164)),  2)</f>
        <v>0</v>
      </c>
      <c r="G38" s="39"/>
      <c r="H38" s="39"/>
      <c r="I38" s="166">
        <v>0.14999999999999999</v>
      </c>
      <c r="J38" s="165">
        <f>ROUND(((SUM(BF127:BF164))*I38),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ROUND((SUM(BG127:BG164)),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ROUND((SUM(BH127:BH164)),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ROUND((SUM(BI127:BI164)),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 xml:space="preserve">HROM - Hromosvod - SO 01 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 xml:space="preserve"> 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J127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3814</v>
      </c>
      <c r="E101" s="193"/>
      <c r="F101" s="193"/>
      <c r="G101" s="193"/>
      <c r="H101" s="193"/>
      <c r="I101" s="193"/>
      <c r="J101" s="194">
        <f>J128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3815</v>
      </c>
      <c r="E102" s="193"/>
      <c r="F102" s="193"/>
      <c r="G102" s="193"/>
      <c r="H102" s="193"/>
      <c r="I102" s="193"/>
      <c r="J102" s="194">
        <f>J147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3816</v>
      </c>
      <c r="E103" s="193"/>
      <c r="F103" s="193"/>
      <c r="G103" s="193"/>
      <c r="H103" s="193"/>
      <c r="I103" s="193"/>
      <c r="J103" s="194">
        <f>J156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201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Stavební úpravy a přístavba objektu MŠ Malínek, Kaplického 386 - NAVÝŠENÍ KAPACITY MŠ MALÍNEK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187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1" customFormat="1" ht="16.5" customHeight="1">
      <c r="B115" s="22"/>
      <c r="C115" s="23"/>
      <c r="D115" s="23"/>
      <c r="E115" s="185" t="s">
        <v>188</v>
      </c>
      <c r="F115" s="23"/>
      <c r="G115" s="23"/>
      <c r="H115" s="23"/>
      <c r="I115" s="23"/>
      <c r="J115" s="23"/>
      <c r="K115" s="23"/>
      <c r="L115" s="21"/>
    </row>
    <row r="116" s="1" customFormat="1" ht="12" customHeight="1">
      <c r="B116" s="22"/>
      <c r="C116" s="33" t="s">
        <v>189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279" t="s">
        <v>532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533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E13</f>
        <v xml:space="preserve">HROM - Hromosvod - SO 01  Přístavba a spojovací krček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22</v>
      </c>
      <c r="D121" s="41"/>
      <c r="E121" s="41"/>
      <c r="F121" s="28" t="str">
        <f>F16</f>
        <v xml:space="preserve"> </v>
      </c>
      <c r="G121" s="41"/>
      <c r="H121" s="41"/>
      <c r="I121" s="33" t="s">
        <v>24</v>
      </c>
      <c r="J121" s="80" t="str">
        <f>IF(J16="","",J16)</f>
        <v>15.9.2021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40.05" customHeight="1">
      <c r="A123" s="39"/>
      <c r="B123" s="40"/>
      <c r="C123" s="33" t="s">
        <v>26</v>
      </c>
      <c r="D123" s="41"/>
      <c r="E123" s="41"/>
      <c r="F123" s="28" t="str">
        <f>E19</f>
        <v>SM Liberec, Nám.Dr.E.Beneše 1, Liberec, 460 59</v>
      </c>
      <c r="G123" s="41"/>
      <c r="H123" s="41"/>
      <c r="I123" s="33" t="s">
        <v>32</v>
      </c>
      <c r="J123" s="37" t="str">
        <f>E25</f>
        <v>FS Vision, s.r.o., B.Němcové 54/9, Liberec 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30</v>
      </c>
      <c r="D124" s="41"/>
      <c r="E124" s="41"/>
      <c r="F124" s="28" t="str">
        <f>IF(E22="","",E22)</f>
        <v>Vyplň údaj</v>
      </c>
      <c r="G124" s="41"/>
      <c r="H124" s="41"/>
      <c r="I124" s="33" t="s">
        <v>35</v>
      </c>
      <c r="J124" s="37" t="str">
        <f>E28</f>
        <v>Ing. Jaroslav Šíma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202</v>
      </c>
      <c r="D126" s="204" t="s">
        <v>64</v>
      </c>
      <c r="E126" s="204" t="s">
        <v>60</v>
      </c>
      <c r="F126" s="204" t="s">
        <v>61</v>
      </c>
      <c r="G126" s="204" t="s">
        <v>203</v>
      </c>
      <c r="H126" s="204" t="s">
        <v>204</v>
      </c>
      <c r="I126" s="204" t="s">
        <v>205</v>
      </c>
      <c r="J126" s="204" t="s">
        <v>193</v>
      </c>
      <c r="K126" s="205" t="s">
        <v>206</v>
      </c>
      <c r="L126" s="206"/>
      <c r="M126" s="101" t="s">
        <v>1</v>
      </c>
      <c r="N126" s="102" t="s">
        <v>43</v>
      </c>
      <c r="O126" s="102" t="s">
        <v>207</v>
      </c>
      <c r="P126" s="102" t="s">
        <v>208</v>
      </c>
      <c r="Q126" s="102" t="s">
        <v>209</v>
      </c>
      <c r="R126" s="102" t="s">
        <v>210</v>
      </c>
      <c r="S126" s="102" t="s">
        <v>211</v>
      </c>
      <c r="T126" s="103" t="s">
        <v>212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213</v>
      </c>
      <c r="D127" s="41"/>
      <c r="E127" s="41"/>
      <c r="F127" s="41"/>
      <c r="G127" s="41"/>
      <c r="H127" s="41"/>
      <c r="I127" s="41"/>
      <c r="J127" s="207">
        <f>BK127</f>
        <v>0</v>
      </c>
      <c r="K127" s="41"/>
      <c r="L127" s="45"/>
      <c r="M127" s="104"/>
      <c r="N127" s="208"/>
      <c r="O127" s="105"/>
      <c r="P127" s="209">
        <f>P128+P147+P156</f>
        <v>0</v>
      </c>
      <c r="Q127" s="105"/>
      <c r="R127" s="209">
        <f>R128+R147+R156</f>
        <v>0</v>
      </c>
      <c r="S127" s="105"/>
      <c r="T127" s="210">
        <f>T128+T147+T156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78</v>
      </c>
      <c r="AU127" s="18" t="s">
        <v>195</v>
      </c>
      <c r="BK127" s="211">
        <f>BK128+BK147+BK156</f>
        <v>0</v>
      </c>
    </row>
    <row r="128" s="12" customFormat="1" ht="25.92" customHeight="1">
      <c r="A128" s="12"/>
      <c r="B128" s="212"/>
      <c r="C128" s="213"/>
      <c r="D128" s="214" t="s">
        <v>78</v>
      </c>
      <c r="E128" s="215" t="s">
        <v>3391</v>
      </c>
      <c r="F128" s="215" t="s">
        <v>3817</v>
      </c>
      <c r="G128" s="213"/>
      <c r="H128" s="213"/>
      <c r="I128" s="216"/>
      <c r="J128" s="217">
        <f>BK128</f>
        <v>0</v>
      </c>
      <c r="K128" s="213"/>
      <c r="L128" s="218"/>
      <c r="M128" s="219"/>
      <c r="N128" s="220"/>
      <c r="O128" s="220"/>
      <c r="P128" s="221">
        <f>SUM(P129:P146)</f>
        <v>0</v>
      </c>
      <c r="Q128" s="220"/>
      <c r="R128" s="221">
        <f>SUM(R129:R146)</f>
        <v>0</v>
      </c>
      <c r="S128" s="220"/>
      <c r="T128" s="222">
        <f>SUM(T129:T146)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3" t="s">
        <v>86</v>
      </c>
      <c r="AT128" s="224" t="s">
        <v>78</v>
      </c>
      <c r="AU128" s="224" t="s">
        <v>79</v>
      </c>
      <c r="AY128" s="223" t="s">
        <v>216</v>
      </c>
      <c r="BK128" s="225">
        <f>SUM(BK129:BK146)</f>
        <v>0</v>
      </c>
    </row>
    <row r="129" s="2" customFormat="1" ht="16.5" customHeight="1">
      <c r="A129" s="39"/>
      <c r="B129" s="40"/>
      <c r="C129" s="264" t="s">
        <v>86</v>
      </c>
      <c r="D129" s="264" t="s">
        <v>372</v>
      </c>
      <c r="E129" s="265" t="s">
        <v>3818</v>
      </c>
      <c r="F129" s="266" t="s">
        <v>3819</v>
      </c>
      <c r="G129" s="267" t="s">
        <v>2043</v>
      </c>
      <c r="H129" s="268">
        <v>4</v>
      </c>
      <c r="I129" s="269"/>
      <c r="J129" s="270">
        <f>ROUND(I129*H129,2)</f>
        <v>0</v>
      </c>
      <c r="K129" s="266" t="s">
        <v>1</v>
      </c>
      <c r="L129" s="271"/>
      <c r="M129" s="272" t="s">
        <v>1</v>
      </c>
      <c r="N129" s="273" t="s">
        <v>44</v>
      </c>
      <c r="O129" s="92"/>
      <c r="P129" s="237">
        <f>O129*H129</f>
        <v>0</v>
      </c>
      <c r="Q129" s="237">
        <v>0</v>
      </c>
      <c r="R129" s="237">
        <f>Q129*H129</f>
        <v>0</v>
      </c>
      <c r="S129" s="237">
        <v>0</v>
      </c>
      <c r="T129" s="238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39" t="s">
        <v>250</v>
      </c>
      <c r="AT129" s="239" t="s">
        <v>372</v>
      </c>
      <c r="AU129" s="239" t="s">
        <v>86</v>
      </c>
      <c r="AY129" s="18" t="s">
        <v>216</v>
      </c>
      <c r="BE129" s="240">
        <f>IF(N129="základní",J129,0)</f>
        <v>0</v>
      </c>
      <c r="BF129" s="240">
        <f>IF(N129="snížená",J129,0)</f>
        <v>0</v>
      </c>
      <c r="BG129" s="240">
        <f>IF(N129="zákl. přenesená",J129,0)</f>
        <v>0</v>
      </c>
      <c r="BH129" s="240">
        <f>IF(N129="sníž. přenesená",J129,0)</f>
        <v>0</v>
      </c>
      <c r="BI129" s="240">
        <f>IF(N129="nulová",J129,0)</f>
        <v>0</v>
      </c>
      <c r="BJ129" s="18" t="s">
        <v>86</v>
      </c>
      <c r="BK129" s="240">
        <f>ROUND(I129*H129,2)</f>
        <v>0</v>
      </c>
      <c r="BL129" s="18" t="s">
        <v>121</v>
      </c>
      <c r="BM129" s="239" t="s">
        <v>88</v>
      </c>
    </row>
    <row r="130" s="2" customFormat="1" ht="16.5" customHeight="1">
      <c r="A130" s="39"/>
      <c r="B130" s="40"/>
      <c r="C130" s="228" t="s">
        <v>88</v>
      </c>
      <c r="D130" s="228" t="s">
        <v>218</v>
      </c>
      <c r="E130" s="229" t="s">
        <v>3820</v>
      </c>
      <c r="F130" s="230" t="s">
        <v>3821</v>
      </c>
      <c r="G130" s="231" t="s">
        <v>2043</v>
      </c>
      <c r="H130" s="232">
        <v>4</v>
      </c>
      <c r="I130" s="233"/>
      <c r="J130" s="234">
        <f>ROUND(I130*H130,2)</f>
        <v>0</v>
      </c>
      <c r="K130" s="230" t="s">
        <v>1</v>
      </c>
      <c r="L130" s="45"/>
      <c r="M130" s="235" t="s">
        <v>1</v>
      </c>
      <c r="N130" s="236" t="s">
        <v>44</v>
      </c>
      <c r="O130" s="92"/>
      <c r="P130" s="237">
        <f>O130*H130</f>
        <v>0</v>
      </c>
      <c r="Q130" s="237">
        <v>0</v>
      </c>
      <c r="R130" s="237">
        <f>Q130*H130</f>
        <v>0</v>
      </c>
      <c r="S130" s="237">
        <v>0</v>
      </c>
      <c r="T130" s="238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39" t="s">
        <v>121</v>
      </c>
      <c r="AT130" s="239" t="s">
        <v>218</v>
      </c>
      <c r="AU130" s="239" t="s">
        <v>86</v>
      </c>
      <c r="AY130" s="18" t="s">
        <v>216</v>
      </c>
      <c r="BE130" s="240">
        <f>IF(N130="základní",J130,0)</f>
        <v>0</v>
      </c>
      <c r="BF130" s="240">
        <f>IF(N130="snížená",J130,0)</f>
        <v>0</v>
      </c>
      <c r="BG130" s="240">
        <f>IF(N130="zákl. přenesená",J130,0)</f>
        <v>0</v>
      </c>
      <c r="BH130" s="240">
        <f>IF(N130="sníž. přenesená",J130,0)</f>
        <v>0</v>
      </c>
      <c r="BI130" s="240">
        <f>IF(N130="nulová",J130,0)</f>
        <v>0</v>
      </c>
      <c r="BJ130" s="18" t="s">
        <v>86</v>
      </c>
      <c r="BK130" s="240">
        <f>ROUND(I130*H130,2)</f>
        <v>0</v>
      </c>
      <c r="BL130" s="18" t="s">
        <v>121</v>
      </c>
      <c r="BM130" s="239" t="s">
        <v>121</v>
      </c>
    </row>
    <row r="131" s="2" customFormat="1" ht="16.5" customHeight="1">
      <c r="A131" s="39"/>
      <c r="B131" s="40"/>
      <c r="C131" s="264" t="s">
        <v>99</v>
      </c>
      <c r="D131" s="264" t="s">
        <v>372</v>
      </c>
      <c r="E131" s="265" t="s">
        <v>3822</v>
      </c>
      <c r="F131" s="266" t="s">
        <v>3823</v>
      </c>
      <c r="G131" s="267" t="s">
        <v>2043</v>
      </c>
      <c r="H131" s="268">
        <v>8</v>
      </c>
      <c r="I131" s="269"/>
      <c r="J131" s="270">
        <f>ROUND(I131*H131,2)</f>
        <v>0</v>
      </c>
      <c r="K131" s="266" t="s">
        <v>1</v>
      </c>
      <c r="L131" s="271"/>
      <c r="M131" s="272" t="s">
        <v>1</v>
      </c>
      <c r="N131" s="273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250</v>
      </c>
      <c r="AT131" s="239" t="s">
        <v>372</v>
      </c>
      <c r="AU131" s="239" t="s">
        <v>86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241</v>
      </c>
    </row>
    <row r="132" s="2" customFormat="1" ht="16.5" customHeight="1">
      <c r="A132" s="39"/>
      <c r="B132" s="40"/>
      <c r="C132" s="228" t="s">
        <v>121</v>
      </c>
      <c r="D132" s="228" t="s">
        <v>218</v>
      </c>
      <c r="E132" s="229" t="s">
        <v>3824</v>
      </c>
      <c r="F132" s="230" t="s">
        <v>3825</v>
      </c>
      <c r="G132" s="231" t="s">
        <v>3826</v>
      </c>
      <c r="H132" s="232">
        <v>8</v>
      </c>
      <c r="I132" s="233"/>
      <c r="J132" s="234">
        <f>ROUND(I132*H132,2)</f>
        <v>0</v>
      </c>
      <c r="K132" s="230" t="s">
        <v>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86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250</v>
      </c>
    </row>
    <row r="133" s="2" customFormat="1" ht="16.5" customHeight="1">
      <c r="A133" s="39"/>
      <c r="B133" s="40"/>
      <c r="C133" s="264" t="s">
        <v>236</v>
      </c>
      <c r="D133" s="264" t="s">
        <v>372</v>
      </c>
      <c r="E133" s="265" t="s">
        <v>3827</v>
      </c>
      <c r="F133" s="266" t="s">
        <v>3828</v>
      </c>
      <c r="G133" s="267" t="s">
        <v>293</v>
      </c>
      <c r="H133" s="268">
        <v>45</v>
      </c>
      <c r="I133" s="269"/>
      <c r="J133" s="270">
        <f>ROUND(I133*H133,2)</f>
        <v>0</v>
      </c>
      <c r="K133" s="266" t="s">
        <v>1</v>
      </c>
      <c r="L133" s="271"/>
      <c r="M133" s="272" t="s">
        <v>1</v>
      </c>
      <c r="N133" s="273" t="s">
        <v>44</v>
      </c>
      <c r="O133" s="92"/>
      <c r="P133" s="237">
        <f>O133*H133</f>
        <v>0</v>
      </c>
      <c r="Q133" s="237">
        <v>0</v>
      </c>
      <c r="R133" s="237">
        <f>Q133*H133</f>
        <v>0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250</v>
      </c>
      <c r="AT133" s="239" t="s">
        <v>372</v>
      </c>
      <c r="AU133" s="239" t="s">
        <v>86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260</v>
      </c>
    </row>
    <row r="134" s="2" customFormat="1" ht="16.5" customHeight="1">
      <c r="A134" s="39"/>
      <c r="B134" s="40"/>
      <c r="C134" s="228" t="s">
        <v>241</v>
      </c>
      <c r="D134" s="228" t="s">
        <v>218</v>
      </c>
      <c r="E134" s="229" t="s">
        <v>3829</v>
      </c>
      <c r="F134" s="230" t="s">
        <v>3830</v>
      </c>
      <c r="G134" s="231" t="s">
        <v>293</v>
      </c>
      <c r="H134" s="232">
        <v>45</v>
      </c>
      <c r="I134" s="233"/>
      <c r="J134" s="234">
        <f>ROUND(I134*H134,2)</f>
        <v>0</v>
      </c>
      <c r="K134" s="230" t="s">
        <v>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86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269</v>
      </c>
    </row>
    <row r="135" s="2" customFormat="1" ht="16.5" customHeight="1">
      <c r="A135" s="39"/>
      <c r="B135" s="40"/>
      <c r="C135" s="264" t="s">
        <v>245</v>
      </c>
      <c r="D135" s="264" t="s">
        <v>372</v>
      </c>
      <c r="E135" s="265" t="s">
        <v>3831</v>
      </c>
      <c r="F135" s="266" t="s">
        <v>3832</v>
      </c>
      <c r="G135" s="267" t="s">
        <v>2786</v>
      </c>
      <c r="H135" s="268">
        <v>4</v>
      </c>
      <c r="I135" s="269"/>
      <c r="J135" s="270">
        <f>ROUND(I135*H135,2)</f>
        <v>0</v>
      </c>
      <c r="K135" s="266" t="s">
        <v>1</v>
      </c>
      <c r="L135" s="271"/>
      <c r="M135" s="272" t="s">
        <v>1</v>
      </c>
      <c r="N135" s="273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250</v>
      </c>
      <c r="AT135" s="239" t="s">
        <v>372</v>
      </c>
      <c r="AU135" s="239" t="s">
        <v>86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280</v>
      </c>
    </row>
    <row r="136" s="2" customFormat="1" ht="16.5" customHeight="1">
      <c r="A136" s="39"/>
      <c r="B136" s="40"/>
      <c r="C136" s="228" t="s">
        <v>250</v>
      </c>
      <c r="D136" s="228" t="s">
        <v>218</v>
      </c>
      <c r="E136" s="229" t="s">
        <v>3833</v>
      </c>
      <c r="F136" s="230" t="s">
        <v>3834</v>
      </c>
      <c r="G136" s="231" t="s">
        <v>2786</v>
      </c>
      <c r="H136" s="232">
        <v>4</v>
      </c>
      <c r="I136" s="233"/>
      <c r="J136" s="234">
        <f>ROUND(I136*H136,2)</f>
        <v>0</v>
      </c>
      <c r="K136" s="230" t="s">
        <v>1</v>
      </c>
      <c r="L136" s="45"/>
      <c r="M136" s="235" t="s">
        <v>1</v>
      </c>
      <c r="N136" s="236" t="s">
        <v>44</v>
      </c>
      <c r="O136" s="92"/>
      <c r="P136" s="237">
        <f>O136*H136</f>
        <v>0</v>
      </c>
      <c r="Q136" s="237">
        <v>0</v>
      </c>
      <c r="R136" s="237">
        <f>Q136*H136</f>
        <v>0</v>
      </c>
      <c r="S136" s="237">
        <v>0</v>
      </c>
      <c r="T136" s="238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39" t="s">
        <v>121</v>
      </c>
      <c r="AT136" s="239" t="s">
        <v>218</v>
      </c>
      <c r="AU136" s="239" t="s">
        <v>86</v>
      </c>
      <c r="AY136" s="18" t="s">
        <v>216</v>
      </c>
      <c r="BE136" s="240">
        <f>IF(N136="základní",J136,0)</f>
        <v>0</v>
      </c>
      <c r="BF136" s="240">
        <f>IF(N136="snížená",J136,0)</f>
        <v>0</v>
      </c>
      <c r="BG136" s="240">
        <f>IF(N136="zákl. přenesená",J136,0)</f>
        <v>0</v>
      </c>
      <c r="BH136" s="240">
        <f>IF(N136="sníž. přenesená",J136,0)</f>
        <v>0</v>
      </c>
      <c r="BI136" s="240">
        <f>IF(N136="nulová",J136,0)</f>
        <v>0</v>
      </c>
      <c r="BJ136" s="18" t="s">
        <v>86</v>
      </c>
      <c r="BK136" s="240">
        <f>ROUND(I136*H136,2)</f>
        <v>0</v>
      </c>
      <c r="BL136" s="18" t="s">
        <v>121</v>
      </c>
      <c r="BM136" s="239" t="s">
        <v>290</v>
      </c>
    </row>
    <row r="137" s="2" customFormat="1" ht="16.5" customHeight="1">
      <c r="A137" s="39"/>
      <c r="B137" s="40"/>
      <c r="C137" s="264" t="s">
        <v>255</v>
      </c>
      <c r="D137" s="264" t="s">
        <v>372</v>
      </c>
      <c r="E137" s="265" t="s">
        <v>3835</v>
      </c>
      <c r="F137" s="266" t="s">
        <v>3836</v>
      </c>
      <c r="G137" s="267" t="s">
        <v>293</v>
      </c>
      <c r="H137" s="268">
        <v>50</v>
      </c>
      <c r="I137" s="269"/>
      <c r="J137" s="270">
        <f>ROUND(I137*H137,2)</f>
        <v>0</v>
      </c>
      <c r="K137" s="266" t="s">
        <v>1</v>
      </c>
      <c r="L137" s="271"/>
      <c r="M137" s="272" t="s">
        <v>1</v>
      </c>
      <c r="N137" s="273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250</v>
      </c>
      <c r="AT137" s="239" t="s">
        <v>372</v>
      </c>
      <c r="AU137" s="239" t="s">
        <v>86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302</v>
      </c>
    </row>
    <row r="138" s="2" customFormat="1" ht="16.5" customHeight="1">
      <c r="A138" s="39"/>
      <c r="B138" s="40"/>
      <c r="C138" s="228" t="s">
        <v>260</v>
      </c>
      <c r="D138" s="228" t="s">
        <v>218</v>
      </c>
      <c r="E138" s="229" t="s">
        <v>3837</v>
      </c>
      <c r="F138" s="230" t="s">
        <v>3838</v>
      </c>
      <c r="G138" s="231" t="s">
        <v>293</v>
      </c>
      <c r="H138" s="232">
        <v>50</v>
      </c>
      <c r="I138" s="233"/>
      <c r="J138" s="234">
        <f>ROUND(I138*H138,2)</f>
        <v>0</v>
      </c>
      <c r="K138" s="230" t="s">
        <v>1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</v>
      </c>
      <c r="R138" s="237">
        <f>Q138*H138</f>
        <v>0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86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313</v>
      </c>
    </row>
    <row r="139" s="2" customFormat="1" ht="16.5" customHeight="1">
      <c r="A139" s="39"/>
      <c r="B139" s="40"/>
      <c r="C139" s="264" t="s">
        <v>265</v>
      </c>
      <c r="D139" s="264" t="s">
        <v>372</v>
      </c>
      <c r="E139" s="265" t="s">
        <v>3839</v>
      </c>
      <c r="F139" s="266" t="s">
        <v>3840</v>
      </c>
      <c r="G139" s="267" t="s">
        <v>2043</v>
      </c>
      <c r="H139" s="268">
        <v>40</v>
      </c>
      <c r="I139" s="269"/>
      <c r="J139" s="270">
        <f>ROUND(I139*H139,2)</f>
        <v>0</v>
      </c>
      <c r="K139" s="266" t="s">
        <v>1</v>
      </c>
      <c r="L139" s="271"/>
      <c r="M139" s="272" t="s">
        <v>1</v>
      </c>
      <c r="N139" s="273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250</v>
      </c>
      <c r="AT139" s="239" t="s">
        <v>372</v>
      </c>
      <c r="AU139" s="239" t="s">
        <v>86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320</v>
      </c>
    </row>
    <row r="140" s="2" customFormat="1" ht="16.5" customHeight="1">
      <c r="A140" s="39"/>
      <c r="B140" s="40"/>
      <c r="C140" s="228" t="s">
        <v>269</v>
      </c>
      <c r="D140" s="228" t="s">
        <v>218</v>
      </c>
      <c r="E140" s="229" t="s">
        <v>3841</v>
      </c>
      <c r="F140" s="230" t="s">
        <v>3842</v>
      </c>
      <c r="G140" s="231" t="s">
        <v>2043</v>
      </c>
      <c r="H140" s="232">
        <v>40</v>
      </c>
      <c r="I140" s="233"/>
      <c r="J140" s="234">
        <f>ROUND(I140*H140,2)</f>
        <v>0</v>
      </c>
      <c r="K140" s="230" t="s">
        <v>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</v>
      </c>
      <c r="R140" s="237">
        <f>Q140*H140</f>
        <v>0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86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331</v>
      </c>
    </row>
    <row r="141" s="2" customFormat="1" ht="16.5" customHeight="1">
      <c r="A141" s="39"/>
      <c r="B141" s="40"/>
      <c r="C141" s="264" t="s">
        <v>274</v>
      </c>
      <c r="D141" s="264" t="s">
        <v>372</v>
      </c>
      <c r="E141" s="265" t="s">
        <v>3843</v>
      </c>
      <c r="F141" s="266" t="s">
        <v>3844</v>
      </c>
      <c r="G141" s="267" t="s">
        <v>2043</v>
      </c>
      <c r="H141" s="268">
        <v>40</v>
      </c>
      <c r="I141" s="269"/>
      <c r="J141" s="270">
        <f>ROUND(I141*H141,2)</f>
        <v>0</v>
      </c>
      <c r="K141" s="266" t="s">
        <v>1</v>
      </c>
      <c r="L141" s="271"/>
      <c r="M141" s="272" t="s">
        <v>1</v>
      </c>
      <c r="N141" s="273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250</v>
      </c>
      <c r="AT141" s="239" t="s">
        <v>372</v>
      </c>
      <c r="AU141" s="239" t="s">
        <v>86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341</v>
      </c>
    </row>
    <row r="142" s="2" customFormat="1" ht="16.5" customHeight="1">
      <c r="A142" s="39"/>
      <c r="B142" s="40"/>
      <c r="C142" s="228" t="s">
        <v>280</v>
      </c>
      <c r="D142" s="228" t="s">
        <v>218</v>
      </c>
      <c r="E142" s="229" t="s">
        <v>3845</v>
      </c>
      <c r="F142" s="230" t="s">
        <v>3846</v>
      </c>
      <c r="G142" s="231" t="s">
        <v>2043</v>
      </c>
      <c r="H142" s="232">
        <v>40</v>
      </c>
      <c r="I142" s="233"/>
      <c r="J142" s="234">
        <f>ROUND(I142*H142,2)</f>
        <v>0</v>
      </c>
      <c r="K142" s="230" t="s">
        <v>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</v>
      </c>
      <c r="R142" s="237">
        <f>Q142*H142</f>
        <v>0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86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351</v>
      </c>
    </row>
    <row r="143" s="2" customFormat="1" ht="16.5" customHeight="1">
      <c r="A143" s="39"/>
      <c r="B143" s="40"/>
      <c r="C143" s="264" t="s">
        <v>8</v>
      </c>
      <c r="D143" s="264" t="s">
        <v>372</v>
      </c>
      <c r="E143" s="265" t="s">
        <v>3847</v>
      </c>
      <c r="F143" s="266" t="s">
        <v>3848</v>
      </c>
      <c r="G143" s="267" t="s">
        <v>2043</v>
      </c>
      <c r="H143" s="268">
        <v>4</v>
      </c>
      <c r="I143" s="269"/>
      <c r="J143" s="270">
        <f>ROUND(I143*H143,2)</f>
        <v>0</v>
      </c>
      <c r="K143" s="266" t="s">
        <v>1</v>
      </c>
      <c r="L143" s="271"/>
      <c r="M143" s="272" t="s">
        <v>1</v>
      </c>
      <c r="N143" s="273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250</v>
      </c>
      <c r="AT143" s="239" t="s">
        <v>372</v>
      </c>
      <c r="AU143" s="239" t="s">
        <v>86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362</v>
      </c>
    </row>
    <row r="144" s="2" customFormat="1" ht="16.5" customHeight="1">
      <c r="A144" s="39"/>
      <c r="B144" s="40"/>
      <c r="C144" s="228" t="s">
        <v>290</v>
      </c>
      <c r="D144" s="228" t="s">
        <v>218</v>
      </c>
      <c r="E144" s="229" t="s">
        <v>3849</v>
      </c>
      <c r="F144" s="230" t="s">
        <v>3850</v>
      </c>
      <c r="G144" s="231" t="s">
        <v>2043</v>
      </c>
      <c r="H144" s="232">
        <v>4</v>
      </c>
      <c r="I144" s="233"/>
      <c r="J144" s="234">
        <f>ROUND(I144*H144,2)</f>
        <v>0</v>
      </c>
      <c r="K144" s="230" t="s">
        <v>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</v>
      </c>
      <c r="R144" s="237">
        <f>Q144*H144</f>
        <v>0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86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371</v>
      </c>
    </row>
    <row r="145" s="2" customFormat="1" ht="16.5" customHeight="1">
      <c r="A145" s="39"/>
      <c r="B145" s="40"/>
      <c r="C145" s="264" t="s">
        <v>297</v>
      </c>
      <c r="D145" s="264" t="s">
        <v>372</v>
      </c>
      <c r="E145" s="265" t="s">
        <v>3851</v>
      </c>
      <c r="F145" s="266" t="s">
        <v>3852</v>
      </c>
      <c r="G145" s="267" t="s">
        <v>2043</v>
      </c>
      <c r="H145" s="268">
        <v>4</v>
      </c>
      <c r="I145" s="269"/>
      <c r="J145" s="270">
        <f>ROUND(I145*H145,2)</f>
        <v>0</v>
      </c>
      <c r="K145" s="266" t="s">
        <v>1</v>
      </c>
      <c r="L145" s="271"/>
      <c r="M145" s="272" t="s">
        <v>1</v>
      </c>
      <c r="N145" s="273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250</v>
      </c>
      <c r="AT145" s="239" t="s">
        <v>372</v>
      </c>
      <c r="AU145" s="239" t="s">
        <v>86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380</v>
      </c>
    </row>
    <row r="146" s="2" customFormat="1" ht="16.5" customHeight="1">
      <c r="A146" s="39"/>
      <c r="B146" s="40"/>
      <c r="C146" s="228" t="s">
        <v>302</v>
      </c>
      <c r="D146" s="228" t="s">
        <v>218</v>
      </c>
      <c r="E146" s="229" t="s">
        <v>3853</v>
      </c>
      <c r="F146" s="230" t="s">
        <v>3854</v>
      </c>
      <c r="G146" s="231" t="s">
        <v>2043</v>
      </c>
      <c r="H146" s="232">
        <v>4</v>
      </c>
      <c r="I146" s="233"/>
      <c r="J146" s="234">
        <f>ROUND(I146*H146,2)</f>
        <v>0</v>
      </c>
      <c r="K146" s="230" t="s">
        <v>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</v>
      </c>
      <c r="R146" s="237">
        <f>Q146*H146</f>
        <v>0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86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389</v>
      </c>
    </row>
    <row r="147" s="12" customFormat="1" ht="25.92" customHeight="1">
      <c r="A147" s="12"/>
      <c r="B147" s="212"/>
      <c r="C147" s="213"/>
      <c r="D147" s="214" t="s">
        <v>78</v>
      </c>
      <c r="E147" s="215" t="s">
        <v>3407</v>
      </c>
      <c r="F147" s="215" t="s">
        <v>3855</v>
      </c>
      <c r="G147" s="213"/>
      <c r="H147" s="213"/>
      <c r="I147" s="216"/>
      <c r="J147" s="217">
        <f>BK147</f>
        <v>0</v>
      </c>
      <c r="K147" s="213"/>
      <c r="L147" s="218"/>
      <c r="M147" s="219"/>
      <c r="N147" s="220"/>
      <c r="O147" s="220"/>
      <c r="P147" s="221">
        <f>SUM(P148:P155)</f>
        <v>0</v>
      </c>
      <c r="Q147" s="220"/>
      <c r="R147" s="221">
        <f>SUM(R148:R155)</f>
        <v>0</v>
      </c>
      <c r="S147" s="220"/>
      <c r="T147" s="222">
        <f>SUM(T148:T155)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3" t="s">
        <v>86</v>
      </c>
      <c r="AT147" s="224" t="s">
        <v>78</v>
      </c>
      <c r="AU147" s="224" t="s">
        <v>79</v>
      </c>
      <c r="AY147" s="223" t="s">
        <v>216</v>
      </c>
      <c r="BK147" s="225">
        <f>SUM(BK148:BK155)</f>
        <v>0</v>
      </c>
    </row>
    <row r="148" s="2" customFormat="1" ht="16.5" customHeight="1">
      <c r="A148" s="39"/>
      <c r="B148" s="40"/>
      <c r="C148" s="264" t="s">
        <v>309</v>
      </c>
      <c r="D148" s="264" t="s">
        <v>372</v>
      </c>
      <c r="E148" s="265" t="s">
        <v>3856</v>
      </c>
      <c r="F148" s="266" t="s">
        <v>3857</v>
      </c>
      <c r="G148" s="267" t="s">
        <v>293</v>
      </c>
      <c r="H148" s="268">
        <v>100</v>
      </c>
      <c r="I148" s="269"/>
      <c r="J148" s="270">
        <f>ROUND(I148*H148,2)</f>
        <v>0</v>
      </c>
      <c r="K148" s="266" t="s">
        <v>1</v>
      </c>
      <c r="L148" s="271"/>
      <c r="M148" s="272" t="s">
        <v>1</v>
      </c>
      <c r="N148" s="273" t="s">
        <v>44</v>
      </c>
      <c r="O148" s="92"/>
      <c r="P148" s="237">
        <f>O148*H148</f>
        <v>0</v>
      </c>
      <c r="Q148" s="237">
        <v>0</v>
      </c>
      <c r="R148" s="237">
        <f>Q148*H148</f>
        <v>0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250</v>
      </c>
      <c r="AT148" s="239" t="s">
        <v>372</v>
      </c>
      <c r="AU148" s="239" t="s">
        <v>86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398</v>
      </c>
    </row>
    <row r="149" s="2" customFormat="1" ht="16.5" customHeight="1">
      <c r="A149" s="39"/>
      <c r="B149" s="40"/>
      <c r="C149" s="228" t="s">
        <v>313</v>
      </c>
      <c r="D149" s="228" t="s">
        <v>218</v>
      </c>
      <c r="E149" s="229" t="s">
        <v>3858</v>
      </c>
      <c r="F149" s="230" t="s">
        <v>3859</v>
      </c>
      <c r="G149" s="231" t="s">
        <v>293</v>
      </c>
      <c r="H149" s="232">
        <v>100</v>
      </c>
      <c r="I149" s="233"/>
      <c r="J149" s="234">
        <f>ROUND(I149*H149,2)</f>
        <v>0</v>
      </c>
      <c r="K149" s="230" t="s">
        <v>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86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408</v>
      </c>
    </row>
    <row r="150" s="2" customFormat="1" ht="16.5" customHeight="1">
      <c r="A150" s="39"/>
      <c r="B150" s="40"/>
      <c r="C150" s="264" t="s">
        <v>7</v>
      </c>
      <c r="D150" s="264" t="s">
        <v>372</v>
      </c>
      <c r="E150" s="265" t="s">
        <v>3860</v>
      </c>
      <c r="F150" s="266" t="s">
        <v>3861</v>
      </c>
      <c r="G150" s="267" t="s">
        <v>293</v>
      </c>
      <c r="H150" s="268">
        <v>40</v>
      </c>
      <c r="I150" s="269"/>
      <c r="J150" s="270">
        <f>ROUND(I150*H150,2)</f>
        <v>0</v>
      </c>
      <c r="K150" s="266" t="s">
        <v>1</v>
      </c>
      <c r="L150" s="271"/>
      <c r="M150" s="272" t="s">
        <v>1</v>
      </c>
      <c r="N150" s="273" t="s">
        <v>44</v>
      </c>
      <c r="O150" s="92"/>
      <c r="P150" s="237">
        <f>O150*H150</f>
        <v>0</v>
      </c>
      <c r="Q150" s="237">
        <v>0</v>
      </c>
      <c r="R150" s="237">
        <f>Q150*H150</f>
        <v>0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250</v>
      </c>
      <c r="AT150" s="239" t="s">
        <v>372</v>
      </c>
      <c r="AU150" s="239" t="s">
        <v>86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420</v>
      </c>
    </row>
    <row r="151" s="2" customFormat="1" ht="16.5" customHeight="1">
      <c r="A151" s="39"/>
      <c r="B151" s="40"/>
      <c r="C151" s="228" t="s">
        <v>320</v>
      </c>
      <c r="D151" s="228" t="s">
        <v>218</v>
      </c>
      <c r="E151" s="229" t="s">
        <v>3862</v>
      </c>
      <c r="F151" s="230" t="s">
        <v>3863</v>
      </c>
      <c r="G151" s="231" t="s">
        <v>293</v>
      </c>
      <c r="H151" s="232">
        <v>40</v>
      </c>
      <c r="I151" s="233"/>
      <c r="J151" s="234">
        <f>ROUND(I151*H151,2)</f>
        <v>0</v>
      </c>
      <c r="K151" s="230" t="s">
        <v>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86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428</v>
      </c>
    </row>
    <row r="152" s="2" customFormat="1" ht="16.5" customHeight="1">
      <c r="A152" s="39"/>
      <c r="B152" s="40"/>
      <c r="C152" s="264" t="s">
        <v>325</v>
      </c>
      <c r="D152" s="264" t="s">
        <v>372</v>
      </c>
      <c r="E152" s="265" t="s">
        <v>3864</v>
      </c>
      <c r="F152" s="266" t="s">
        <v>3865</v>
      </c>
      <c r="G152" s="267" t="s">
        <v>2043</v>
      </c>
      <c r="H152" s="268">
        <v>30</v>
      </c>
      <c r="I152" s="269"/>
      <c r="J152" s="270">
        <f>ROUND(I152*H152,2)</f>
        <v>0</v>
      </c>
      <c r="K152" s="266" t="s">
        <v>1</v>
      </c>
      <c r="L152" s="271"/>
      <c r="M152" s="272" t="s">
        <v>1</v>
      </c>
      <c r="N152" s="273" t="s">
        <v>44</v>
      </c>
      <c r="O152" s="92"/>
      <c r="P152" s="237">
        <f>O152*H152</f>
        <v>0</v>
      </c>
      <c r="Q152" s="237">
        <v>0</v>
      </c>
      <c r="R152" s="237">
        <f>Q152*H152</f>
        <v>0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250</v>
      </c>
      <c r="AT152" s="239" t="s">
        <v>372</v>
      </c>
      <c r="AU152" s="239" t="s">
        <v>86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436</v>
      </c>
    </row>
    <row r="153" s="2" customFormat="1" ht="16.5" customHeight="1">
      <c r="A153" s="39"/>
      <c r="B153" s="40"/>
      <c r="C153" s="228" t="s">
        <v>331</v>
      </c>
      <c r="D153" s="228" t="s">
        <v>218</v>
      </c>
      <c r="E153" s="229" t="s">
        <v>3866</v>
      </c>
      <c r="F153" s="230" t="s">
        <v>3867</v>
      </c>
      <c r="G153" s="231" t="s">
        <v>2043</v>
      </c>
      <c r="H153" s="232">
        <v>30</v>
      </c>
      <c r="I153" s="233"/>
      <c r="J153" s="234">
        <f>ROUND(I153*H153,2)</f>
        <v>0</v>
      </c>
      <c r="K153" s="230" t="s">
        <v>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86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445</v>
      </c>
    </row>
    <row r="154" s="2" customFormat="1" ht="16.5" customHeight="1">
      <c r="A154" s="39"/>
      <c r="B154" s="40"/>
      <c r="C154" s="228" t="s">
        <v>336</v>
      </c>
      <c r="D154" s="228" t="s">
        <v>218</v>
      </c>
      <c r="E154" s="229" t="s">
        <v>3868</v>
      </c>
      <c r="F154" s="230" t="s">
        <v>3869</v>
      </c>
      <c r="G154" s="231" t="s">
        <v>650</v>
      </c>
      <c r="H154" s="232">
        <v>0.5</v>
      </c>
      <c r="I154" s="233"/>
      <c r="J154" s="234">
        <f>ROUND(I154*H154,2)</f>
        <v>0</v>
      </c>
      <c r="K154" s="230" t="s">
        <v>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</v>
      </c>
      <c r="R154" s="237">
        <f>Q154*H154</f>
        <v>0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86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453</v>
      </c>
    </row>
    <row r="155" s="2" customFormat="1" ht="16.5" customHeight="1">
      <c r="A155" s="39"/>
      <c r="B155" s="40"/>
      <c r="C155" s="228" t="s">
        <v>341</v>
      </c>
      <c r="D155" s="228" t="s">
        <v>218</v>
      </c>
      <c r="E155" s="229" t="s">
        <v>3870</v>
      </c>
      <c r="F155" s="230" t="s">
        <v>3871</v>
      </c>
      <c r="G155" s="231" t="s">
        <v>650</v>
      </c>
      <c r="H155" s="232">
        <v>0.5</v>
      </c>
      <c r="I155" s="233"/>
      <c r="J155" s="234">
        <f>ROUND(I155*H155,2)</f>
        <v>0</v>
      </c>
      <c r="K155" s="230" t="s">
        <v>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86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464</v>
      </c>
    </row>
    <row r="156" s="12" customFormat="1" ht="25.92" customHeight="1">
      <c r="A156" s="12"/>
      <c r="B156" s="212"/>
      <c r="C156" s="213"/>
      <c r="D156" s="214" t="s">
        <v>78</v>
      </c>
      <c r="E156" s="215" t="s">
        <v>3461</v>
      </c>
      <c r="F156" s="215" t="s">
        <v>3635</v>
      </c>
      <c r="G156" s="213"/>
      <c r="H156" s="213"/>
      <c r="I156" s="216"/>
      <c r="J156" s="217">
        <f>BK156</f>
        <v>0</v>
      </c>
      <c r="K156" s="213"/>
      <c r="L156" s="218"/>
      <c r="M156" s="219"/>
      <c r="N156" s="220"/>
      <c r="O156" s="220"/>
      <c r="P156" s="221">
        <f>SUM(P157:P164)</f>
        <v>0</v>
      </c>
      <c r="Q156" s="220"/>
      <c r="R156" s="221">
        <f>SUM(R157:R164)</f>
        <v>0</v>
      </c>
      <c r="S156" s="220"/>
      <c r="T156" s="222">
        <f>SUM(T157:T164)</f>
        <v>0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23" t="s">
        <v>86</v>
      </c>
      <c r="AT156" s="224" t="s">
        <v>78</v>
      </c>
      <c r="AU156" s="224" t="s">
        <v>79</v>
      </c>
      <c r="AY156" s="223" t="s">
        <v>216</v>
      </c>
      <c r="BK156" s="225">
        <f>SUM(BK157:BK164)</f>
        <v>0</v>
      </c>
    </row>
    <row r="157" s="2" customFormat="1" ht="16.5" customHeight="1">
      <c r="A157" s="39"/>
      <c r="B157" s="40"/>
      <c r="C157" s="264" t="s">
        <v>346</v>
      </c>
      <c r="D157" s="264" t="s">
        <v>372</v>
      </c>
      <c r="E157" s="265" t="s">
        <v>3872</v>
      </c>
      <c r="F157" s="266" t="s">
        <v>3644</v>
      </c>
      <c r="G157" s="267" t="s">
        <v>3645</v>
      </c>
      <c r="H157" s="268">
        <v>8</v>
      </c>
      <c r="I157" s="269"/>
      <c r="J157" s="270">
        <f>ROUND(I157*H157,2)</f>
        <v>0</v>
      </c>
      <c r="K157" s="266" t="s">
        <v>1</v>
      </c>
      <c r="L157" s="271"/>
      <c r="M157" s="272" t="s">
        <v>1</v>
      </c>
      <c r="N157" s="273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250</v>
      </c>
      <c r="AT157" s="239" t="s">
        <v>372</v>
      </c>
      <c r="AU157" s="239" t="s">
        <v>86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474</v>
      </c>
    </row>
    <row r="158" s="2" customFormat="1" ht="16.5" customHeight="1">
      <c r="A158" s="39"/>
      <c r="B158" s="40"/>
      <c r="C158" s="264" t="s">
        <v>351</v>
      </c>
      <c r="D158" s="264" t="s">
        <v>372</v>
      </c>
      <c r="E158" s="265" t="s">
        <v>3873</v>
      </c>
      <c r="F158" s="266" t="s">
        <v>3874</v>
      </c>
      <c r="G158" s="267" t="s">
        <v>3645</v>
      </c>
      <c r="H158" s="268">
        <v>8</v>
      </c>
      <c r="I158" s="269"/>
      <c r="J158" s="270">
        <f>ROUND(I158*H158,2)</f>
        <v>0</v>
      </c>
      <c r="K158" s="266" t="s">
        <v>1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</v>
      </c>
      <c r="R158" s="237">
        <f>Q158*H158</f>
        <v>0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86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483</v>
      </c>
    </row>
    <row r="159" s="2" customFormat="1" ht="16.5" customHeight="1">
      <c r="A159" s="39"/>
      <c r="B159" s="40"/>
      <c r="C159" s="264" t="s">
        <v>356</v>
      </c>
      <c r="D159" s="264" t="s">
        <v>372</v>
      </c>
      <c r="E159" s="265" t="s">
        <v>3875</v>
      </c>
      <c r="F159" s="266" t="s">
        <v>3640</v>
      </c>
      <c r="G159" s="267" t="s">
        <v>2043</v>
      </c>
      <c r="H159" s="268">
        <v>1</v>
      </c>
      <c r="I159" s="269"/>
      <c r="J159" s="270">
        <f>ROUND(I159*H159,2)</f>
        <v>0</v>
      </c>
      <c r="K159" s="266" t="s">
        <v>1</v>
      </c>
      <c r="L159" s="271"/>
      <c r="M159" s="272" t="s">
        <v>1</v>
      </c>
      <c r="N159" s="273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250</v>
      </c>
      <c r="AT159" s="239" t="s">
        <v>372</v>
      </c>
      <c r="AU159" s="239" t="s">
        <v>86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494</v>
      </c>
    </row>
    <row r="160" s="2" customFormat="1" ht="16.5" customHeight="1">
      <c r="A160" s="39"/>
      <c r="B160" s="40"/>
      <c r="C160" s="228" t="s">
        <v>362</v>
      </c>
      <c r="D160" s="228" t="s">
        <v>218</v>
      </c>
      <c r="E160" s="229" t="s">
        <v>3876</v>
      </c>
      <c r="F160" s="230" t="s">
        <v>3642</v>
      </c>
      <c r="G160" s="231" t="s">
        <v>2043</v>
      </c>
      <c r="H160" s="232">
        <v>1</v>
      </c>
      <c r="I160" s="233"/>
      <c r="J160" s="234">
        <f>ROUND(I160*H160,2)</f>
        <v>0</v>
      </c>
      <c r="K160" s="230" t="s">
        <v>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</v>
      </c>
      <c r="R160" s="237">
        <f>Q160*H160</f>
        <v>0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86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504</v>
      </c>
    </row>
    <row r="161" s="2" customFormat="1" ht="16.5" customHeight="1">
      <c r="A161" s="39"/>
      <c r="B161" s="40"/>
      <c r="C161" s="228" t="s">
        <v>367</v>
      </c>
      <c r="D161" s="228" t="s">
        <v>218</v>
      </c>
      <c r="E161" s="229" t="s">
        <v>3877</v>
      </c>
      <c r="F161" s="230" t="s">
        <v>3651</v>
      </c>
      <c r="G161" s="231" t="s">
        <v>2043</v>
      </c>
      <c r="H161" s="232">
        <v>1</v>
      </c>
      <c r="I161" s="233"/>
      <c r="J161" s="234">
        <f>ROUND(I161*H161,2)</f>
        <v>0</v>
      </c>
      <c r="K161" s="230" t="s">
        <v>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</v>
      </c>
      <c r="R161" s="237">
        <f>Q161*H161</f>
        <v>0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86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515</v>
      </c>
    </row>
    <row r="162" s="2" customFormat="1" ht="16.5" customHeight="1">
      <c r="A162" s="39"/>
      <c r="B162" s="40"/>
      <c r="C162" s="228" t="s">
        <v>371</v>
      </c>
      <c r="D162" s="228" t="s">
        <v>218</v>
      </c>
      <c r="E162" s="229" t="s">
        <v>3878</v>
      </c>
      <c r="F162" s="230" t="s">
        <v>3653</v>
      </c>
      <c r="G162" s="231" t="s">
        <v>2043</v>
      </c>
      <c r="H162" s="232">
        <v>1</v>
      </c>
      <c r="I162" s="233"/>
      <c r="J162" s="234">
        <f>ROUND(I162*H162,2)</f>
        <v>0</v>
      </c>
      <c r="K162" s="230" t="s">
        <v>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</v>
      </c>
      <c r="R162" s="237">
        <f>Q162*H162</f>
        <v>0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86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528</v>
      </c>
    </row>
    <row r="163" s="2" customFormat="1" ht="16.5" customHeight="1">
      <c r="A163" s="39"/>
      <c r="B163" s="40"/>
      <c r="C163" s="228" t="s">
        <v>376</v>
      </c>
      <c r="D163" s="228" t="s">
        <v>218</v>
      </c>
      <c r="E163" s="229" t="s">
        <v>3879</v>
      </c>
      <c r="F163" s="230" t="s">
        <v>3657</v>
      </c>
      <c r="G163" s="231" t="s">
        <v>2043</v>
      </c>
      <c r="H163" s="232">
        <v>1</v>
      </c>
      <c r="I163" s="233"/>
      <c r="J163" s="234">
        <f>ROUND(I163*H163,2)</f>
        <v>0</v>
      </c>
      <c r="K163" s="230" t="s">
        <v>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86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875</v>
      </c>
    </row>
    <row r="164" s="2" customFormat="1">
      <c r="A164" s="39"/>
      <c r="B164" s="40"/>
      <c r="C164" s="41"/>
      <c r="D164" s="243" t="s">
        <v>1639</v>
      </c>
      <c r="E164" s="41"/>
      <c r="F164" s="291" t="s">
        <v>3658</v>
      </c>
      <c r="G164" s="41"/>
      <c r="H164" s="41"/>
      <c r="I164" s="292"/>
      <c r="J164" s="41"/>
      <c r="K164" s="41"/>
      <c r="L164" s="45"/>
      <c r="M164" s="295"/>
      <c r="N164" s="296"/>
      <c r="O164" s="276"/>
      <c r="P164" s="276"/>
      <c r="Q164" s="276"/>
      <c r="R164" s="276"/>
      <c r="S164" s="276"/>
      <c r="T164" s="297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1639</v>
      </c>
      <c r="AU164" s="18" t="s">
        <v>86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nm4IOvkRJwSPl5UGUlJ15lkKcU3cMVZK+iq8Drlu3zNHYWt7dqNDfNV+sw0nD2i+c8R6wdTOqopgMsF96Ugumw==" hashValue="eq7wfblxyhtiFfghK5DPvV5UiuB8VBqgo0umFwlt1GQV1LjyTjS5chG6QnMYNieQ5ByVYcqbSS3LV/hhOlskug==" algorithmName="SHA-512" password="EA0A"/>
  <autoFilter ref="C126:K164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3:H113"/>
    <mergeCell ref="E117:H117"/>
    <mergeCell ref="E115:H115"/>
    <mergeCell ref="E119:H11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3880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tr">
        <f>IF('Rekapitulace stavby'!AN19="","",'Rekapitulace stavby'!AN19)</f>
        <v/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tr">
        <f>IF('Rekapitulace stavby'!E20="","",'Rekapitulace stavby'!E20)</f>
        <v>Ing. Jaroslav Šíma</v>
      </c>
      <c r="F28" s="39"/>
      <c r="G28" s="39"/>
      <c r="H28" s="39"/>
      <c r="I28" s="152" t="s">
        <v>29</v>
      </c>
      <c r="J28" s="142" t="str">
        <f>IF('Rekapitulace stavby'!AN20="","",'Rekapitulace stavby'!AN20)</f>
        <v/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ROUND(J129,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ROUND((SUM(BE129:BE197)),  2)</f>
        <v>0</v>
      </c>
      <c r="G37" s="39"/>
      <c r="H37" s="39"/>
      <c r="I37" s="166">
        <v>0.20999999999999999</v>
      </c>
      <c r="J37" s="165">
        <f>ROUND(((SUM(BE129:BE197))*I37),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ROUND((SUM(BF129:BF197)),  2)</f>
        <v>0</v>
      </c>
      <c r="G38" s="39"/>
      <c r="H38" s="39"/>
      <c r="I38" s="166">
        <v>0.14999999999999999</v>
      </c>
      <c r="J38" s="165">
        <f>ROUND(((SUM(BF129:BF197))*I38),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ROUND((SUM(BG129:BG197)),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ROUND((SUM(BH129:BH197)),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ROUND((SUM(BI129:BI197)),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VZT - Vzduchotechnika - SO 01 -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Ing. Jaroslav Šíma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J129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3882</v>
      </c>
      <c r="E101" s="193"/>
      <c r="F101" s="193"/>
      <c r="G101" s="193"/>
      <c r="H101" s="193"/>
      <c r="I101" s="193"/>
      <c r="J101" s="194">
        <f>J130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3883</v>
      </c>
      <c r="E102" s="198"/>
      <c r="F102" s="198"/>
      <c r="G102" s="198"/>
      <c r="H102" s="198"/>
      <c r="I102" s="198"/>
      <c r="J102" s="199">
        <f>J131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3884</v>
      </c>
      <c r="E103" s="198"/>
      <c r="F103" s="198"/>
      <c r="G103" s="198"/>
      <c r="H103" s="198"/>
      <c r="I103" s="198"/>
      <c r="J103" s="199">
        <f>J136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3885</v>
      </c>
      <c r="E104" s="198"/>
      <c r="F104" s="198"/>
      <c r="G104" s="198"/>
      <c r="H104" s="198"/>
      <c r="I104" s="198"/>
      <c r="J104" s="199">
        <f>J186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3886</v>
      </c>
      <c r="E105" s="198"/>
      <c r="F105" s="198"/>
      <c r="G105" s="198"/>
      <c r="H105" s="198"/>
      <c r="I105" s="198"/>
      <c r="J105" s="199">
        <f>J189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201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Stavební úpravy a přístavba objektu MŠ Malínek, Kaplického 386 - NAVÝŠENÍ KAPACITY MŠ MALÍNEK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187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1" customFormat="1" ht="16.5" customHeight="1">
      <c r="B117" s="22"/>
      <c r="C117" s="23"/>
      <c r="D117" s="23"/>
      <c r="E117" s="185" t="s">
        <v>188</v>
      </c>
      <c r="F117" s="23"/>
      <c r="G117" s="23"/>
      <c r="H117" s="23"/>
      <c r="I117" s="23"/>
      <c r="J117" s="23"/>
      <c r="K117" s="23"/>
      <c r="L117" s="21"/>
    </row>
    <row r="118" s="1" customFormat="1" ht="12" customHeight="1">
      <c r="B118" s="22"/>
      <c r="C118" s="33" t="s">
        <v>189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279" t="s">
        <v>532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533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E13</f>
        <v>VZT - Vzduchotechnika - SO 01 - Přístavba a spojovací krček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22</v>
      </c>
      <c r="D123" s="41"/>
      <c r="E123" s="41"/>
      <c r="F123" s="28" t="str">
        <f>F16</f>
        <v>MŠ Malínek, Kaplického 386</v>
      </c>
      <c r="G123" s="41"/>
      <c r="H123" s="41"/>
      <c r="I123" s="33" t="s">
        <v>24</v>
      </c>
      <c r="J123" s="80" t="str">
        <f>IF(J16="","",J16)</f>
        <v>15.9.2021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40.05" customHeight="1">
      <c r="A125" s="39"/>
      <c r="B125" s="40"/>
      <c r="C125" s="33" t="s">
        <v>26</v>
      </c>
      <c r="D125" s="41"/>
      <c r="E125" s="41"/>
      <c r="F125" s="28" t="str">
        <f>E19</f>
        <v>SM Liberec, Nám.Dr.E.Beneše 1, Liberec, 460 59</v>
      </c>
      <c r="G125" s="41"/>
      <c r="H125" s="41"/>
      <c r="I125" s="33" t="s">
        <v>32</v>
      </c>
      <c r="J125" s="37" t="str">
        <f>E25</f>
        <v>FS Vision, s.r.o., B.Němcové 54/9, Liberec 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30</v>
      </c>
      <c r="D126" s="41"/>
      <c r="E126" s="41"/>
      <c r="F126" s="28" t="str">
        <f>IF(E22="","",E22)</f>
        <v>Vyplň údaj</v>
      </c>
      <c r="G126" s="41"/>
      <c r="H126" s="41"/>
      <c r="I126" s="33" t="s">
        <v>35</v>
      </c>
      <c r="J126" s="37" t="str">
        <f>E28</f>
        <v>Ing. Jaroslav Šíma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202</v>
      </c>
      <c r="D128" s="204" t="s">
        <v>64</v>
      </c>
      <c r="E128" s="204" t="s">
        <v>60</v>
      </c>
      <c r="F128" s="204" t="s">
        <v>61</v>
      </c>
      <c r="G128" s="204" t="s">
        <v>203</v>
      </c>
      <c r="H128" s="204" t="s">
        <v>204</v>
      </c>
      <c r="I128" s="204" t="s">
        <v>205</v>
      </c>
      <c r="J128" s="204" t="s">
        <v>193</v>
      </c>
      <c r="K128" s="205" t="s">
        <v>206</v>
      </c>
      <c r="L128" s="206"/>
      <c r="M128" s="101" t="s">
        <v>1</v>
      </c>
      <c r="N128" s="102" t="s">
        <v>43</v>
      </c>
      <c r="O128" s="102" t="s">
        <v>207</v>
      </c>
      <c r="P128" s="102" t="s">
        <v>208</v>
      </c>
      <c r="Q128" s="102" t="s">
        <v>209</v>
      </c>
      <c r="R128" s="102" t="s">
        <v>210</v>
      </c>
      <c r="S128" s="102" t="s">
        <v>211</v>
      </c>
      <c r="T128" s="103" t="s">
        <v>212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213</v>
      </c>
      <c r="D129" s="41"/>
      <c r="E129" s="41"/>
      <c r="F129" s="41"/>
      <c r="G129" s="41"/>
      <c r="H129" s="41"/>
      <c r="I129" s="41"/>
      <c r="J129" s="207">
        <f>BK129</f>
        <v>0</v>
      </c>
      <c r="K129" s="41"/>
      <c r="L129" s="45"/>
      <c r="M129" s="104"/>
      <c r="N129" s="208"/>
      <c r="O129" s="105"/>
      <c r="P129" s="209">
        <f>P130</f>
        <v>0</v>
      </c>
      <c r="Q129" s="105"/>
      <c r="R129" s="209">
        <f>R130</f>
        <v>5.6183290000000001</v>
      </c>
      <c r="S129" s="105"/>
      <c r="T129" s="210">
        <f>T130</f>
        <v>0.096000000000000002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78</v>
      </c>
      <c r="AU129" s="18" t="s">
        <v>195</v>
      </c>
      <c r="BK129" s="211">
        <f>BK130</f>
        <v>0</v>
      </c>
    </row>
    <row r="130" s="12" customFormat="1" ht="25.92" customHeight="1">
      <c r="A130" s="12"/>
      <c r="B130" s="212"/>
      <c r="C130" s="213"/>
      <c r="D130" s="214" t="s">
        <v>78</v>
      </c>
      <c r="E130" s="215" t="s">
        <v>3391</v>
      </c>
      <c r="F130" s="215" t="s">
        <v>3887</v>
      </c>
      <c r="G130" s="213"/>
      <c r="H130" s="213"/>
      <c r="I130" s="216"/>
      <c r="J130" s="217">
        <f>BK130</f>
        <v>0</v>
      </c>
      <c r="K130" s="213"/>
      <c r="L130" s="218"/>
      <c r="M130" s="219"/>
      <c r="N130" s="220"/>
      <c r="O130" s="220"/>
      <c r="P130" s="221">
        <f>P131+P136+P186+P189</f>
        <v>0</v>
      </c>
      <c r="Q130" s="220"/>
      <c r="R130" s="221">
        <f>R131+R136+R186+R189</f>
        <v>5.6183290000000001</v>
      </c>
      <c r="S130" s="220"/>
      <c r="T130" s="222">
        <f>T131+T136+T186+T189</f>
        <v>0.096000000000000002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79</v>
      </c>
      <c r="AY130" s="223" t="s">
        <v>216</v>
      </c>
      <c r="BK130" s="225">
        <f>BK131+BK136+BK186+BK189</f>
        <v>0</v>
      </c>
    </row>
    <row r="131" s="12" customFormat="1" ht="22.8" customHeight="1">
      <c r="A131" s="12"/>
      <c r="B131" s="212"/>
      <c r="C131" s="213"/>
      <c r="D131" s="214" t="s">
        <v>78</v>
      </c>
      <c r="E131" s="226" t="s">
        <v>86</v>
      </c>
      <c r="F131" s="226" t="s">
        <v>3888</v>
      </c>
      <c r="G131" s="213"/>
      <c r="H131" s="213"/>
      <c r="I131" s="216"/>
      <c r="J131" s="227">
        <f>BK131</f>
        <v>0</v>
      </c>
      <c r="K131" s="213"/>
      <c r="L131" s="218"/>
      <c r="M131" s="219"/>
      <c r="N131" s="220"/>
      <c r="O131" s="220"/>
      <c r="P131" s="221">
        <f>SUM(P132:P135)</f>
        <v>0</v>
      </c>
      <c r="Q131" s="220"/>
      <c r="R131" s="221">
        <f>SUM(R132:R135)</f>
        <v>0</v>
      </c>
      <c r="S131" s="220"/>
      <c r="T131" s="222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3" t="s">
        <v>86</v>
      </c>
      <c r="AT131" s="224" t="s">
        <v>78</v>
      </c>
      <c r="AU131" s="224" t="s">
        <v>86</v>
      </c>
      <c r="AY131" s="223" t="s">
        <v>216</v>
      </c>
      <c r="BK131" s="225">
        <f>SUM(BK132:BK135)</f>
        <v>0</v>
      </c>
    </row>
    <row r="132" s="2" customFormat="1" ht="16.5" customHeight="1">
      <c r="A132" s="39"/>
      <c r="B132" s="40"/>
      <c r="C132" s="228" t="s">
        <v>86</v>
      </c>
      <c r="D132" s="228" t="s">
        <v>218</v>
      </c>
      <c r="E132" s="229" t="s">
        <v>3889</v>
      </c>
      <c r="F132" s="230" t="s">
        <v>3890</v>
      </c>
      <c r="G132" s="231" t="s">
        <v>2043</v>
      </c>
      <c r="H132" s="232">
        <v>1</v>
      </c>
      <c r="I132" s="233"/>
      <c r="J132" s="234">
        <f>ROUND(I132*H132,2)</f>
        <v>0</v>
      </c>
      <c r="K132" s="230" t="s">
        <v>3891</v>
      </c>
      <c r="L132" s="45"/>
      <c r="M132" s="235" t="s">
        <v>1</v>
      </c>
      <c r="N132" s="236" t="s">
        <v>44</v>
      </c>
      <c r="O132" s="92"/>
      <c r="P132" s="237">
        <f>O132*H132</f>
        <v>0</v>
      </c>
      <c r="Q132" s="237">
        <v>0</v>
      </c>
      <c r="R132" s="237">
        <f>Q132*H132</f>
        <v>0</v>
      </c>
      <c r="S132" s="237">
        <v>0</v>
      </c>
      <c r="T132" s="238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39" t="s">
        <v>121</v>
      </c>
      <c r="AT132" s="239" t="s">
        <v>218</v>
      </c>
      <c r="AU132" s="239" t="s">
        <v>88</v>
      </c>
      <c r="AY132" s="18" t="s">
        <v>216</v>
      </c>
      <c r="BE132" s="240">
        <f>IF(N132="základní",J132,0)</f>
        <v>0</v>
      </c>
      <c r="BF132" s="240">
        <f>IF(N132="snížená",J132,0)</f>
        <v>0</v>
      </c>
      <c r="BG132" s="240">
        <f>IF(N132="zákl. přenesená",J132,0)</f>
        <v>0</v>
      </c>
      <c r="BH132" s="240">
        <f>IF(N132="sníž. přenesená",J132,0)</f>
        <v>0</v>
      </c>
      <c r="BI132" s="240">
        <f>IF(N132="nulová",J132,0)</f>
        <v>0</v>
      </c>
      <c r="BJ132" s="18" t="s">
        <v>86</v>
      </c>
      <c r="BK132" s="240">
        <f>ROUND(I132*H132,2)</f>
        <v>0</v>
      </c>
      <c r="BL132" s="18" t="s">
        <v>121</v>
      </c>
      <c r="BM132" s="239" t="s">
        <v>88</v>
      </c>
    </row>
    <row r="133" s="2" customFormat="1">
      <c r="A133" s="39"/>
      <c r="B133" s="40"/>
      <c r="C133" s="41"/>
      <c r="D133" s="243" t="s">
        <v>1639</v>
      </c>
      <c r="E133" s="41"/>
      <c r="F133" s="291" t="s">
        <v>3892</v>
      </c>
      <c r="G133" s="41"/>
      <c r="H133" s="41"/>
      <c r="I133" s="292"/>
      <c r="J133" s="41"/>
      <c r="K133" s="41"/>
      <c r="L133" s="45"/>
      <c r="M133" s="293"/>
      <c r="N133" s="294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1639</v>
      </c>
      <c r="AU133" s="18" t="s">
        <v>88</v>
      </c>
    </row>
    <row r="134" s="2" customFormat="1" ht="37.8" customHeight="1">
      <c r="A134" s="39"/>
      <c r="B134" s="40"/>
      <c r="C134" s="228" t="s">
        <v>88</v>
      </c>
      <c r="D134" s="228" t="s">
        <v>218</v>
      </c>
      <c r="E134" s="229" t="s">
        <v>3893</v>
      </c>
      <c r="F134" s="230" t="s">
        <v>3894</v>
      </c>
      <c r="G134" s="231" t="s">
        <v>2043</v>
      </c>
      <c r="H134" s="232">
        <v>4</v>
      </c>
      <c r="I134" s="233"/>
      <c r="J134" s="234">
        <f>ROUND(I134*H134,2)</f>
        <v>0</v>
      </c>
      <c r="K134" s="230" t="s">
        <v>3891</v>
      </c>
      <c r="L134" s="45"/>
      <c r="M134" s="235" t="s">
        <v>1</v>
      </c>
      <c r="N134" s="236" t="s">
        <v>44</v>
      </c>
      <c r="O134" s="92"/>
      <c r="P134" s="237">
        <f>O134*H134</f>
        <v>0</v>
      </c>
      <c r="Q134" s="237">
        <v>0</v>
      </c>
      <c r="R134" s="237">
        <f>Q134*H134</f>
        <v>0</v>
      </c>
      <c r="S134" s="237">
        <v>0</v>
      </c>
      <c r="T134" s="238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39" t="s">
        <v>121</v>
      </c>
      <c r="AT134" s="239" t="s">
        <v>218</v>
      </c>
      <c r="AU134" s="239" t="s">
        <v>88</v>
      </c>
      <c r="AY134" s="18" t="s">
        <v>216</v>
      </c>
      <c r="BE134" s="240">
        <f>IF(N134="základní",J134,0)</f>
        <v>0</v>
      </c>
      <c r="BF134" s="240">
        <f>IF(N134="snížená",J134,0)</f>
        <v>0</v>
      </c>
      <c r="BG134" s="240">
        <f>IF(N134="zákl. přenesená",J134,0)</f>
        <v>0</v>
      </c>
      <c r="BH134" s="240">
        <f>IF(N134="sníž. přenesená",J134,0)</f>
        <v>0</v>
      </c>
      <c r="BI134" s="240">
        <f>IF(N134="nulová",J134,0)</f>
        <v>0</v>
      </c>
      <c r="BJ134" s="18" t="s">
        <v>86</v>
      </c>
      <c r="BK134" s="240">
        <f>ROUND(I134*H134,2)</f>
        <v>0</v>
      </c>
      <c r="BL134" s="18" t="s">
        <v>121</v>
      </c>
      <c r="BM134" s="239" t="s">
        <v>121</v>
      </c>
    </row>
    <row r="135" s="2" customFormat="1" ht="24.15" customHeight="1">
      <c r="A135" s="39"/>
      <c r="B135" s="40"/>
      <c r="C135" s="228" t="s">
        <v>99</v>
      </c>
      <c r="D135" s="228" t="s">
        <v>218</v>
      </c>
      <c r="E135" s="229" t="s">
        <v>3895</v>
      </c>
      <c r="F135" s="230" t="s">
        <v>3896</v>
      </c>
      <c r="G135" s="231" t="s">
        <v>2043</v>
      </c>
      <c r="H135" s="232">
        <v>1</v>
      </c>
      <c r="I135" s="233"/>
      <c r="J135" s="234">
        <f>ROUND(I135*H135,2)</f>
        <v>0</v>
      </c>
      <c r="K135" s="230" t="s">
        <v>3891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241</v>
      </c>
    </row>
    <row r="136" s="12" customFormat="1" ht="22.8" customHeight="1">
      <c r="A136" s="12"/>
      <c r="B136" s="212"/>
      <c r="C136" s="213"/>
      <c r="D136" s="214" t="s">
        <v>78</v>
      </c>
      <c r="E136" s="226" t="s">
        <v>88</v>
      </c>
      <c r="F136" s="226" t="s">
        <v>3897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SUM(P137:P185)</f>
        <v>0</v>
      </c>
      <c r="Q136" s="220"/>
      <c r="R136" s="221">
        <f>SUM(R137:R185)</f>
        <v>3.2153290000000001</v>
      </c>
      <c r="S136" s="220"/>
      <c r="T136" s="222">
        <f>SUM(T137:T185)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86</v>
      </c>
      <c r="AT136" s="224" t="s">
        <v>78</v>
      </c>
      <c r="AU136" s="224" t="s">
        <v>86</v>
      </c>
      <c r="AY136" s="223" t="s">
        <v>216</v>
      </c>
      <c r="BK136" s="225">
        <f>SUM(BK137:BK185)</f>
        <v>0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3898</v>
      </c>
      <c r="F137" s="230" t="s">
        <v>3899</v>
      </c>
      <c r="G137" s="231" t="s">
        <v>293</v>
      </c>
      <c r="H137" s="232">
        <v>35</v>
      </c>
      <c r="I137" s="233"/>
      <c r="J137" s="234">
        <f>ROUND(I137*H137,2)</f>
        <v>0</v>
      </c>
      <c r="K137" s="230" t="s">
        <v>3900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0.00175</v>
      </c>
      <c r="R137" s="237">
        <f>Q137*H137</f>
        <v>0.061249999999999999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250</v>
      </c>
    </row>
    <row r="138" s="2" customFormat="1" ht="16.5" customHeight="1">
      <c r="A138" s="39"/>
      <c r="B138" s="40"/>
      <c r="C138" s="228" t="s">
        <v>236</v>
      </c>
      <c r="D138" s="228" t="s">
        <v>218</v>
      </c>
      <c r="E138" s="229" t="s">
        <v>3901</v>
      </c>
      <c r="F138" s="230" t="s">
        <v>3902</v>
      </c>
      <c r="G138" s="231" t="s">
        <v>293</v>
      </c>
      <c r="H138" s="232">
        <v>25</v>
      </c>
      <c r="I138" s="233"/>
      <c r="J138" s="234">
        <f>ROUND(I138*H138,2)</f>
        <v>0</v>
      </c>
      <c r="K138" s="230" t="s">
        <v>3900</v>
      </c>
      <c r="L138" s="45"/>
      <c r="M138" s="235" t="s">
        <v>1</v>
      </c>
      <c r="N138" s="236" t="s">
        <v>44</v>
      </c>
      <c r="O138" s="92"/>
      <c r="P138" s="237">
        <f>O138*H138</f>
        <v>0</v>
      </c>
      <c r="Q138" s="237">
        <v>0.0031199999999999999</v>
      </c>
      <c r="R138" s="237">
        <f>Q138*H138</f>
        <v>0.078</v>
      </c>
      <c r="S138" s="237">
        <v>0</v>
      </c>
      <c r="T138" s="238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39" t="s">
        <v>121</v>
      </c>
      <c r="AT138" s="239" t="s">
        <v>218</v>
      </c>
      <c r="AU138" s="239" t="s">
        <v>88</v>
      </c>
      <c r="AY138" s="18" t="s">
        <v>216</v>
      </c>
      <c r="BE138" s="240">
        <f>IF(N138="základní",J138,0)</f>
        <v>0</v>
      </c>
      <c r="BF138" s="240">
        <f>IF(N138="snížená",J138,0)</f>
        <v>0</v>
      </c>
      <c r="BG138" s="240">
        <f>IF(N138="zákl. přenesená",J138,0)</f>
        <v>0</v>
      </c>
      <c r="BH138" s="240">
        <f>IF(N138="sníž. přenesená",J138,0)</f>
        <v>0</v>
      </c>
      <c r="BI138" s="240">
        <f>IF(N138="nulová",J138,0)</f>
        <v>0</v>
      </c>
      <c r="BJ138" s="18" t="s">
        <v>86</v>
      </c>
      <c r="BK138" s="240">
        <f>ROUND(I138*H138,2)</f>
        <v>0</v>
      </c>
      <c r="BL138" s="18" t="s">
        <v>121</v>
      </c>
      <c r="BM138" s="239" t="s">
        <v>260</v>
      </c>
    </row>
    <row r="139" s="2" customFormat="1" ht="16.5" customHeight="1">
      <c r="A139" s="39"/>
      <c r="B139" s="40"/>
      <c r="C139" s="228" t="s">
        <v>241</v>
      </c>
      <c r="D139" s="228" t="s">
        <v>218</v>
      </c>
      <c r="E139" s="229" t="s">
        <v>3903</v>
      </c>
      <c r="F139" s="230" t="s">
        <v>3904</v>
      </c>
      <c r="G139" s="231" t="s">
        <v>293</v>
      </c>
      <c r="H139" s="232">
        <v>7</v>
      </c>
      <c r="I139" s="233"/>
      <c r="J139" s="234">
        <f>ROUND(I139*H139,2)</f>
        <v>0</v>
      </c>
      <c r="K139" s="230" t="s">
        <v>3891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0.0031199999999999999</v>
      </c>
      <c r="R139" s="237">
        <f>Q139*H139</f>
        <v>0.021839999999999998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269</v>
      </c>
    </row>
    <row r="140" s="2" customFormat="1" ht="16.5" customHeight="1">
      <c r="A140" s="39"/>
      <c r="B140" s="40"/>
      <c r="C140" s="228" t="s">
        <v>245</v>
      </c>
      <c r="D140" s="228" t="s">
        <v>218</v>
      </c>
      <c r="E140" s="229" t="s">
        <v>3905</v>
      </c>
      <c r="F140" s="230" t="s">
        <v>3906</v>
      </c>
      <c r="G140" s="231" t="s">
        <v>293</v>
      </c>
      <c r="H140" s="232">
        <v>4</v>
      </c>
      <c r="I140" s="233"/>
      <c r="J140" s="234">
        <f>ROUND(I140*H140,2)</f>
        <v>0</v>
      </c>
      <c r="K140" s="230" t="s">
        <v>3891</v>
      </c>
      <c r="L140" s="45"/>
      <c r="M140" s="235" t="s">
        <v>1</v>
      </c>
      <c r="N140" s="236" t="s">
        <v>44</v>
      </c>
      <c r="O140" s="92"/>
      <c r="P140" s="237">
        <f>O140*H140</f>
        <v>0</v>
      </c>
      <c r="Q140" s="237">
        <v>0.0031199999999999999</v>
      </c>
      <c r="R140" s="237">
        <f>Q140*H140</f>
        <v>0.01248</v>
      </c>
      <c r="S140" s="237">
        <v>0</v>
      </c>
      <c r="T140" s="238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39" t="s">
        <v>121</v>
      </c>
      <c r="AT140" s="239" t="s">
        <v>218</v>
      </c>
      <c r="AU140" s="239" t="s">
        <v>88</v>
      </c>
      <c r="AY140" s="18" t="s">
        <v>216</v>
      </c>
      <c r="BE140" s="240">
        <f>IF(N140="základní",J140,0)</f>
        <v>0</v>
      </c>
      <c r="BF140" s="240">
        <f>IF(N140="snížená",J140,0)</f>
        <v>0</v>
      </c>
      <c r="BG140" s="240">
        <f>IF(N140="zákl. přenesená",J140,0)</f>
        <v>0</v>
      </c>
      <c r="BH140" s="240">
        <f>IF(N140="sníž. přenesená",J140,0)</f>
        <v>0</v>
      </c>
      <c r="BI140" s="240">
        <f>IF(N140="nulová",J140,0)</f>
        <v>0</v>
      </c>
      <c r="BJ140" s="18" t="s">
        <v>86</v>
      </c>
      <c r="BK140" s="240">
        <f>ROUND(I140*H140,2)</f>
        <v>0</v>
      </c>
      <c r="BL140" s="18" t="s">
        <v>121</v>
      </c>
      <c r="BM140" s="239" t="s">
        <v>280</v>
      </c>
    </row>
    <row r="141" s="2" customFormat="1" ht="16.5" customHeight="1">
      <c r="A141" s="39"/>
      <c r="B141" s="40"/>
      <c r="C141" s="228" t="s">
        <v>250</v>
      </c>
      <c r="D141" s="228" t="s">
        <v>218</v>
      </c>
      <c r="E141" s="229" t="s">
        <v>3907</v>
      </c>
      <c r="F141" s="230" t="s">
        <v>3908</v>
      </c>
      <c r="G141" s="231" t="s">
        <v>293</v>
      </c>
      <c r="H141" s="232">
        <v>7</v>
      </c>
      <c r="I141" s="233"/>
      <c r="J141" s="234">
        <f>ROUND(I141*H141,2)</f>
        <v>0</v>
      </c>
      <c r="K141" s="230" t="s">
        <v>3891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0.0031199999999999999</v>
      </c>
      <c r="R141" s="237">
        <f>Q141*H141</f>
        <v>0.021839999999999998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290</v>
      </c>
    </row>
    <row r="142" s="2" customFormat="1" ht="16.5" customHeight="1">
      <c r="A142" s="39"/>
      <c r="B142" s="40"/>
      <c r="C142" s="228" t="s">
        <v>255</v>
      </c>
      <c r="D142" s="228" t="s">
        <v>218</v>
      </c>
      <c r="E142" s="229" t="s">
        <v>3909</v>
      </c>
      <c r="F142" s="230" t="s">
        <v>3910</v>
      </c>
      <c r="G142" s="231" t="s">
        <v>293</v>
      </c>
      <c r="H142" s="232">
        <v>7</v>
      </c>
      <c r="I142" s="233"/>
      <c r="J142" s="234">
        <f>ROUND(I142*H142,2)</f>
        <v>0</v>
      </c>
      <c r="K142" s="230" t="s">
        <v>3891</v>
      </c>
      <c r="L142" s="45"/>
      <c r="M142" s="235" t="s">
        <v>1</v>
      </c>
      <c r="N142" s="236" t="s">
        <v>44</v>
      </c>
      <c r="O142" s="92"/>
      <c r="P142" s="237">
        <f>O142*H142</f>
        <v>0</v>
      </c>
      <c r="Q142" s="237">
        <v>0.0031199999999999999</v>
      </c>
      <c r="R142" s="237">
        <f>Q142*H142</f>
        <v>0.021839999999999998</v>
      </c>
      <c r="S142" s="237">
        <v>0</v>
      </c>
      <c r="T142" s="238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39" t="s">
        <v>121</v>
      </c>
      <c r="AT142" s="239" t="s">
        <v>218</v>
      </c>
      <c r="AU142" s="239" t="s">
        <v>88</v>
      </c>
      <c r="AY142" s="18" t="s">
        <v>216</v>
      </c>
      <c r="BE142" s="240">
        <f>IF(N142="základní",J142,0)</f>
        <v>0</v>
      </c>
      <c r="BF142" s="240">
        <f>IF(N142="snížená",J142,0)</f>
        <v>0</v>
      </c>
      <c r="BG142" s="240">
        <f>IF(N142="zákl. přenesená",J142,0)</f>
        <v>0</v>
      </c>
      <c r="BH142" s="240">
        <f>IF(N142="sníž. přenesená",J142,0)</f>
        <v>0</v>
      </c>
      <c r="BI142" s="240">
        <f>IF(N142="nulová",J142,0)</f>
        <v>0</v>
      </c>
      <c r="BJ142" s="18" t="s">
        <v>86</v>
      </c>
      <c r="BK142" s="240">
        <f>ROUND(I142*H142,2)</f>
        <v>0</v>
      </c>
      <c r="BL142" s="18" t="s">
        <v>121</v>
      </c>
      <c r="BM142" s="239" t="s">
        <v>302</v>
      </c>
    </row>
    <row r="143" s="2" customFormat="1" ht="16.5" customHeight="1">
      <c r="A143" s="39"/>
      <c r="B143" s="40"/>
      <c r="C143" s="228" t="s">
        <v>260</v>
      </c>
      <c r="D143" s="228" t="s">
        <v>218</v>
      </c>
      <c r="E143" s="229" t="s">
        <v>3911</v>
      </c>
      <c r="F143" s="230" t="s">
        <v>3912</v>
      </c>
      <c r="G143" s="231" t="s">
        <v>293</v>
      </c>
      <c r="H143" s="232">
        <v>1</v>
      </c>
      <c r="I143" s="233"/>
      <c r="J143" s="234">
        <f>ROUND(I143*H143,2)</f>
        <v>0</v>
      </c>
      <c r="K143" s="230" t="s">
        <v>3891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0.0031199999999999999</v>
      </c>
      <c r="R143" s="237">
        <f>Q143*H143</f>
        <v>0.0031199999999999999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313</v>
      </c>
    </row>
    <row r="144" s="2" customFormat="1" ht="16.5" customHeight="1">
      <c r="A144" s="39"/>
      <c r="B144" s="40"/>
      <c r="C144" s="228" t="s">
        <v>265</v>
      </c>
      <c r="D144" s="228" t="s">
        <v>218</v>
      </c>
      <c r="E144" s="229" t="s">
        <v>3913</v>
      </c>
      <c r="F144" s="230" t="s">
        <v>3914</v>
      </c>
      <c r="G144" s="231" t="s">
        <v>293</v>
      </c>
      <c r="H144" s="232">
        <v>1</v>
      </c>
      <c r="I144" s="233"/>
      <c r="J144" s="234">
        <f>ROUND(I144*H144,2)</f>
        <v>0</v>
      </c>
      <c r="K144" s="230" t="s">
        <v>3891</v>
      </c>
      <c r="L144" s="45"/>
      <c r="M144" s="235" t="s">
        <v>1</v>
      </c>
      <c r="N144" s="236" t="s">
        <v>44</v>
      </c>
      <c r="O144" s="92"/>
      <c r="P144" s="237">
        <f>O144*H144</f>
        <v>0</v>
      </c>
      <c r="Q144" s="237">
        <v>0.0065300000000000002</v>
      </c>
      <c r="R144" s="237">
        <f>Q144*H144</f>
        <v>0.0065300000000000002</v>
      </c>
      <c r="S144" s="237">
        <v>0</v>
      </c>
      <c r="T144" s="238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39" t="s">
        <v>121</v>
      </c>
      <c r="AT144" s="239" t="s">
        <v>218</v>
      </c>
      <c r="AU144" s="239" t="s">
        <v>88</v>
      </c>
      <c r="AY144" s="18" t="s">
        <v>216</v>
      </c>
      <c r="BE144" s="240">
        <f>IF(N144="základní",J144,0)</f>
        <v>0</v>
      </c>
      <c r="BF144" s="240">
        <f>IF(N144="snížená",J144,0)</f>
        <v>0</v>
      </c>
      <c r="BG144" s="240">
        <f>IF(N144="zákl. přenesená",J144,0)</f>
        <v>0</v>
      </c>
      <c r="BH144" s="240">
        <f>IF(N144="sníž. přenesená",J144,0)</f>
        <v>0</v>
      </c>
      <c r="BI144" s="240">
        <f>IF(N144="nulová",J144,0)</f>
        <v>0</v>
      </c>
      <c r="BJ144" s="18" t="s">
        <v>86</v>
      </c>
      <c r="BK144" s="240">
        <f>ROUND(I144*H144,2)</f>
        <v>0</v>
      </c>
      <c r="BL144" s="18" t="s">
        <v>121</v>
      </c>
      <c r="BM144" s="239" t="s">
        <v>320</v>
      </c>
    </row>
    <row r="145" s="2" customFormat="1" ht="16.5" customHeight="1">
      <c r="A145" s="39"/>
      <c r="B145" s="40"/>
      <c r="C145" s="228" t="s">
        <v>269</v>
      </c>
      <c r="D145" s="228" t="s">
        <v>218</v>
      </c>
      <c r="E145" s="229" t="s">
        <v>3915</v>
      </c>
      <c r="F145" s="230" t="s">
        <v>3916</v>
      </c>
      <c r="G145" s="231" t="s">
        <v>293</v>
      </c>
      <c r="H145" s="232">
        <v>57</v>
      </c>
      <c r="I145" s="233"/>
      <c r="J145" s="234">
        <f>ROUND(I145*H145,2)</f>
        <v>0</v>
      </c>
      <c r="K145" s="230" t="s">
        <v>3891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0.0065300000000000002</v>
      </c>
      <c r="R145" s="237">
        <f>Q145*H145</f>
        <v>0.37220999999999999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331</v>
      </c>
    </row>
    <row r="146" s="2" customFormat="1" ht="16.5" customHeight="1">
      <c r="A146" s="39"/>
      <c r="B146" s="40"/>
      <c r="C146" s="228" t="s">
        <v>274</v>
      </c>
      <c r="D146" s="228" t="s">
        <v>218</v>
      </c>
      <c r="E146" s="229" t="s">
        <v>3917</v>
      </c>
      <c r="F146" s="230" t="s">
        <v>3918</v>
      </c>
      <c r="G146" s="231" t="s">
        <v>293</v>
      </c>
      <c r="H146" s="232">
        <v>17</v>
      </c>
      <c r="I146" s="233"/>
      <c r="J146" s="234">
        <f>ROUND(I146*H146,2)</f>
        <v>0</v>
      </c>
      <c r="K146" s="230" t="s">
        <v>3891</v>
      </c>
      <c r="L146" s="45"/>
      <c r="M146" s="235" t="s">
        <v>1</v>
      </c>
      <c r="N146" s="236" t="s">
        <v>44</v>
      </c>
      <c r="O146" s="92"/>
      <c r="P146" s="237">
        <f>O146*H146</f>
        <v>0</v>
      </c>
      <c r="Q146" s="237">
        <v>0.0065300000000000002</v>
      </c>
      <c r="R146" s="237">
        <f>Q146*H146</f>
        <v>0.11101</v>
      </c>
      <c r="S146" s="237">
        <v>0</v>
      </c>
      <c r="T146" s="238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39" t="s">
        <v>121</v>
      </c>
      <c r="AT146" s="239" t="s">
        <v>218</v>
      </c>
      <c r="AU146" s="239" t="s">
        <v>88</v>
      </c>
      <c r="AY146" s="18" t="s">
        <v>216</v>
      </c>
      <c r="BE146" s="240">
        <f>IF(N146="základní",J146,0)</f>
        <v>0</v>
      </c>
      <c r="BF146" s="240">
        <f>IF(N146="snížená",J146,0)</f>
        <v>0</v>
      </c>
      <c r="BG146" s="240">
        <f>IF(N146="zákl. přenesená",J146,0)</f>
        <v>0</v>
      </c>
      <c r="BH146" s="240">
        <f>IF(N146="sníž. přenesená",J146,0)</f>
        <v>0</v>
      </c>
      <c r="BI146" s="240">
        <f>IF(N146="nulová",J146,0)</f>
        <v>0</v>
      </c>
      <c r="BJ146" s="18" t="s">
        <v>86</v>
      </c>
      <c r="BK146" s="240">
        <f>ROUND(I146*H146,2)</f>
        <v>0</v>
      </c>
      <c r="BL146" s="18" t="s">
        <v>121</v>
      </c>
      <c r="BM146" s="239" t="s">
        <v>341</v>
      </c>
    </row>
    <row r="147" s="2" customFormat="1" ht="21.75" customHeight="1">
      <c r="A147" s="39"/>
      <c r="B147" s="40"/>
      <c r="C147" s="228" t="s">
        <v>280</v>
      </c>
      <c r="D147" s="228" t="s">
        <v>218</v>
      </c>
      <c r="E147" s="229" t="s">
        <v>3919</v>
      </c>
      <c r="F147" s="230" t="s">
        <v>3920</v>
      </c>
      <c r="G147" s="231" t="s">
        <v>277</v>
      </c>
      <c r="H147" s="232">
        <v>4</v>
      </c>
      <c r="I147" s="233"/>
      <c r="J147" s="234">
        <f>ROUND(I147*H147,2)</f>
        <v>0</v>
      </c>
      <c r="K147" s="230" t="s">
        <v>3891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0.0091350000000000008</v>
      </c>
      <c r="R147" s="237">
        <f>Q147*H147</f>
        <v>0.036540000000000003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351</v>
      </c>
    </row>
    <row r="148" s="2" customFormat="1" ht="21.75" customHeight="1">
      <c r="A148" s="39"/>
      <c r="B148" s="40"/>
      <c r="C148" s="228" t="s">
        <v>8</v>
      </c>
      <c r="D148" s="228" t="s">
        <v>218</v>
      </c>
      <c r="E148" s="229" t="s">
        <v>3921</v>
      </c>
      <c r="F148" s="230" t="s">
        <v>3922</v>
      </c>
      <c r="G148" s="231" t="s">
        <v>277</v>
      </c>
      <c r="H148" s="232">
        <v>71</v>
      </c>
      <c r="I148" s="233"/>
      <c r="J148" s="234">
        <f>ROUND(I148*H148,2)</f>
        <v>0</v>
      </c>
      <c r="K148" s="230" t="s">
        <v>3891</v>
      </c>
      <c r="L148" s="45"/>
      <c r="M148" s="235" t="s">
        <v>1</v>
      </c>
      <c r="N148" s="236" t="s">
        <v>44</v>
      </c>
      <c r="O148" s="92"/>
      <c r="P148" s="237">
        <f>O148*H148</f>
        <v>0</v>
      </c>
      <c r="Q148" s="237">
        <v>0.0094990000000000005</v>
      </c>
      <c r="R148" s="237">
        <f>Q148*H148</f>
        <v>0.67442900000000006</v>
      </c>
      <c r="S148" s="237">
        <v>0</v>
      </c>
      <c r="T148" s="238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39" t="s">
        <v>121</v>
      </c>
      <c r="AT148" s="239" t="s">
        <v>218</v>
      </c>
      <c r="AU148" s="239" t="s">
        <v>88</v>
      </c>
      <c r="AY148" s="18" t="s">
        <v>216</v>
      </c>
      <c r="BE148" s="240">
        <f>IF(N148="základní",J148,0)</f>
        <v>0</v>
      </c>
      <c r="BF148" s="240">
        <f>IF(N148="snížená",J148,0)</f>
        <v>0</v>
      </c>
      <c r="BG148" s="240">
        <f>IF(N148="zákl. přenesená",J148,0)</f>
        <v>0</v>
      </c>
      <c r="BH148" s="240">
        <f>IF(N148="sníž. přenesená",J148,0)</f>
        <v>0</v>
      </c>
      <c r="BI148" s="240">
        <f>IF(N148="nulová",J148,0)</f>
        <v>0</v>
      </c>
      <c r="BJ148" s="18" t="s">
        <v>86</v>
      </c>
      <c r="BK148" s="240">
        <f>ROUND(I148*H148,2)</f>
        <v>0</v>
      </c>
      <c r="BL148" s="18" t="s">
        <v>121</v>
      </c>
      <c r="BM148" s="239" t="s">
        <v>362</v>
      </c>
    </row>
    <row r="149" s="2" customFormat="1" ht="21.75" customHeight="1">
      <c r="A149" s="39"/>
      <c r="B149" s="40"/>
      <c r="C149" s="228" t="s">
        <v>290</v>
      </c>
      <c r="D149" s="228" t="s">
        <v>218</v>
      </c>
      <c r="E149" s="229" t="s">
        <v>3923</v>
      </c>
      <c r="F149" s="230" t="s">
        <v>3924</v>
      </c>
      <c r="G149" s="231" t="s">
        <v>277</v>
      </c>
      <c r="H149" s="232">
        <v>15</v>
      </c>
      <c r="I149" s="233"/>
      <c r="J149" s="234">
        <f>ROUND(I149*H149,2)</f>
        <v>0</v>
      </c>
      <c r="K149" s="230" t="s">
        <v>3891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0.0099093333333333308</v>
      </c>
      <c r="R149" s="237">
        <f>Q149*H149</f>
        <v>0.14863999999999997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371</v>
      </c>
    </row>
    <row r="150" s="2" customFormat="1" ht="21.75" customHeight="1">
      <c r="A150" s="39"/>
      <c r="B150" s="40"/>
      <c r="C150" s="228" t="s">
        <v>297</v>
      </c>
      <c r="D150" s="228" t="s">
        <v>218</v>
      </c>
      <c r="E150" s="229" t="s">
        <v>3925</v>
      </c>
      <c r="F150" s="230" t="s">
        <v>3926</v>
      </c>
      <c r="G150" s="231" t="s">
        <v>277</v>
      </c>
      <c r="H150" s="232">
        <v>60</v>
      </c>
      <c r="I150" s="233"/>
      <c r="J150" s="234">
        <f>ROUND(I150*H150,2)</f>
        <v>0</v>
      </c>
      <c r="K150" s="230" t="s">
        <v>3891</v>
      </c>
      <c r="L150" s="45"/>
      <c r="M150" s="235" t="s">
        <v>1</v>
      </c>
      <c r="N150" s="236" t="s">
        <v>44</v>
      </c>
      <c r="O150" s="92"/>
      <c r="P150" s="237">
        <f>O150*H150</f>
        <v>0</v>
      </c>
      <c r="Q150" s="237">
        <v>0.010373</v>
      </c>
      <c r="R150" s="237">
        <f>Q150*H150</f>
        <v>0.62238000000000004</v>
      </c>
      <c r="S150" s="237">
        <v>0</v>
      </c>
      <c r="T150" s="238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39" t="s">
        <v>121</v>
      </c>
      <c r="AT150" s="239" t="s">
        <v>218</v>
      </c>
      <c r="AU150" s="239" t="s">
        <v>88</v>
      </c>
      <c r="AY150" s="18" t="s">
        <v>216</v>
      </c>
      <c r="BE150" s="240">
        <f>IF(N150="základní",J150,0)</f>
        <v>0</v>
      </c>
      <c r="BF150" s="240">
        <f>IF(N150="snížená",J150,0)</f>
        <v>0</v>
      </c>
      <c r="BG150" s="240">
        <f>IF(N150="zákl. přenesená",J150,0)</f>
        <v>0</v>
      </c>
      <c r="BH150" s="240">
        <f>IF(N150="sníž. přenesená",J150,0)</f>
        <v>0</v>
      </c>
      <c r="BI150" s="240">
        <f>IF(N150="nulová",J150,0)</f>
        <v>0</v>
      </c>
      <c r="BJ150" s="18" t="s">
        <v>86</v>
      </c>
      <c r="BK150" s="240">
        <f>ROUND(I150*H150,2)</f>
        <v>0</v>
      </c>
      <c r="BL150" s="18" t="s">
        <v>121</v>
      </c>
      <c r="BM150" s="239" t="s">
        <v>380</v>
      </c>
    </row>
    <row r="151" s="2" customFormat="1" ht="16.5" customHeight="1">
      <c r="A151" s="39"/>
      <c r="B151" s="40"/>
      <c r="C151" s="228" t="s">
        <v>302</v>
      </c>
      <c r="D151" s="228" t="s">
        <v>218</v>
      </c>
      <c r="E151" s="229" t="s">
        <v>3927</v>
      </c>
      <c r="F151" s="230" t="s">
        <v>3928</v>
      </c>
      <c r="G151" s="231" t="s">
        <v>293</v>
      </c>
      <c r="H151" s="232">
        <v>110</v>
      </c>
      <c r="I151" s="233"/>
      <c r="J151" s="234">
        <f>ROUND(I151*H151,2)</f>
        <v>0</v>
      </c>
      <c r="K151" s="230" t="s">
        <v>3891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0.00089999999999999998</v>
      </c>
      <c r="R151" s="237">
        <f>Q151*H151</f>
        <v>0.098999999999999991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389</v>
      </c>
    </row>
    <row r="152" s="2" customFormat="1" ht="16.5" customHeight="1">
      <c r="A152" s="39"/>
      <c r="B152" s="40"/>
      <c r="C152" s="228" t="s">
        <v>309</v>
      </c>
      <c r="D152" s="228" t="s">
        <v>218</v>
      </c>
      <c r="E152" s="229" t="s">
        <v>3929</v>
      </c>
      <c r="F152" s="230" t="s">
        <v>3930</v>
      </c>
      <c r="G152" s="231" t="s">
        <v>293</v>
      </c>
      <c r="H152" s="232">
        <v>13</v>
      </c>
      <c r="I152" s="233"/>
      <c r="J152" s="234">
        <f>ROUND(I152*H152,2)</f>
        <v>0</v>
      </c>
      <c r="K152" s="230" t="s">
        <v>3891</v>
      </c>
      <c r="L152" s="45"/>
      <c r="M152" s="235" t="s">
        <v>1</v>
      </c>
      <c r="N152" s="236" t="s">
        <v>44</v>
      </c>
      <c r="O152" s="92"/>
      <c r="P152" s="237">
        <f>O152*H152</f>
        <v>0</v>
      </c>
      <c r="Q152" s="237">
        <v>0.00089999999999999998</v>
      </c>
      <c r="R152" s="237">
        <f>Q152*H152</f>
        <v>0.0117</v>
      </c>
      <c r="S152" s="237">
        <v>0</v>
      </c>
      <c r="T152" s="238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39" t="s">
        <v>121</v>
      </c>
      <c r="AT152" s="239" t="s">
        <v>218</v>
      </c>
      <c r="AU152" s="239" t="s">
        <v>88</v>
      </c>
      <c r="AY152" s="18" t="s">
        <v>216</v>
      </c>
      <c r="BE152" s="240">
        <f>IF(N152="základní",J152,0)</f>
        <v>0</v>
      </c>
      <c r="BF152" s="240">
        <f>IF(N152="snížená",J152,0)</f>
        <v>0</v>
      </c>
      <c r="BG152" s="240">
        <f>IF(N152="zákl. přenesená",J152,0)</f>
        <v>0</v>
      </c>
      <c r="BH152" s="240">
        <f>IF(N152="sníž. přenesená",J152,0)</f>
        <v>0</v>
      </c>
      <c r="BI152" s="240">
        <f>IF(N152="nulová",J152,0)</f>
        <v>0</v>
      </c>
      <c r="BJ152" s="18" t="s">
        <v>86</v>
      </c>
      <c r="BK152" s="240">
        <f>ROUND(I152*H152,2)</f>
        <v>0</v>
      </c>
      <c r="BL152" s="18" t="s">
        <v>121</v>
      </c>
      <c r="BM152" s="239" t="s">
        <v>398</v>
      </c>
    </row>
    <row r="153" s="2" customFormat="1" ht="16.5" customHeight="1">
      <c r="A153" s="39"/>
      <c r="B153" s="40"/>
      <c r="C153" s="228" t="s">
        <v>313</v>
      </c>
      <c r="D153" s="228" t="s">
        <v>218</v>
      </c>
      <c r="E153" s="229" t="s">
        <v>3931</v>
      </c>
      <c r="F153" s="230" t="s">
        <v>3932</v>
      </c>
      <c r="G153" s="231" t="s">
        <v>293</v>
      </c>
      <c r="H153" s="232">
        <v>4</v>
      </c>
      <c r="I153" s="233"/>
      <c r="J153" s="234">
        <f>ROUND(I153*H153,2)</f>
        <v>0</v>
      </c>
      <c r="K153" s="230" t="s">
        <v>3891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0.00089999999999999998</v>
      </c>
      <c r="R153" s="237">
        <f>Q153*H153</f>
        <v>0.0035999999999999999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408</v>
      </c>
    </row>
    <row r="154" s="2" customFormat="1" ht="16.5" customHeight="1">
      <c r="A154" s="39"/>
      <c r="B154" s="40"/>
      <c r="C154" s="228" t="s">
        <v>7</v>
      </c>
      <c r="D154" s="228" t="s">
        <v>218</v>
      </c>
      <c r="E154" s="229" t="s">
        <v>3933</v>
      </c>
      <c r="F154" s="230" t="s">
        <v>3934</v>
      </c>
      <c r="G154" s="231" t="s">
        <v>293</v>
      </c>
      <c r="H154" s="232">
        <v>1</v>
      </c>
      <c r="I154" s="233"/>
      <c r="J154" s="234">
        <f>ROUND(I154*H154,2)</f>
        <v>0</v>
      </c>
      <c r="K154" s="230" t="s">
        <v>3891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0.00089999999999999998</v>
      </c>
      <c r="R154" s="237">
        <f>Q154*H154</f>
        <v>0.00089999999999999998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121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121</v>
      </c>
      <c r="BM154" s="239" t="s">
        <v>420</v>
      </c>
    </row>
    <row r="155" s="2" customFormat="1" ht="16.5" customHeight="1">
      <c r="A155" s="39"/>
      <c r="B155" s="40"/>
      <c r="C155" s="228" t="s">
        <v>320</v>
      </c>
      <c r="D155" s="228" t="s">
        <v>218</v>
      </c>
      <c r="E155" s="229" t="s">
        <v>3935</v>
      </c>
      <c r="F155" s="230" t="s">
        <v>3936</v>
      </c>
      <c r="G155" s="231" t="s">
        <v>293</v>
      </c>
      <c r="H155" s="232">
        <v>5</v>
      </c>
      <c r="I155" s="233"/>
      <c r="J155" s="234">
        <f>ROUND(I155*H155,2)</f>
        <v>0</v>
      </c>
      <c r="K155" s="230" t="s">
        <v>3891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0.00089999999999999998</v>
      </c>
      <c r="R155" s="237">
        <f>Q155*H155</f>
        <v>0.0044999999999999997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428</v>
      </c>
    </row>
    <row r="156" s="2" customFormat="1" ht="16.5" customHeight="1">
      <c r="A156" s="39"/>
      <c r="B156" s="40"/>
      <c r="C156" s="228" t="s">
        <v>325</v>
      </c>
      <c r="D156" s="228" t="s">
        <v>218</v>
      </c>
      <c r="E156" s="229" t="s">
        <v>3937</v>
      </c>
      <c r="F156" s="230" t="s">
        <v>3938</v>
      </c>
      <c r="G156" s="231" t="s">
        <v>293</v>
      </c>
      <c r="H156" s="232">
        <v>4</v>
      </c>
      <c r="I156" s="233"/>
      <c r="J156" s="234">
        <f>ROUND(I156*H156,2)</f>
        <v>0</v>
      </c>
      <c r="K156" s="230" t="s">
        <v>3891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0.00089999999999999998</v>
      </c>
      <c r="R156" s="237">
        <f>Q156*H156</f>
        <v>0.0035999999999999999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121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121</v>
      </c>
      <c r="BM156" s="239" t="s">
        <v>436</v>
      </c>
    </row>
    <row r="157" s="2" customFormat="1" ht="16.5" customHeight="1">
      <c r="A157" s="39"/>
      <c r="B157" s="40"/>
      <c r="C157" s="228" t="s">
        <v>331</v>
      </c>
      <c r="D157" s="228" t="s">
        <v>218</v>
      </c>
      <c r="E157" s="229" t="s">
        <v>3939</v>
      </c>
      <c r="F157" s="230" t="s">
        <v>3940</v>
      </c>
      <c r="G157" s="231" t="s">
        <v>2043</v>
      </c>
      <c r="H157" s="232">
        <v>1</v>
      </c>
      <c r="I157" s="233"/>
      <c r="J157" s="234">
        <f>ROUND(I157*H157,2)</f>
        <v>0</v>
      </c>
      <c r="K157" s="230" t="s">
        <v>3891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0.00089999999999999998</v>
      </c>
      <c r="R157" s="237">
        <f>Q157*H157</f>
        <v>0.00089999999999999998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445</v>
      </c>
    </row>
    <row r="158" s="2" customFormat="1" ht="16.5" customHeight="1">
      <c r="A158" s="39"/>
      <c r="B158" s="40"/>
      <c r="C158" s="228" t="s">
        <v>336</v>
      </c>
      <c r="D158" s="228" t="s">
        <v>218</v>
      </c>
      <c r="E158" s="229" t="s">
        <v>3941</v>
      </c>
      <c r="F158" s="230" t="s">
        <v>3942</v>
      </c>
      <c r="G158" s="231" t="s">
        <v>2043</v>
      </c>
      <c r="H158" s="232">
        <v>2</v>
      </c>
      <c r="I158" s="233"/>
      <c r="J158" s="234">
        <f>ROUND(I158*H158,2)</f>
        <v>0</v>
      </c>
      <c r="K158" s="230" t="s">
        <v>3891</v>
      </c>
      <c r="L158" s="45"/>
      <c r="M158" s="235" t="s">
        <v>1</v>
      </c>
      <c r="N158" s="236" t="s">
        <v>44</v>
      </c>
      <c r="O158" s="92"/>
      <c r="P158" s="237">
        <f>O158*H158</f>
        <v>0</v>
      </c>
      <c r="Q158" s="237">
        <v>0.00089999999999999998</v>
      </c>
      <c r="R158" s="237">
        <f>Q158*H158</f>
        <v>0.0018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121</v>
      </c>
      <c r="AT158" s="239" t="s">
        <v>218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453</v>
      </c>
    </row>
    <row r="159" s="2" customFormat="1" ht="16.5" customHeight="1">
      <c r="A159" s="39"/>
      <c r="B159" s="40"/>
      <c r="C159" s="228" t="s">
        <v>341</v>
      </c>
      <c r="D159" s="228" t="s">
        <v>218</v>
      </c>
      <c r="E159" s="229" t="s">
        <v>3943</v>
      </c>
      <c r="F159" s="230" t="s">
        <v>3944</v>
      </c>
      <c r="G159" s="231" t="s">
        <v>2043</v>
      </c>
      <c r="H159" s="232">
        <v>1</v>
      </c>
      <c r="I159" s="233"/>
      <c r="J159" s="234">
        <f>ROUND(I159*H159,2)</f>
        <v>0</v>
      </c>
      <c r="K159" s="230" t="s">
        <v>3891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0.00089999999999999998</v>
      </c>
      <c r="R159" s="237">
        <f>Q159*H159</f>
        <v>0.00089999999999999998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464</v>
      </c>
    </row>
    <row r="160" s="2" customFormat="1" ht="16.5" customHeight="1">
      <c r="A160" s="39"/>
      <c r="B160" s="40"/>
      <c r="C160" s="228" t="s">
        <v>346</v>
      </c>
      <c r="D160" s="228" t="s">
        <v>218</v>
      </c>
      <c r="E160" s="229" t="s">
        <v>3945</v>
      </c>
      <c r="F160" s="230" t="s">
        <v>3946</v>
      </c>
      <c r="G160" s="231" t="s">
        <v>2043</v>
      </c>
      <c r="H160" s="232">
        <v>1</v>
      </c>
      <c r="I160" s="233"/>
      <c r="J160" s="234">
        <f>ROUND(I160*H160,2)</f>
        <v>0</v>
      </c>
      <c r="K160" s="230" t="s">
        <v>3891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0.00089999999999999998</v>
      </c>
      <c r="R160" s="237">
        <f>Q160*H160</f>
        <v>0.00089999999999999998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474</v>
      </c>
    </row>
    <row r="161" s="2" customFormat="1" ht="16.5" customHeight="1">
      <c r="A161" s="39"/>
      <c r="B161" s="40"/>
      <c r="C161" s="228" t="s">
        <v>351</v>
      </c>
      <c r="D161" s="228" t="s">
        <v>218</v>
      </c>
      <c r="E161" s="229" t="s">
        <v>3947</v>
      </c>
      <c r="F161" s="230" t="s">
        <v>3948</v>
      </c>
      <c r="G161" s="231" t="s">
        <v>2043</v>
      </c>
      <c r="H161" s="232">
        <v>1</v>
      </c>
      <c r="I161" s="233"/>
      <c r="J161" s="234">
        <f>ROUND(I161*H161,2)</f>
        <v>0</v>
      </c>
      <c r="K161" s="230" t="s">
        <v>3891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0.00089999999999999998</v>
      </c>
      <c r="R161" s="237">
        <f>Q161*H161</f>
        <v>0.00089999999999999998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483</v>
      </c>
    </row>
    <row r="162" s="2" customFormat="1" ht="21.75" customHeight="1">
      <c r="A162" s="39"/>
      <c r="B162" s="40"/>
      <c r="C162" s="228" t="s">
        <v>356</v>
      </c>
      <c r="D162" s="228" t="s">
        <v>218</v>
      </c>
      <c r="E162" s="229" t="s">
        <v>3949</v>
      </c>
      <c r="F162" s="230" t="s">
        <v>3950</v>
      </c>
      <c r="G162" s="231" t="s">
        <v>2043</v>
      </c>
      <c r="H162" s="232">
        <v>8</v>
      </c>
      <c r="I162" s="233"/>
      <c r="J162" s="234">
        <f>ROUND(I162*H162,2)</f>
        <v>0</v>
      </c>
      <c r="K162" s="230" t="s">
        <v>3891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0.00089999999999999998</v>
      </c>
      <c r="R162" s="237">
        <f>Q162*H162</f>
        <v>0.0071999999999999998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494</v>
      </c>
    </row>
    <row r="163" s="2" customFormat="1" ht="24.15" customHeight="1">
      <c r="A163" s="39"/>
      <c r="B163" s="40"/>
      <c r="C163" s="228" t="s">
        <v>362</v>
      </c>
      <c r="D163" s="228" t="s">
        <v>218</v>
      </c>
      <c r="E163" s="229" t="s">
        <v>3951</v>
      </c>
      <c r="F163" s="230" t="s">
        <v>3952</v>
      </c>
      <c r="G163" s="231" t="s">
        <v>2043</v>
      </c>
      <c r="H163" s="232">
        <v>6</v>
      </c>
      <c r="I163" s="233"/>
      <c r="J163" s="234">
        <f>ROUND(I163*H163,2)</f>
        <v>0</v>
      </c>
      <c r="K163" s="230" t="s">
        <v>3891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0.0050000000000000001</v>
      </c>
      <c r="R163" s="237">
        <f>Q163*H163</f>
        <v>0.029999999999999999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121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121</v>
      </c>
      <c r="BM163" s="239" t="s">
        <v>504</v>
      </c>
    </row>
    <row r="164" s="2" customFormat="1" ht="24.15" customHeight="1">
      <c r="A164" s="39"/>
      <c r="B164" s="40"/>
      <c r="C164" s="228" t="s">
        <v>367</v>
      </c>
      <c r="D164" s="228" t="s">
        <v>218</v>
      </c>
      <c r="E164" s="229" t="s">
        <v>3953</v>
      </c>
      <c r="F164" s="230" t="s">
        <v>3954</v>
      </c>
      <c r="G164" s="231" t="s">
        <v>2043</v>
      </c>
      <c r="H164" s="232">
        <v>6</v>
      </c>
      <c r="I164" s="233"/>
      <c r="J164" s="234">
        <f>ROUND(I164*H164,2)</f>
        <v>0</v>
      </c>
      <c r="K164" s="230" t="s">
        <v>3891</v>
      </c>
      <c r="L164" s="45"/>
      <c r="M164" s="235" t="s">
        <v>1</v>
      </c>
      <c r="N164" s="236" t="s">
        <v>44</v>
      </c>
      <c r="O164" s="92"/>
      <c r="P164" s="237">
        <f>O164*H164</f>
        <v>0</v>
      </c>
      <c r="Q164" s="237">
        <v>0.0050000000000000001</v>
      </c>
      <c r="R164" s="237">
        <f>Q164*H164</f>
        <v>0.029999999999999999</v>
      </c>
      <c r="S164" s="237">
        <v>0</v>
      </c>
      <c r="T164" s="238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39" t="s">
        <v>121</v>
      </c>
      <c r="AT164" s="239" t="s">
        <v>218</v>
      </c>
      <c r="AU164" s="239" t="s">
        <v>88</v>
      </c>
      <c r="AY164" s="18" t="s">
        <v>216</v>
      </c>
      <c r="BE164" s="240">
        <f>IF(N164="základní",J164,0)</f>
        <v>0</v>
      </c>
      <c r="BF164" s="240">
        <f>IF(N164="snížená",J164,0)</f>
        <v>0</v>
      </c>
      <c r="BG164" s="240">
        <f>IF(N164="zákl. přenesená",J164,0)</f>
        <v>0</v>
      </c>
      <c r="BH164" s="240">
        <f>IF(N164="sníž. přenesená",J164,0)</f>
        <v>0</v>
      </c>
      <c r="BI164" s="240">
        <f>IF(N164="nulová",J164,0)</f>
        <v>0</v>
      </c>
      <c r="BJ164" s="18" t="s">
        <v>86</v>
      </c>
      <c r="BK164" s="240">
        <f>ROUND(I164*H164,2)</f>
        <v>0</v>
      </c>
      <c r="BL164" s="18" t="s">
        <v>121</v>
      </c>
      <c r="BM164" s="239" t="s">
        <v>515</v>
      </c>
    </row>
    <row r="165" s="2" customFormat="1" ht="24.15" customHeight="1">
      <c r="A165" s="39"/>
      <c r="B165" s="40"/>
      <c r="C165" s="228" t="s">
        <v>371</v>
      </c>
      <c r="D165" s="228" t="s">
        <v>218</v>
      </c>
      <c r="E165" s="229" t="s">
        <v>3955</v>
      </c>
      <c r="F165" s="230" t="s">
        <v>3956</v>
      </c>
      <c r="G165" s="231" t="s">
        <v>2043</v>
      </c>
      <c r="H165" s="232">
        <v>6</v>
      </c>
      <c r="I165" s="233"/>
      <c r="J165" s="234">
        <f>ROUND(I165*H165,2)</f>
        <v>0</v>
      </c>
      <c r="K165" s="230" t="s">
        <v>3891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0.0050000000000000001</v>
      </c>
      <c r="R165" s="237">
        <f>Q165*H165</f>
        <v>0.029999999999999999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528</v>
      </c>
    </row>
    <row r="166" s="2" customFormat="1" ht="24.15" customHeight="1">
      <c r="A166" s="39"/>
      <c r="B166" s="40"/>
      <c r="C166" s="228" t="s">
        <v>376</v>
      </c>
      <c r="D166" s="228" t="s">
        <v>218</v>
      </c>
      <c r="E166" s="229" t="s">
        <v>3957</v>
      </c>
      <c r="F166" s="230" t="s">
        <v>3958</v>
      </c>
      <c r="G166" s="231" t="s">
        <v>2043</v>
      </c>
      <c r="H166" s="232">
        <v>6</v>
      </c>
      <c r="I166" s="233"/>
      <c r="J166" s="234">
        <f>ROUND(I166*H166,2)</f>
        <v>0</v>
      </c>
      <c r="K166" s="230" t="s">
        <v>3891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0.0050000000000000001</v>
      </c>
      <c r="R166" s="237">
        <f>Q166*H166</f>
        <v>0.029999999999999999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863</v>
      </c>
    </row>
    <row r="167" s="2" customFormat="1" ht="16.5" customHeight="1">
      <c r="A167" s="39"/>
      <c r="B167" s="40"/>
      <c r="C167" s="228" t="s">
        <v>380</v>
      </c>
      <c r="D167" s="228" t="s">
        <v>218</v>
      </c>
      <c r="E167" s="229" t="s">
        <v>3959</v>
      </c>
      <c r="F167" s="230" t="s">
        <v>3960</v>
      </c>
      <c r="G167" s="231" t="s">
        <v>2043</v>
      </c>
      <c r="H167" s="232">
        <v>29</v>
      </c>
      <c r="I167" s="233"/>
      <c r="J167" s="234">
        <f>ROUND(I167*H167,2)</f>
        <v>0</v>
      </c>
      <c r="K167" s="230" t="s">
        <v>3891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0.00089999999999999998</v>
      </c>
      <c r="R167" s="237">
        <f>Q167*H167</f>
        <v>0.026099999999999998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875</v>
      </c>
    </row>
    <row r="168" s="2" customFormat="1" ht="16.5" customHeight="1">
      <c r="A168" s="39"/>
      <c r="B168" s="40"/>
      <c r="C168" s="228" t="s">
        <v>384</v>
      </c>
      <c r="D168" s="228" t="s">
        <v>218</v>
      </c>
      <c r="E168" s="229" t="s">
        <v>3961</v>
      </c>
      <c r="F168" s="230" t="s">
        <v>3962</v>
      </c>
      <c r="G168" s="231" t="s">
        <v>2043</v>
      </c>
      <c r="H168" s="232">
        <v>7</v>
      </c>
      <c r="I168" s="233"/>
      <c r="J168" s="234">
        <f>ROUND(I168*H168,2)</f>
        <v>0</v>
      </c>
      <c r="K168" s="230" t="s">
        <v>3891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0.00089999999999999998</v>
      </c>
      <c r="R168" s="237">
        <f>Q168*H168</f>
        <v>0.0063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885</v>
      </c>
    </row>
    <row r="169" s="2" customFormat="1" ht="16.5" customHeight="1">
      <c r="A169" s="39"/>
      <c r="B169" s="40"/>
      <c r="C169" s="228" t="s">
        <v>389</v>
      </c>
      <c r="D169" s="228" t="s">
        <v>218</v>
      </c>
      <c r="E169" s="229" t="s">
        <v>3963</v>
      </c>
      <c r="F169" s="230" t="s">
        <v>3964</v>
      </c>
      <c r="G169" s="231" t="s">
        <v>2043</v>
      </c>
      <c r="H169" s="232">
        <v>12</v>
      </c>
      <c r="I169" s="233"/>
      <c r="J169" s="234">
        <f>ROUND(I169*H169,2)</f>
        <v>0</v>
      </c>
      <c r="K169" s="230" t="s">
        <v>3891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0.00089999999999999998</v>
      </c>
      <c r="R169" s="237">
        <f>Q169*H169</f>
        <v>0.010800000000000001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898</v>
      </c>
    </row>
    <row r="170" s="2" customFormat="1" ht="16.5" customHeight="1">
      <c r="A170" s="39"/>
      <c r="B170" s="40"/>
      <c r="C170" s="228" t="s">
        <v>394</v>
      </c>
      <c r="D170" s="228" t="s">
        <v>218</v>
      </c>
      <c r="E170" s="229" t="s">
        <v>3965</v>
      </c>
      <c r="F170" s="230" t="s">
        <v>3966</v>
      </c>
      <c r="G170" s="231" t="s">
        <v>2043</v>
      </c>
      <c r="H170" s="232">
        <v>4</v>
      </c>
      <c r="I170" s="233"/>
      <c r="J170" s="234">
        <f>ROUND(I170*H170,2)</f>
        <v>0</v>
      </c>
      <c r="K170" s="230" t="s">
        <v>3891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0.00089999999999999998</v>
      </c>
      <c r="R170" s="237">
        <f>Q170*H170</f>
        <v>0.0035999999999999999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121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121</v>
      </c>
      <c r="BM170" s="239" t="s">
        <v>909</v>
      </c>
    </row>
    <row r="171" s="2" customFormat="1" ht="24.15" customHeight="1">
      <c r="A171" s="39"/>
      <c r="B171" s="40"/>
      <c r="C171" s="228" t="s">
        <v>398</v>
      </c>
      <c r="D171" s="228" t="s">
        <v>218</v>
      </c>
      <c r="E171" s="229" t="s">
        <v>3967</v>
      </c>
      <c r="F171" s="230" t="s">
        <v>3968</v>
      </c>
      <c r="G171" s="231" t="s">
        <v>2043</v>
      </c>
      <c r="H171" s="232">
        <v>11</v>
      </c>
      <c r="I171" s="233"/>
      <c r="J171" s="234">
        <f>ROUND(I171*H171,2)</f>
        <v>0</v>
      </c>
      <c r="K171" s="230" t="s">
        <v>3891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0.00089999999999999998</v>
      </c>
      <c r="R171" s="237">
        <f>Q171*H171</f>
        <v>0.0098999999999999991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121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121</v>
      </c>
      <c r="BM171" s="239" t="s">
        <v>920</v>
      </c>
    </row>
    <row r="172" s="2" customFormat="1" ht="24.15" customHeight="1">
      <c r="A172" s="39"/>
      <c r="B172" s="40"/>
      <c r="C172" s="228" t="s">
        <v>403</v>
      </c>
      <c r="D172" s="228" t="s">
        <v>218</v>
      </c>
      <c r="E172" s="229" t="s">
        <v>3969</v>
      </c>
      <c r="F172" s="230" t="s">
        <v>3970</v>
      </c>
      <c r="G172" s="231" t="s">
        <v>2043</v>
      </c>
      <c r="H172" s="232">
        <v>41</v>
      </c>
      <c r="I172" s="233"/>
      <c r="J172" s="234">
        <f>ROUND(I172*H172,2)</f>
        <v>0</v>
      </c>
      <c r="K172" s="230" t="s">
        <v>3891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0.00089999999999999998</v>
      </c>
      <c r="R172" s="237">
        <f>Q172*H172</f>
        <v>0.036900000000000002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121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121</v>
      </c>
      <c r="BM172" s="239" t="s">
        <v>930</v>
      </c>
    </row>
    <row r="173" s="2" customFormat="1" ht="21.75" customHeight="1">
      <c r="A173" s="39"/>
      <c r="B173" s="40"/>
      <c r="C173" s="228" t="s">
        <v>408</v>
      </c>
      <c r="D173" s="228" t="s">
        <v>218</v>
      </c>
      <c r="E173" s="229" t="s">
        <v>3971</v>
      </c>
      <c r="F173" s="230" t="s">
        <v>3972</v>
      </c>
      <c r="G173" s="231" t="s">
        <v>2043</v>
      </c>
      <c r="H173" s="232">
        <v>2</v>
      </c>
      <c r="I173" s="233"/>
      <c r="J173" s="234">
        <f>ROUND(I173*H173,2)</f>
        <v>0</v>
      </c>
      <c r="K173" s="230" t="s">
        <v>3891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0.00089999999999999998</v>
      </c>
      <c r="R173" s="237">
        <f>Q173*H173</f>
        <v>0.0018</v>
      </c>
      <c r="S173" s="237">
        <v>0</v>
      </c>
      <c r="T173" s="238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121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121</v>
      </c>
      <c r="BM173" s="239" t="s">
        <v>945</v>
      </c>
    </row>
    <row r="174" s="2" customFormat="1" ht="16.5" customHeight="1">
      <c r="A174" s="39"/>
      <c r="B174" s="40"/>
      <c r="C174" s="228" t="s">
        <v>415</v>
      </c>
      <c r="D174" s="228" t="s">
        <v>218</v>
      </c>
      <c r="E174" s="229" t="s">
        <v>3973</v>
      </c>
      <c r="F174" s="230" t="s">
        <v>3974</v>
      </c>
      <c r="G174" s="231" t="s">
        <v>2043</v>
      </c>
      <c r="H174" s="232">
        <v>3</v>
      </c>
      <c r="I174" s="233"/>
      <c r="J174" s="234">
        <f>ROUND(I174*H174,2)</f>
        <v>0</v>
      </c>
      <c r="K174" s="230" t="s">
        <v>3891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0.0050000000000000001</v>
      </c>
      <c r="R174" s="237">
        <f>Q174*H174</f>
        <v>0.014999999999999999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121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121</v>
      </c>
      <c r="BM174" s="239" t="s">
        <v>953</v>
      </c>
    </row>
    <row r="175" s="2" customFormat="1" ht="16.5" customHeight="1">
      <c r="A175" s="39"/>
      <c r="B175" s="40"/>
      <c r="C175" s="228" t="s">
        <v>420</v>
      </c>
      <c r="D175" s="228" t="s">
        <v>218</v>
      </c>
      <c r="E175" s="229" t="s">
        <v>3975</v>
      </c>
      <c r="F175" s="230" t="s">
        <v>3976</v>
      </c>
      <c r="G175" s="231" t="s">
        <v>2043</v>
      </c>
      <c r="H175" s="232">
        <v>5</v>
      </c>
      <c r="I175" s="233"/>
      <c r="J175" s="234">
        <f>ROUND(I175*H175,2)</f>
        <v>0</v>
      </c>
      <c r="K175" s="230" t="s">
        <v>3891</v>
      </c>
      <c r="L175" s="45"/>
      <c r="M175" s="235" t="s">
        <v>1</v>
      </c>
      <c r="N175" s="236" t="s">
        <v>44</v>
      </c>
      <c r="O175" s="92"/>
      <c r="P175" s="237">
        <f>O175*H175</f>
        <v>0</v>
      </c>
      <c r="Q175" s="237">
        <v>0.0050000000000000001</v>
      </c>
      <c r="R175" s="237">
        <f>Q175*H175</f>
        <v>0.025000000000000001</v>
      </c>
      <c r="S175" s="237">
        <v>0</v>
      </c>
      <c r="T175" s="238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39" t="s">
        <v>121</v>
      </c>
      <c r="AT175" s="239" t="s">
        <v>218</v>
      </c>
      <c r="AU175" s="239" t="s">
        <v>88</v>
      </c>
      <c r="AY175" s="18" t="s">
        <v>216</v>
      </c>
      <c r="BE175" s="240">
        <f>IF(N175="základní",J175,0)</f>
        <v>0</v>
      </c>
      <c r="BF175" s="240">
        <f>IF(N175="snížená",J175,0)</f>
        <v>0</v>
      </c>
      <c r="BG175" s="240">
        <f>IF(N175="zákl. přenesená",J175,0)</f>
        <v>0</v>
      </c>
      <c r="BH175" s="240">
        <f>IF(N175="sníž. přenesená",J175,0)</f>
        <v>0</v>
      </c>
      <c r="BI175" s="240">
        <f>IF(N175="nulová",J175,0)</f>
        <v>0</v>
      </c>
      <c r="BJ175" s="18" t="s">
        <v>86</v>
      </c>
      <c r="BK175" s="240">
        <f>ROUND(I175*H175,2)</f>
        <v>0</v>
      </c>
      <c r="BL175" s="18" t="s">
        <v>121</v>
      </c>
      <c r="BM175" s="239" t="s">
        <v>963</v>
      </c>
    </row>
    <row r="176" s="2" customFormat="1" ht="16.5" customHeight="1">
      <c r="A176" s="39"/>
      <c r="B176" s="40"/>
      <c r="C176" s="228" t="s">
        <v>424</v>
      </c>
      <c r="D176" s="228" t="s">
        <v>218</v>
      </c>
      <c r="E176" s="229" t="s">
        <v>3977</v>
      </c>
      <c r="F176" s="230" t="s">
        <v>3978</v>
      </c>
      <c r="G176" s="231" t="s">
        <v>2043</v>
      </c>
      <c r="H176" s="232">
        <v>2</v>
      </c>
      <c r="I176" s="233"/>
      <c r="J176" s="234">
        <f>ROUND(I176*H176,2)</f>
        <v>0</v>
      </c>
      <c r="K176" s="230" t="s">
        <v>3891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0.0050000000000000001</v>
      </c>
      <c r="R176" s="237">
        <f>Q176*H176</f>
        <v>0.01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121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121</v>
      </c>
      <c r="BM176" s="239" t="s">
        <v>971</v>
      </c>
    </row>
    <row r="177" s="2" customFormat="1" ht="16.5" customHeight="1">
      <c r="A177" s="39"/>
      <c r="B177" s="40"/>
      <c r="C177" s="228" t="s">
        <v>428</v>
      </c>
      <c r="D177" s="228" t="s">
        <v>218</v>
      </c>
      <c r="E177" s="229" t="s">
        <v>3979</v>
      </c>
      <c r="F177" s="230" t="s">
        <v>3980</v>
      </c>
      <c r="G177" s="231" t="s">
        <v>2043</v>
      </c>
      <c r="H177" s="232">
        <v>3</v>
      </c>
      <c r="I177" s="233"/>
      <c r="J177" s="234">
        <f>ROUND(I177*H177,2)</f>
        <v>0</v>
      </c>
      <c r="K177" s="230" t="s">
        <v>3891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0.0050000000000000001</v>
      </c>
      <c r="R177" s="237">
        <f>Q177*H177</f>
        <v>0.014999999999999999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121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121</v>
      </c>
      <c r="BM177" s="239" t="s">
        <v>991</v>
      </c>
    </row>
    <row r="178" s="2" customFormat="1" ht="16.5" customHeight="1">
      <c r="A178" s="39"/>
      <c r="B178" s="40"/>
      <c r="C178" s="228" t="s">
        <v>432</v>
      </c>
      <c r="D178" s="228" t="s">
        <v>218</v>
      </c>
      <c r="E178" s="229" t="s">
        <v>3981</v>
      </c>
      <c r="F178" s="230" t="s">
        <v>3982</v>
      </c>
      <c r="G178" s="231" t="s">
        <v>2043</v>
      </c>
      <c r="H178" s="232">
        <v>4</v>
      </c>
      <c r="I178" s="233"/>
      <c r="J178" s="234">
        <f>ROUND(I178*H178,2)</f>
        <v>0</v>
      </c>
      <c r="K178" s="230" t="s">
        <v>3891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0.00089999999999999998</v>
      </c>
      <c r="R178" s="237">
        <f>Q178*H178</f>
        <v>0.0035999999999999999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121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121</v>
      </c>
      <c r="BM178" s="239" t="s">
        <v>1010</v>
      </c>
    </row>
    <row r="179" s="2" customFormat="1" ht="16.5" customHeight="1">
      <c r="A179" s="39"/>
      <c r="B179" s="40"/>
      <c r="C179" s="228" t="s">
        <v>436</v>
      </c>
      <c r="D179" s="228" t="s">
        <v>218</v>
      </c>
      <c r="E179" s="229" t="s">
        <v>3983</v>
      </c>
      <c r="F179" s="230" t="s">
        <v>3984</v>
      </c>
      <c r="G179" s="231" t="s">
        <v>277</v>
      </c>
      <c r="H179" s="232">
        <v>1</v>
      </c>
      <c r="I179" s="233"/>
      <c r="J179" s="234">
        <f>ROUND(I179*H179,2)</f>
        <v>0</v>
      </c>
      <c r="K179" s="230" t="s">
        <v>3891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0.0023600000000000001</v>
      </c>
      <c r="R179" s="237">
        <f>Q179*H179</f>
        <v>0.0023600000000000001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121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121</v>
      </c>
      <c r="BM179" s="239" t="s">
        <v>1020</v>
      </c>
    </row>
    <row r="180" s="2" customFormat="1" ht="16.5" customHeight="1">
      <c r="A180" s="39"/>
      <c r="B180" s="40"/>
      <c r="C180" s="228" t="s">
        <v>441</v>
      </c>
      <c r="D180" s="228" t="s">
        <v>218</v>
      </c>
      <c r="E180" s="229" t="s">
        <v>3985</v>
      </c>
      <c r="F180" s="230" t="s">
        <v>3986</v>
      </c>
      <c r="G180" s="231" t="s">
        <v>277</v>
      </c>
      <c r="H180" s="232">
        <v>13</v>
      </c>
      <c r="I180" s="233"/>
      <c r="J180" s="234">
        <f>ROUND(I180*H180,2)</f>
        <v>0</v>
      </c>
      <c r="K180" s="230" t="s">
        <v>3891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0.0028600000000000001</v>
      </c>
      <c r="R180" s="237">
        <f>Q180*H180</f>
        <v>0.037180000000000005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121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121</v>
      </c>
      <c r="BM180" s="239" t="s">
        <v>1030</v>
      </c>
    </row>
    <row r="181" s="2" customFormat="1" ht="16.5" customHeight="1">
      <c r="A181" s="39"/>
      <c r="B181" s="40"/>
      <c r="C181" s="228" t="s">
        <v>445</v>
      </c>
      <c r="D181" s="228" t="s">
        <v>218</v>
      </c>
      <c r="E181" s="229" t="s">
        <v>3987</v>
      </c>
      <c r="F181" s="230" t="s">
        <v>3988</v>
      </c>
      <c r="G181" s="231" t="s">
        <v>277</v>
      </c>
      <c r="H181" s="232">
        <v>25</v>
      </c>
      <c r="I181" s="233"/>
      <c r="J181" s="234">
        <f>ROUND(I181*H181,2)</f>
        <v>0</v>
      </c>
      <c r="K181" s="230" t="s">
        <v>3891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0.0055599999999999998</v>
      </c>
      <c r="R181" s="237">
        <f>Q181*H181</f>
        <v>0.13899999999999999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121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121</v>
      </c>
      <c r="BM181" s="239" t="s">
        <v>1078</v>
      </c>
    </row>
    <row r="182" s="2" customFormat="1" ht="16.5" customHeight="1">
      <c r="A182" s="39"/>
      <c r="B182" s="40"/>
      <c r="C182" s="228" t="s">
        <v>449</v>
      </c>
      <c r="D182" s="228" t="s">
        <v>218</v>
      </c>
      <c r="E182" s="229" t="s">
        <v>3989</v>
      </c>
      <c r="F182" s="230" t="s">
        <v>3990</v>
      </c>
      <c r="G182" s="231" t="s">
        <v>277</v>
      </c>
      <c r="H182" s="232">
        <v>52</v>
      </c>
      <c r="I182" s="233"/>
      <c r="J182" s="234">
        <f>ROUND(I182*H182,2)</f>
        <v>0</v>
      </c>
      <c r="K182" s="230" t="s">
        <v>3891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0.0068599999999999998</v>
      </c>
      <c r="R182" s="237">
        <f>Q182*H182</f>
        <v>0.35671999999999998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121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121</v>
      </c>
      <c r="BM182" s="239" t="s">
        <v>1091</v>
      </c>
    </row>
    <row r="183" s="2" customFormat="1" ht="16.5" customHeight="1">
      <c r="A183" s="39"/>
      <c r="B183" s="40"/>
      <c r="C183" s="228" t="s">
        <v>453</v>
      </c>
      <c r="D183" s="228" t="s">
        <v>218</v>
      </c>
      <c r="E183" s="229" t="s">
        <v>3991</v>
      </c>
      <c r="F183" s="230" t="s">
        <v>3992</v>
      </c>
      <c r="G183" s="231" t="s">
        <v>277</v>
      </c>
      <c r="H183" s="232">
        <v>4</v>
      </c>
      <c r="I183" s="233"/>
      <c r="J183" s="234">
        <f>ROUND(I183*H183,2)</f>
        <v>0</v>
      </c>
      <c r="K183" s="230" t="s">
        <v>3891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0.0080099999999999998</v>
      </c>
      <c r="R183" s="237">
        <f>Q183*H183</f>
        <v>0.032039999999999999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121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121</v>
      </c>
      <c r="BM183" s="239" t="s">
        <v>1103</v>
      </c>
    </row>
    <row r="184" s="2" customFormat="1" ht="16.5" customHeight="1">
      <c r="A184" s="39"/>
      <c r="B184" s="40"/>
      <c r="C184" s="228" t="s">
        <v>459</v>
      </c>
      <c r="D184" s="228" t="s">
        <v>218</v>
      </c>
      <c r="E184" s="229" t="s">
        <v>3993</v>
      </c>
      <c r="F184" s="230" t="s">
        <v>3994</v>
      </c>
      <c r="G184" s="231" t="s">
        <v>277</v>
      </c>
      <c r="H184" s="232">
        <v>2</v>
      </c>
      <c r="I184" s="233"/>
      <c r="J184" s="234">
        <f>ROUND(I184*H184,2)</f>
        <v>0</v>
      </c>
      <c r="K184" s="230" t="s">
        <v>3891</v>
      </c>
      <c r="L184" s="45"/>
      <c r="M184" s="235" t="s">
        <v>1</v>
      </c>
      <c r="N184" s="236" t="s">
        <v>44</v>
      </c>
      <c r="O184" s="92"/>
      <c r="P184" s="237">
        <f>O184*H184</f>
        <v>0</v>
      </c>
      <c r="Q184" s="237">
        <v>0.0080099999999999998</v>
      </c>
      <c r="R184" s="237">
        <f>Q184*H184</f>
        <v>0.01602</v>
      </c>
      <c r="S184" s="237">
        <v>0</v>
      </c>
      <c r="T184" s="238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39" t="s">
        <v>121</v>
      </c>
      <c r="AT184" s="239" t="s">
        <v>218</v>
      </c>
      <c r="AU184" s="239" t="s">
        <v>88</v>
      </c>
      <c r="AY184" s="18" t="s">
        <v>216</v>
      </c>
      <c r="BE184" s="240">
        <f>IF(N184="základní",J184,0)</f>
        <v>0</v>
      </c>
      <c r="BF184" s="240">
        <f>IF(N184="snížená",J184,0)</f>
        <v>0</v>
      </c>
      <c r="BG184" s="240">
        <f>IF(N184="zákl. přenesená",J184,0)</f>
        <v>0</v>
      </c>
      <c r="BH184" s="240">
        <f>IF(N184="sníž. přenesená",J184,0)</f>
        <v>0</v>
      </c>
      <c r="BI184" s="240">
        <f>IF(N184="nulová",J184,0)</f>
        <v>0</v>
      </c>
      <c r="BJ184" s="18" t="s">
        <v>86</v>
      </c>
      <c r="BK184" s="240">
        <f>ROUND(I184*H184,2)</f>
        <v>0</v>
      </c>
      <c r="BL184" s="18" t="s">
        <v>121</v>
      </c>
      <c r="BM184" s="239" t="s">
        <v>1113</v>
      </c>
    </row>
    <row r="185" s="2" customFormat="1" ht="24.15" customHeight="1">
      <c r="A185" s="39"/>
      <c r="B185" s="40"/>
      <c r="C185" s="228" t="s">
        <v>464</v>
      </c>
      <c r="D185" s="228" t="s">
        <v>218</v>
      </c>
      <c r="E185" s="229" t="s">
        <v>3995</v>
      </c>
      <c r="F185" s="230" t="s">
        <v>3996</v>
      </c>
      <c r="G185" s="231" t="s">
        <v>2043</v>
      </c>
      <c r="H185" s="232">
        <v>4</v>
      </c>
      <c r="I185" s="233"/>
      <c r="J185" s="234">
        <f>ROUND(I185*H185,2)</f>
        <v>0</v>
      </c>
      <c r="K185" s="230" t="s">
        <v>3891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0.0050000000000000001</v>
      </c>
      <c r="R185" s="237">
        <f>Q185*H185</f>
        <v>0.02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121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121</v>
      </c>
      <c r="BM185" s="239" t="s">
        <v>1123</v>
      </c>
    </row>
    <row r="186" s="12" customFormat="1" ht="22.8" customHeight="1">
      <c r="A186" s="12"/>
      <c r="B186" s="212"/>
      <c r="C186" s="213"/>
      <c r="D186" s="214" t="s">
        <v>78</v>
      </c>
      <c r="E186" s="226" t="s">
        <v>99</v>
      </c>
      <c r="F186" s="226" t="s">
        <v>3997</v>
      </c>
      <c r="G186" s="213"/>
      <c r="H186" s="213"/>
      <c r="I186" s="216"/>
      <c r="J186" s="227">
        <f>BK186</f>
        <v>0</v>
      </c>
      <c r="K186" s="213"/>
      <c r="L186" s="218"/>
      <c r="M186" s="219"/>
      <c r="N186" s="220"/>
      <c r="O186" s="220"/>
      <c r="P186" s="221">
        <f>SUM(P187:P188)</f>
        <v>0</v>
      </c>
      <c r="Q186" s="220"/>
      <c r="R186" s="221">
        <f>SUM(R187:R188)</f>
        <v>0</v>
      </c>
      <c r="S186" s="220"/>
      <c r="T186" s="222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3" t="s">
        <v>86</v>
      </c>
      <c r="AT186" s="224" t="s">
        <v>78</v>
      </c>
      <c r="AU186" s="224" t="s">
        <v>86</v>
      </c>
      <c r="AY186" s="223" t="s">
        <v>216</v>
      </c>
      <c r="BK186" s="225">
        <f>SUM(BK187:BK188)</f>
        <v>0</v>
      </c>
    </row>
    <row r="187" s="2" customFormat="1" ht="16.5" customHeight="1">
      <c r="A187" s="39"/>
      <c r="B187" s="40"/>
      <c r="C187" s="228" t="s">
        <v>469</v>
      </c>
      <c r="D187" s="228" t="s">
        <v>218</v>
      </c>
      <c r="E187" s="229" t="s">
        <v>3998</v>
      </c>
      <c r="F187" s="230" t="s">
        <v>3999</v>
      </c>
      <c r="G187" s="231" t="s">
        <v>2043</v>
      </c>
      <c r="H187" s="232">
        <v>4</v>
      </c>
      <c r="I187" s="233"/>
      <c r="J187" s="234">
        <f>ROUND(I187*H187,2)</f>
        <v>0</v>
      </c>
      <c r="K187" s="230" t="s">
        <v>3891</v>
      </c>
      <c r="L187" s="45"/>
      <c r="M187" s="235" t="s">
        <v>1</v>
      </c>
      <c r="N187" s="236" t="s">
        <v>44</v>
      </c>
      <c r="O187" s="92"/>
      <c r="P187" s="237">
        <f>O187*H187</f>
        <v>0</v>
      </c>
      <c r="Q187" s="237">
        <v>0</v>
      </c>
      <c r="R187" s="237">
        <f>Q187*H187</f>
        <v>0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121</v>
      </c>
      <c r="AT187" s="239" t="s">
        <v>218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121</v>
      </c>
      <c r="BM187" s="239" t="s">
        <v>1132</v>
      </c>
    </row>
    <row r="188" s="2" customFormat="1" ht="24.15" customHeight="1">
      <c r="A188" s="39"/>
      <c r="B188" s="40"/>
      <c r="C188" s="228" t="s">
        <v>474</v>
      </c>
      <c r="D188" s="228" t="s">
        <v>218</v>
      </c>
      <c r="E188" s="229" t="s">
        <v>4000</v>
      </c>
      <c r="F188" s="230" t="s">
        <v>4001</v>
      </c>
      <c r="G188" s="231" t="s">
        <v>2043</v>
      </c>
      <c r="H188" s="232">
        <v>4</v>
      </c>
      <c r="I188" s="233"/>
      <c r="J188" s="234">
        <f>ROUND(I188*H188,2)</f>
        <v>0</v>
      </c>
      <c r="K188" s="230" t="s">
        <v>3891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</v>
      </c>
      <c r="R188" s="237">
        <f>Q188*H188</f>
        <v>0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121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121</v>
      </c>
      <c r="BM188" s="239" t="s">
        <v>1140</v>
      </c>
    </row>
    <row r="189" s="12" customFormat="1" ht="22.8" customHeight="1">
      <c r="A189" s="12"/>
      <c r="B189" s="212"/>
      <c r="C189" s="213"/>
      <c r="D189" s="214" t="s">
        <v>78</v>
      </c>
      <c r="E189" s="226" t="s">
        <v>121</v>
      </c>
      <c r="F189" s="226" t="s">
        <v>3635</v>
      </c>
      <c r="G189" s="213"/>
      <c r="H189" s="213"/>
      <c r="I189" s="216"/>
      <c r="J189" s="227">
        <f>BK189</f>
        <v>0</v>
      </c>
      <c r="K189" s="213"/>
      <c r="L189" s="218"/>
      <c r="M189" s="219"/>
      <c r="N189" s="220"/>
      <c r="O189" s="220"/>
      <c r="P189" s="221">
        <f>SUM(P190:P197)</f>
        <v>0</v>
      </c>
      <c r="Q189" s="220"/>
      <c r="R189" s="221">
        <f>SUM(R190:R197)</f>
        <v>2.403</v>
      </c>
      <c r="S189" s="220"/>
      <c r="T189" s="222">
        <f>SUM(T190:T197)</f>
        <v>0.096000000000000002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3" t="s">
        <v>86</v>
      </c>
      <c r="AT189" s="224" t="s">
        <v>78</v>
      </c>
      <c r="AU189" s="224" t="s">
        <v>86</v>
      </c>
      <c r="AY189" s="223" t="s">
        <v>216</v>
      </c>
      <c r="BK189" s="225">
        <f>SUM(BK190:BK197)</f>
        <v>0</v>
      </c>
    </row>
    <row r="190" s="2" customFormat="1" ht="16.5" customHeight="1">
      <c r="A190" s="39"/>
      <c r="B190" s="40"/>
      <c r="C190" s="228" t="s">
        <v>479</v>
      </c>
      <c r="D190" s="228" t="s">
        <v>218</v>
      </c>
      <c r="E190" s="229" t="s">
        <v>4002</v>
      </c>
      <c r="F190" s="230" t="s">
        <v>4003</v>
      </c>
      <c r="G190" s="231" t="s">
        <v>3382</v>
      </c>
      <c r="H190" s="232">
        <v>1</v>
      </c>
      <c r="I190" s="233"/>
      <c r="J190" s="234">
        <f>ROUND(I190*H190,2)</f>
        <v>0</v>
      </c>
      <c r="K190" s="230" t="s">
        <v>3891</v>
      </c>
      <c r="L190" s="45"/>
      <c r="M190" s="235" t="s">
        <v>1</v>
      </c>
      <c r="N190" s="236" t="s">
        <v>44</v>
      </c>
      <c r="O190" s="92"/>
      <c r="P190" s="237">
        <f>O190*H190</f>
        <v>0</v>
      </c>
      <c r="Q190" s="237">
        <v>0</v>
      </c>
      <c r="R190" s="237">
        <f>Q190*H190</f>
        <v>0</v>
      </c>
      <c r="S190" s="237">
        <v>0</v>
      </c>
      <c r="T190" s="238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39" t="s">
        <v>121</v>
      </c>
      <c r="AT190" s="239" t="s">
        <v>218</v>
      </c>
      <c r="AU190" s="239" t="s">
        <v>88</v>
      </c>
      <c r="AY190" s="18" t="s">
        <v>216</v>
      </c>
      <c r="BE190" s="240">
        <f>IF(N190="základní",J190,0)</f>
        <v>0</v>
      </c>
      <c r="BF190" s="240">
        <f>IF(N190="snížená",J190,0)</f>
        <v>0</v>
      </c>
      <c r="BG190" s="240">
        <f>IF(N190="zákl. přenesená",J190,0)</f>
        <v>0</v>
      </c>
      <c r="BH190" s="240">
        <f>IF(N190="sníž. přenesená",J190,0)</f>
        <v>0</v>
      </c>
      <c r="BI190" s="240">
        <f>IF(N190="nulová",J190,0)</f>
        <v>0</v>
      </c>
      <c r="BJ190" s="18" t="s">
        <v>86</v>
      </c>
      <c r="BK190" s="240">
        <f>ROUND(I190*H190,2)</f>
        <v>0</v>
      </c>
      <c r="BL190" s="18" t="s">
        <v>121</v>
      </c>
      <c r="BM190" s="239" t="s">
        <v>1149</v>
      </c>
    </row>
    <row r="191" s="2" customFormat="1" ht="24.15" customHeight="1">
      <c r="A191" s="39"/>
      <c r="B191" s="40"/>
      <c r="C191" s="228" t="s">
        <v>483</v>
      </c>
      <c r="D191" s="228" t="s">
        <v>218</v>
      </c>
      <c r="E191" s="229" t="s">
        <v>4004</v>
      </c>
      <c r="F191" s="230" t="s">
        <v>4005</v>
      </c>
      <c r="G191" s="231" t="s">
        <v>3382</v>
      </c>
      <c r="H191" s="232">
        <v>1</v>
      </c>
      <c r="I191" s="233"/>
      <c r="J191" s="234">
        <f>ROUND(I191*H191,2)</f>
        <v>0</v>
      </c>
      <c r="K191" s="230" t="s">
        <v>3891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2.355</v>
      </c>
      <c r="R191" s="237">
        <f>Q191*H191</f>
        <v>2.355</v>
      </c>
      <c r="S191" s="237">
        <v>0.096000000000000002</v>
      </c>
      <c r="T191" s="238">
        <f>S191*H191</f>
        <v>0.096000000000000002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1210</v>
      </c>
    </row>
    <row r="192" s="2" customFormat="1" ht="16.5" customHeight="1">
      <c r="A192" s="39"/>
      <c r="B192" s="40"/>
      <c r="C192" s="228" t="s">
        <v>487</v>
      </c>
      <c r="D192" s="228" t="s">
        <v>218</v>
      </c>
      <c r="E192" s="229" t="s">
        <v>4006</v>
      </c>
      <c r="F192" s="230" t="s">
        <v>4007</v>
      </c>
      <c r="G192" s="231" t="s">
        <v>3382</v>
      </c>
      <c r="H192" s="232">
        <v>1</v>
      </c>
      <c r="I192" s="233"/>
      <c r="J192" s="234">
        <f>ROUND(I192*H192,2)</f>
        <v>0</v>
      </c>
      <c r="K192" s="230" t="s">
        <v>3891</v>
      </c>
      <c r="L192" s="45"/>
      <c r="M192" s="235" t="s">
        <v>1</v>
      </c>
      <c r="N192" s="236" t="s">
        <v>44</v>
      </c>
      <c r="O192" s="92"/>
      <c r="P192" s="237">
        <f>O192*H192</f>
        <v>0</v>
      </c>
      <c r="Q192" s="237">
        <v>0</v>
      </c>
      <c r="R192" s="237">
        <f>Q192*H192</f>
        <v>0</v>
      </c>
      <c r="S192" s="237">
        <v>0</v>
      </c>
      <c r="T192" s="238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39" t="s">
        <v>121</v>
      </c>
      <c r="AT192" s="239" t="s">
        <v>218</v>
      </c>
      <c r="AU192" s="239" t="s">
        <v>88</v>
      </c>
      <c r="AY192" s="18" t="s">
        <v>216</v>
      </c>
      <c r="BE192" s="240">
        <f>IF(N192="základní",J192,0)</f>
        <v>0</v>
      </c>
      <c r="BF192" s="240">
        <f>IF(N192="snížená",J192,0)</f>
        <v>0</v>
      </c>
      <c r="BG192" s="240">
        <f>IF(N192="zákl. přenesená",J192,0)</f>
        <v>0</v>
      </c>
      <c r="BH192" s="240">
        <f>IF(N192="sníž. přenesená",J192,0)</f>
        <v>0</v>
      </c>
      <c r="BI192" s="240">
        <f>IF(N192="nulová",J192,0)</f>
        <v>0</v>
      </c>
      <c r="BJ192" s="18" t="s">
        <v>86</v>
      </c>
      <c r="BK192" s="240">
        <f>ROUND(I192*H192,2)</f>
        <v>0</v>
      </c>
      <c r="BL192" s="18" t="s">
        <v>121</v>
      </c>
      <c r="BM192" s="239" t="s">
        <v>1230</v>
      </c>
    </row>
    <row r="193" s="2" customFormat="1" ht="16.5" customHeight="1">
      <c r="A193" s="39"/>
      <c r="B193" s="40"/>
      <c r="C193" s="228" t="s">
        <v>494</v>
      </c>
      <c r="D193" s="228" t="s">
        <v>218</v>
      </c>
      <c r="E193" s="229" t="s">
        <v>4008</v>
      </c>
      <c r="F193" s="230" t="s">
        <v>4009</v>
      </c>
      <c r="G193" s="231" t="s">
        <v>3382</v>
      </c>
      <c r="H193" s="232">
        <v>1</v>
      </c>
      <c r="I193" s="233"/>
      <c r="J193" s="234">
        <f>ROUND(I193*H193,2)</f>
        <v>0</v>
      </c>
      <c r="K193" s="230" t="s">
        <v>3891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</v>
      </c>
      <c r="R193" s="237">
        <f>Q193*H193</f>
        <v>0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1243</v>
      </c>
    </row>
    <row r="194" s="2" customFormat="1" ht="16.5" customHeight="1">
      <c r="A194" s="39"/>
      <c r="B194" s="40"/>
      <c r="C194" s="228" t="s">
        <v>499</v>
      </c>
      <c r="D194" s="228" t="s">
        <v>218</v>
      </c>
      <c r="E194" s="229" t="s">
        <v>4010</v>
      </c>
      <c r="F194" s="230" t="s">
        <v>4011</v>
      </c>
      <c r="G194" s="231" t="s">
        <v>3382</v>
      </c>
      <c r="H194" s="232">
        <v>1</v>
      </c>
      <c r="I194" s="233"/>
      <c r="J194" s="234">
        <f>ROUND(I194*H194,2)</f>
        <v>0</v>
      </c>
      <c r="K194" s="230" t="s">
        <v>3891</v>
      </c>
      <c r="L194" s="45"/>
      <c r="M194" s="235" t="s">
        <v>1</v>
      </c>
      <c r="N194" s="236" t="s">
        <v>44</v>
      </c>
      <c r="O194" s="92"/>
      <c r="P194" s="237">
        <f>O194*H194</f>
        <v>0</v>
      </c>
      <c r="Q194" s="237">
        <v>0</v>
      </c>
      <c r="R194" s="237">
        <f>Q194*H194</f>
        <v>0</v>
      </c>
      <c r="S194" s="237">
        <v>0</v>
      </c>
      <c r="T194" s="238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39" t="s">
        <v>121</v>
      </c>
      <c r="AT194" s="239" t="s">
        <v>218</v>
      </c>
      <c r="AU194" s="239" t="s">
        <v>88</v>
      </c>
      <c r="AY194" s="18" t="s">
        <v>216</v>
      </c>
      <c r="BE194" s="240">
        <f>IF(N194="základní",J194,0)</f>
        <v>0</v>
      </c>
      <c r="BF194" s="240">
        <f>IF(N194="snížená",J194,0)</f>
        <v>0</v>
      </c>
      <c r="BG194" s="240">
        <f>IF(N194="zákl. přenesená",J194,0)</f>
        <v>0</v>
      </c>
      <c r="BH194" s="240">
        <f>IF(N194="sníž. přenesená",J194,0)</f>
        <v>0</v>
      </c>
      <c r="BI194" s="240">
        <f>IF(N194="nulová",J194,0)</f>
        <v>0</v>
      </c>
      <c r="BJ194" s="18" t="s">
        <v>86</v>
      </c>
      <c r="BK194" s="240">
        <f>ROUND(I194*H194,2)</f>
        <v>0</v>
      </c>
      <c r="BL194" s="18" t="s">
        <v>121</v>
      </c>
      <c r="BM194" s="239" t="s">
        <v>1256</v>
      </c>
    </row>
    <row r="195" s="2" customFormat="1" ht="16.5" customHeight="1">
      <c r="A195" s="39"/>
      <c r="B195" s="40"/>
      <c r="C195" s="228" t="s">
        <v>504</v>
      </c>
      <c r="D195" s="228" t="s">
        <v>218</v>
      </c>
      <c r="E195" s="229" t="s">
        <v>4012</v>
      </c>
      <c r="F195" s="230" t="s">
        <v>4013</v>
      </c>
      <c r="G195" s="231" t="s">
        <v>3382</v>
      </c>
      <c r="H195" s="232">
        <v>1</v>
      </c>
      <c r="I195" s="233"/>
      <c r="J195" s="234">
        <f>ROUND(I195*H195,2)</f>
        <v>0</v>
      </c>
      <c r="K195" s="230" t="s">
        <v>3891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0.048000000000000001</v>
      </c>
      <c r="R195" s="237">
        <f>Q195*H195</f>
        <v>0.048000000000000001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1277</v>
      </c>
    </row>
    <row r="196" s="2" customFormat="1" ht="16.5" customHeight="1">
      <c r="A196" s="39"/>
      <c r="B196" s="40"/>
      <c r="C196" s="228" t="s">
        <v>510</v>
      </c>
      <c r="D196" s="228" t="s">
        <v>218</v>
      </c>
      <c r="E196" s="229" t="s">
        <v>4014</v>
      </c>
      <c r="F196" s="230" t="s">
        <v>4015</v>
      </c>
      <c r="G196" s="231" t="s">
        <v>3382</v>
      </c>
      <c r="H196" s="232">
        <v>1</v>
      </c>
      <c r="I196" s="233"/>
      <c r="J196" s="234">
        <f>ROUND(I196*H196,2)</f>
        <v>0</v>
      </c>
      <c r="K196" s="230" t="s">
        <v>3891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</v>
      </c>
      <c r="R196" s="237">
        <f>Q196*H196</f>
        <v>0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1322</v>
      </c>
    </row>
    <row r="197" s="2" customFormat="1" ht="16.5" customHeight="1">
      <c r="A197" s="39"/>
      <c r="B197" s="40"/>
      <c r="C197" s="228" t="s">
        <v>515</v>
      </c>
      <c r="D197" s="228" t="s">
        <v>218</v>
      </c>
      <c r="E197" s="229" t="s">
        <v>4016</v>
      </c>
      <c r="F197" s="230" t="s">
        <v>4017</v>
      </c>
      <c r="G197" s="231" t="s">
        <v>3382</v>
      </c>
      <c r="H197" s="232">
        <v>1</v>
      </c>
      <c r="I197" s="233"/>
      <c r="J197" s="234">
        <f>ROUND(I197*H197,2)</f>
        <v>0</v>
      </c>
      <c r="K197" s="230" t="s">
        <v>3891</v>
      </c>
      <c r="L197" s="45"/>
      <c r="M197" s="274" t="s">
        <v>1</v>
      </c>
      <c r="N197" s="275" t="s">
        <v>44</v>
      </c>
      <c r="O197" s="276"/>
      <c r="P197" s="277">
        <f>O197*H197</f>
        <v>0</v>
      </c>
      <c r="Q197" s="277">
        <v>0</v>
      </c>
      <c r="R197" s="277">
        <f>Q197*H197</f>
        <v>0</v>
      </c>
      <c r="S197" s="277">
        <v>0</v>
      </c>
      <c r="T197" s="27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121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121</v>
      </c>
      <c r="BM197" s="239" t="s">
        <v>1344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gB2FPOwCsf4CFKMRA5H+vjOTsl2Q2y7WP+Y+VbkgZPkBFVuNA7xEzi4xKbohtyE5auV+8OgwbC6pbgMy16W2+g==" hashValue="XP+cLWcO2HNNaUycwj1GFDEHlc/MFv7epH9JIsC1/ilbOHOpPsNy/fEYgi7s7/qEc47lMxEnOczrqPlfaNBrnA==" algorithmName="SHA-512" password="EA0A"/>
  <autoFilter ref="C128:K197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5:H115"/>
    <mergeCell ref="E119:H119"/>
    <mergeCell ref="E117:H117"/>
    <mergeCell ref="E121:H12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533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4018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ROUND(J134,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ROUND((SUM(BE134:BE232)),  2)</f>
        <v>0</v>
      </c>
      <c r="G37" s="39"/>
      <c r="H37" s="39"/>
      <c r="I37" s="166">
        <v>0.20999999999999999</v>
      </c>
      <c r="J37" s="165">
        <f>ROUND(((SUM(BE134:BE232))*I37),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ROUND((SUM(BF134:BF232)),  2)</f>
        <v>0</v>
      </c>
      <c r="G38" s="39"/>
      <c r="H38" s="39"/>
      <c r="I38" s="166">
        <v>0.14999999999999999</v>
      </c>
      <c r="J38" s="165">
        <f>ROUND(((SUM(BF134:BF232))*I38),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ROUND((SUM(BG134:BG232)),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ROUND((SUM(BH134:BH232)),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ROUND((SUM(BI134:BI232)),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533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ÚT - Ústřední vytápění - SO 01 - Přístavba a spojovací krček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J134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J135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4020</v>
      </c>
      <c r="E103" s="198"/>
      <c r="F103" s="198"/>
      <c r="G103" s="198"/>
      <c r="H103" s="198"/>
      <c r="I103" s="198"/>
      <c r="J103" s="199">
        <f>J159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540</v>
      </c>
      <c r="E104" s="193"/>
      <c r="F104" s="193"/>
      <c r="G104" s="193"/>
      <c r="H104" s="193"/>
      <c r="I104" s="193"/>
      <c r="J104" s="194">
        <f>J163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4021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4022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543</v>
      </c>
      <c r="E107" s="198"/>
      <c r="F107" s="198"/>
      <c r="G107" s="198"/>
      <c r="H107" s="198"/>
      <c r="I107" s="198"/>
      <c r="J107" s="199">
        <f>J184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4023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4024</v>
      </c>
      <c r="E109" s="198"/>
      <c r="F109" s="198"/>
      <c r="G109" s="198"/>
      <c r="H109" s="198"/>
      <c r="I109" s="198"/>
      <c r="J109" s="199">
        <f>J209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4025</v>
      </c>
      <c r="E110" s="198"/>
      <c r="F110" s="198"/>
      <c r="G110" s="198"/>
      <c r="H110" s="198"/>
      <c r="I110" s="198"/>
      <c r="J110" s="199">
        <f>J223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201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Stavební úpravy a přístavba objektu MŠ Malínek, Kaplického 386 - NAVÝŠENÍ KAPACITY MŠ MALÍNEK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187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1" customFormat="1" ht="16.5" customHeight="1">
      <c r="B122" s="22"/>
      <c r="C122" s="23"/>
      <c r="D122" s="23"/>
      <c r="E122" s="185" t="s">
        <v>188</v>
      </c>
      <c r="F122" s="23"/>
      <c r="G122" s="23"/>
      <c r="H122" s="23"/>
      <c r="I122" s="23"/>
      <c r="J122" s="23"/>
      <c r="K122" s="23"/>
      <c r="L122" s="21"/>
    </row>
    <row r="123" s="1" customFormat="1" ht="12" customHeight="1">
      <c r="B123" s="22"/>
      <c r="C123" s="33" t="s">
        <v>189</v>
      </c>
      <c r="D123" s="23"/>
      <c r="E123" s="23"/>
      <c r="F123" s="23"/>
      <c r="G123" s="23"/>
      <c r="H123" s="23"/>
      <c r="I123" s="23"/>
      <c r="J123" s="23"/>
      <c r="K123" s="23"/>
      <c r="L123" s="21"/>
    </row>
    <row r="124" s="2" customFormat="1" ht="16.5" customHeight="1">
      <c r="A124" s="39"/>
      <c r="B124" s="40"/>
      <c r="C124" s="41"/>
      <c r="D124" s="41"/>
      <c r="E124" s="279" t="s">
        <v>532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533</v>
      </c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6.5" customHeight="1">
      <c r="A126" s="39"/>
      <c r="B126" s="40"/>
      <c r="C126" s="41"/>
      <c r="D126" s="41"/>
      <c r="E126" s="77" t="str">
        <f>E13</f>
        <v>ÚT - Ústřední vytápění - SO 01 - Přístavba a spojovací krček</v>
      </c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22</v>
      </c>
      <c r="D128" s="41"/>
      <c r="E128" s="41"/>
      <c r="F128" s="28" t="str">
        <f>F16</f>
        <v>MŠ Malínek, Kaplického 386</v>
      </c>
      <c r="G128" s="41"/>
      <c r="H128" s="41"/>
      <c r="I128" s="33" t="s">
        <v>24</v>
      </c>
      <c r="J128" s="80" t="str">
        <f>IF(J16="","",J16)</f>
        <v>15.9.2021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6.96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40.05" customHeight="1">
      <c r="A130" s="39"/>
      <c r="B130" s="40"/>
      <c r="C130" s="33" t="s">
        <v>26</v>
      </c>
      <c r="D130" s="41"/>
      <c r="E130" s="41"/>
      <c r="F130" s="28" t="str">
        <f>E19</f>
        <v>SM Liberec, Nám.Dr.E.Beneše 1, Liberec, 460 59</v>
      </c>
      <c r="G130" s="41"/>
      <c r="H130" s="41"/>
      <c r="I130" s="33" t="s">
        <v>32</v>
      </c>
      <c r="J130" s="37" t="str">
        <f>E25</f>
        <v>FS Vision, s.r.o., B.Němcové 54/9, Liberec 5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30</v>
      </c>
      <c r="D131" s="41"/>
      <c r="E131" s="41"/>
      <c r="F131" s="28" t="str">
        <f>IF(E22="","",E22)</f>
        <v>Vyplň údaj</v>
      </c>
      <c r="G131" s="41"/>
      <c r="H131" s="41"/>
      <c r="I131" s="33" t="s">
        <v>35</v>
      </c>
      <c r="J131" s="37" t="str">
        <f>E28</f>
        <v>EnergySim s.r.o.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0.32" customHeight="1">
      <c r="A132" s="39"/>
      <c r="B132" s="40"/>
      <c r="C132" s="41"/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11" customFormat="1" ht="29.28" customHeight="1">
      <c r="A133" s="201"/>
      <c r="B133" s="202"/>
      <c r="C133" s="203" t="s">
        <v>202</v>
      </c>
      <c r="D133" s="204" t="s">
        <v>64</v>
      </c>
      <c r="E133" s="204" t="s">
        <v>60</v>
      </c>
      <c r="F133" s="204" t="s">
        <v>61</v>
      </c>
      <c r="G133" s="204" t="s">
        <v>203</v>
      </c>
      <c r="H133" s="204" t="s">
        <v>204</v>
      </c>
      <c r="I133" s="204" t="s">
        <v>205</v>
      </c>
      <c r="J133" s="204" t="s">
        <v>193</v>
      </c>
      <c r="K133" s="205" t="s">
        <v>206</v>
      </c>
      <c r="L133" s="206"/>
      <c r="M133" s="101" t="s">
        <v>1</v>
      </c>
      <c r="N133" s="102" t="s">
        <v>43</v>
      </c>
      <c r="O133" s="102" t="s">
        <v>207</v>
      </c>
      <c r="P133" s="102" t="s">
        <v>208</v>
      </c>
      <c r="Q133" s="102" t="s">
        <v>209</v>
      </c>
      <c r="R133" s="102" t="s">
        <v>210</v>
      </c>
      <c r="S133" s="102" t="s">
        <v>211</v>
      </c>
      <c r="T133" s="103" t="s">
        <v>212</v>
      </c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</row>
    <row r="134" s="2" customFormat="1" ht="22.8" customHeight="1">
      <c r="A134" s="39"/>
      <c r="B134" s="40"/>
      <c r="C134" s="108" t="s">
        <v>213</v>
      </c>
      <c r="D134" s="41"/>
      <c r="E134" s="41"/>
      <c r="F134" s="41"/>
      <c r="G134" s="41"/>
      <c r="H134" s="41"/>
      <c r="I134" s="41"/>
      <c r="J134" s="207">
        <f>BK134</f>
        <v>0</v>
      </c>
      <c r="K134" s="41"/>
      <c r="L134" s="45"/>
      <c r="M134" s="104"/>
      <c r="N134" s="208"/>
      <c r="O134" s="105"/>
      <c r="P134" s="209">
        <f>P135+P163</f>
        <v>0</v>
      </c>
      <c r="Q134" s="105"/>
      <c r="R134" s="209">
        <f>R135+R163</f>
        <v>48.0477062</v>
      </c>
      <c r="S134" s="105"/>
      <c r="T134" s="210">
        <f>T135+T163</f>
        <v>0.42075000000000001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78</v>
      </c>
      <c r="AU134" s="18" t="s">
        <v>195</v>
      </c>
      <c r="BK134" s="211">
        <f>BK135+BK163</f>
        <v>0</v>
      </c>
    </row>
    <row r="135" s="12" customFormat="1" ht="25.92" customHeight="1">
      <c r="A135" s="12"/>
      <c r="B135" s="212"/>
      <c r="C135" s="213"/>
      <c r="D135" s="214" t="s">
        <v>78</v>
      </c>
      <c r="E135" s="215" t="s">
        <v>214</v>
      </c>
      <c r="F135" s="215" t="s">
        <v>215</v>
      </c>
      <c r="G135" s="213"/>
      <c r="H135" s="213"/>
      <c r="I135" s="216"/>
      <c r="J135" s="217">
        <f>BK135</f>
        <v>0</v>
      </c>
      <c r="K135" s="213"/>
      <c r="L135" s="218"/>
      <c r="M135" s="219"/>
      <c r="N135" s="220"/>
      <c r="O135" s="220"/>
      <c r="P135" s="221">
        <f>P136+P159</f>
        <v>0</v>
      </c>
      <c r="Q135" s="220"/>
      <c r="R135" s="221">
        <f>R136+R159</f>
        <v>45.769592000000003</v>
      </c>
      <c r="S135" s="220"/>
      <c r="T135" s="222">
        <f>T136+T159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3" t="s">
        <v>86</v>
      </c>
      <c r="AT135" s="224" t="s">
        <v>78</v>
      </c>
      <c r="AU135" s="224" t="s">
        <v>79</v>
      </c>
      <c r="AY135" s="223" t="s">
        <v>216</v>
      </c>
      <c r="BK135" s="225">
        <f>BK136+BK159</f>
        <v>0</v>
      </c>
    </row>
    <row r="136" s="12" customFormat="1" ht="22.8" customHeight="1">
      <c r="A136" s="12"/>
      <c r="B136" s="212"/>
      <c r="C136" s="213"/>
      <c r="D136" s="214" t="s">
        <v>78</v>
      </c>
      <c r="E136" s="226" t="s">
        <v>86</v>
      </c>
      <c r="F136" s="226" t="s">
        <v>217</v>
      </c>
      <c r="G136" s="213"/>
      <c r="H136" s="213"/>
      <c r="I136" s="216"/>
      <c r="J136" s="227">
        <f>BK136</f>
        <v>0</v>
      </c>
      <c r="K136" s="213"/>
      <c r="L136" s="218"/>
      <c r="M136" s="219"/>
      <c r="N136" s="220"/>
      <c r="O136" s="220"/>
      <c r="P136" s="221">
        <f>SUM(P137:P158)</f>
        <v>0</v>
      </c>
      <c r="Q136" s="220"/>
      <c r="R136" s="221">
        <f>SUM(R137:R158)</f>
        <v>45.752952000000001</v>
      </c>
      <c r="S136" s="220"/>
      <c r="T136" s="222">
        <f>SUM(T137:T158)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3" t="s">
        <v>86</v>
      </c>
      <c r="AT136" s="224" t="s">
        <v>78</v>
      </c>
      <c r="AU136" s="224" t="s">
        <v>86</v>
      </c>
      <c r="AY136" s="223" t="s">
        <v>216</v>
      </c>
      <c r="BK136" s="225">
        <f>SUM(BK137:BK158)</f>
        <v>0</v>
      </c>
    </row>
    <row r="137" s="2" customFormat="1" ht="21.75" customHeight="1">
      <c r="A137" s="39"/>
      <c r="B137" s="40"/>
      <c r="C137" s="228" t="s">
        <v>86</v>
      </c>
      <c r="D137" s="228" t="s">
        <v>218</v>
      </c>
      <c r="E137" s="229" t="s">
        <v>4026</v>
      </c>
      <c r="F137" s="230" t="s">
        <v>4027</v>
      </c>
      <c r="G137" s="231" t="s">
        <v>328</v>
      </c>
      <c r="H137" s="232">
        <v>69.599999999999994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4028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4029</v>
      </c>
      <c r="G138" s="242"/>
      <c r="H138" s="246">
        <v>69.599999999999994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88</v>
      </c>
      <c r="D139" s="228" t="s">
        <v>218</v>
      </c>
      <c r="E139" s="229" t="s">
        <v>4030</v>
      </c>
      <c r="F139" s="230" t="s">
        <v>4031</v>
      </c>
      <c r="G139" s="231" t="s">
        <v>277</v>
      </c>
      <c r="H139" s="232">
        <v>92.799999999999997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0.00084000000000000003</v>
      </c>
      <c r="R139" s="237">
        <f>Q139*H139</f>
        <v>0.077952000000000007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4032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4033</v>
      </c>
      <c r="G140" s="242"/>
      <c r="H140" s="246">
        <v>92.799999999999997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99</v>
      </c>
      <c r="D141" s="228" t="s">
        <v>218</v>
      </c>
      <c r="E141" s="229" t="s">
        <v>4034</v>
      </c>
      <c r="F141" s="230" t="s">
        <v>4035</v>
      </c>
      <c r="G141" s="231" t="s">
        <v>277</v>
      </c>
      <c r="H141" s="232">
        <v>92.799999999999997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4036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4033</v>
      </c>
      <c r="G142" s="242"/>
      <c r="H142" s="246">
        <v>92.799999999999997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121</v>
      </c>
      <c r="D143" s="228" t="s">
        <v>218</v>
      </c>
      <c r="E143" s="229" t="s">
        <v>4037</v>
      </c>
      <c r="F143" s="230" t="s">
        <v>4038</v>
      </c>
      <c r="G143" s="231" t="s">
        <v>328</v>
      </c>
      <c r="H143" s="232">
        <v>4.3499999999999996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4039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4040</v>
      </c>
      <c r="G144" s="242"/>
      <c r="H144" s="246">
        <v>4.3499999999999996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236</v>
      </c>
      <c r="D145" s="228" t="s">
        <v>218</v>
      </c>
      <c r="E145" s="229" t="s">
        <v>4041</v>
      </c>
      <c r="F145" s="230" t="s">
        <v>4042</v>
      </c>
      <c r="G145" s="231" t="s">
        <v>328</v>
      </c>
      <c r="H145" s="232">
        <v>21.75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4043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4044</v>
      </c>
      <c r="G146" s="242"/>
      <c r="H146" s="246">
        <v>21.75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64" t="s">
        <v>241</v>
      </c>
      <c r="D147" s="264" t="s">
        <v>372</v>
      </c>
      <c r="E147" s="265" t="s">
        <v>4045</v>
      </c>
      <c r="F147" s="266" t="s">
        <v>4046</v>
      </c>
      <c r="G147" s="267" t="s">
        <v>359</v>
      </c>
      <c r="H147" s="268">
        <v>45.674999999999997</v>
      </c>
      <c r="I147" s="269"/>
      <c r="J147" s="270">
        <f>ROUND(I147*H147,2)</f>
        <v>0</v>
      </c>
      <c r="K147" s="266" t="s">
        <v>222</v>
      </c>
      <c r="L147" s="271"/>
      <c r="M147" s="272" t="s">
        <v>1</v>
      </c>
      <c r="N147" s="273" t="s">
        <v>44</v>
      </c>
      <c r="O147" s="92"/>
      <c r="P147" s="237">
        <f>O147*H147</f>
        <v>0</v>
      </c>
      <c r="Q147" s="237">
        <v>1</v>
      </c>
      <c r="R147" s="237">
        <f>Q147*H147</f>
        <v>45.674999999999997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250</v>
      </c>
      <c r="AT147" s="239" t="s">
        <v>372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4047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4048</v>
      </c>
      <c r="G148" s="242"/>
      <c r="H148" s="246">
        <v>45.674999999999997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28" t="s">
        <v>245</v>
      </c>
      <c r="D149" s="228" t="s">
        <v>218</v>
      </c>
      <c r="E149" s="229" t="s">
        <v>4049</v>
      </c>
      <c r="F149" s="230" t="s">
        <v>4050</v>
      </c>
      <c r="G149" s="231" t="s">
        <v>328</v>
      </c>
      <c r="H149" s="232">
        <v>43.5</v>
      </c>
      <c r="I149" s="233"/>
      <c r="J149" s="234">
        <f>ROUND(I149*H149,2)</f>
        <v>0</v>
      </c>
      <c r="K149" s="230" t="s">
        <v>222</v>
      </c>
      <c r="L149" s="45"/>
      <c r="M149" s="235" t="s">
        <v>1</v>
      </c>
      <c r="N149" s="236" t="s">
        <v>44</v>
      </c>
      <c r="O149" s="92"/>
      <c r="P149" s="237">
        <f>O149*H149</f>
        <v>0</v>
      </c>
      <c r="Q149" s="237">
        <v>0</v>
      </c>
      <c r="R149" s="237">
        <f>Q149*H149</f>
        <v>0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121</v>
      </c>
      <c r="AT149" s="239" t="s">
        <v>218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4051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4052</v>
      </c>
      <c r="G150" s="242"/>
      <c r="H150" s="246">
        <v>43.5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250</v>
      </c>
      <c r="D151" s="228" t="s">
        <v>218</v>
      </c>
      <c r="E151" s="229" t="s">
        <v>607</v>
      </c>
      <c r="F151" s="230" t="s">
        <v>608</v>
      </c>
      <c r="G151" s="231" t="s">
        <v>328</v>
      </c>
      <c r="H151" s="232">
        <v>26.100000000000001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4053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4054</v>
      </c>
      <c r="G152" s="242"/>
      <c r="H152" s="246">
        <v>26.100000000000001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2" customFormat="1" ht="16.5" customHeight="1">
      <c r="A153" s="39"/>
      <c r="B153" s="40"/>
      <c r="C153" s="228" t="s">
        <v>255</v>
      </c>
      <c r="D153" s="228" t="s">
        <v>218</v>
      </c>
      <c r="E153" s="229" t="s">
        <v>602</v>
      </c>
      <c r="F153" s="230" t="s">
        <v>4055</v>
      </c>
      <c r="G153" s="231" t="s">
        <v>328</v>
      </c>
      <c r="H153" s="232">
        <v>26.100000000000001</v>
      </c>
      <c r="I153" s="233"/>
      <c r="J153" s="234">
        <f>ROUND(I153*H153,2)</f>
        <v>0</v>
      </c>
      <c r="K153" s="230" t="s">
        <v>222</v>
      </c>
      <c r="L153" s="45"/>
      <c r="M153" s="235" t="s">
        <v>1</v>
      </c>
      <c r="N153" s="236" t="s">
        <v>44</v>
      </c>
      <c r="O153" s="92"/>
      <c r="P153" s="237">
        <f>O153*H153</f>
        <v>0</v>
      </c>
      <c r="Q153" s="237">
        <v>0</v>
      </c>
      <c r="R153" s="237">
        <f>Q153*H153</f>
        <v>0</v>
      </c>
      <c r="S153" s="237">
        <v>0</v>
      </c>
      <c r="T153" s="238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39" t="s">
        <v>121</v>
      </c>
      <c r="AT153" s="239" t="s">
        <v>218</v>
      </c>
      <c r="AU153" s="239" t="s">
        <v>88</v>
      </c>
      <c r="AY153" s="18" t="s">
        <v>216</v>
      </c>
      <c r="BE153" s="240">
        <f>IF(N153="základní",J153,0)</f>
        <v>0</v>
      </c>
      <c r="BF153" s="240">
        <f>IF(N153="snížená",J153,0)</f>
        <v>0</v>
      </c>
      <c r="BG153" s="240">
        <f>IF(N153="zákl. přenesená",J153,0)</f>
        <v>0</v>
      </c>
      <c r="BH153" s="240">
        <f>IF(N153="sníž. přenesená",J153,0)</f>
        <v>0</v>
      </c>
      <c r="BI153" s="240">
        <f>IF(N153="nulová",J153,0)</f>
        <v>0</v>
      </c>
      <c r="BJ153" s="18" t="s">
        <v>86</v>
      </c>
      <c r="BK153" s="240">
        <f>ROUND(I153*H153,2)</f>
        <v>0</v>
      </c>
      <c r="BL153" s="18" t="s">
        <v>121</v>
      </c>
      <c r="BM153" s="239" t="s">
        <v>4056</v>
      </c>
    </row>
    <row r="154" s="13" customFormat="1">
      <c r="A154" s="13"/>
      <c r="B154" s="241"/>
      <c r="C154" s="242"/>
      <c r="D154" s="243" t="s">
        <v>230</v>
      </c>
      <c r="E154" s="244" t="s">
        <v>1</v>
      </c>
      <c r="F154" s="245" t="s">
        <v>4054</v>
      </c>
      <c r="G154" s="242"/>
      <c r="H154" s="246">
        <v>26.100000000000001</v>
      </c>
      <c r="I154" s="247"/>
      <c r="J154" s="242"/>
      <c r="K154" s="242"/>
      <c r="L154" s="248"/>
      <c r="M154" s="249"/>
      <c r="N154" s="250"/>
      <c r="O154" s="250"/>
      <c r="P154" s="250"/>
      <c r="Q154" s="250"/>
      <c r="R154" s="250"/>
      <c r="S154" s="250"/>
      <c r="T154" s="251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2" t="s">
        <v>230</v>
      </c>
      <c r="AU154" s="252" t="s">
        <v>88</v>
      </c>
      <c r="AV154" s="13" t="s">
        <v>88</v>
      </c>
      <c r="AW154" s="13" t="s">
        <v>34</v>
      </c>
      <c r="AX154" s="13" t="s">
        <v>86</v>
      </c>
      <c r="AY154" s="252" t="s">
        <v>216</v>
      </c>
    </row>
    <row r="155" s="2" customFormat="1" ht="16.5" customHeight="1">
      <c r="A155" s="39"/>
      <c r="B155" s="40"/>
      <c r="C155" s="228" t="s">
        <v>260</v>
      </c>
      <c r="D155" s="228" t="s">
        <v>218</v>
      </c>
      <c r="E155" s="229" t="s">
        <v>4057</v>
      </c>
      <c r="F155" s="230" t="s">
        <v>4058</v>
      </c>
      <c r="G155" s="231" t="s">
        <v>328</v>
      </c>
      <c r="H155" s="232">
        <v>26.100000000000001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</v>
      </c>
      <c r="R155" s="237">
        <f>Q155*H155</f>
        <v>0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121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121</v>
      </c>
      <c r="BM155" s="239" t="s">
        <v>4059</v>
      </c>
    </row>
    <row r="156" s="13" customFormat="1">
      <c r="A156" s="13"/>
      <c r="B156" s="241"/>
      <c r="C156" s="242"/>
      <c r="D156" s="243" t="s">
        <v>230</v>
      </c>
      <c r="E156" s="244" t="s">
        <v>1</v>
      </c>
      <c r="F156" s="245" t="s">
        <v>4054</v>
      </c>
      <c r="G156" s="242"/>
      <c r="H156" s="246">
        <v>26.100000000000001</v>
      </c>
      <c r="I156" s="247"/>
      <c r="J156" s="242"/>
      <c r="K156" s="242"/>
      <c r="L156" s="248"/>
      <c r="M156" s="249"/>
      <c r="N156" s="250"/>
      <c r="O156" s="250"/>
      <c r="P156" s="250"/>
      <c r="Q156" s="250"/>
      <c r="R156" s="250"/>
      <c r="S156" s="250"/>
      <c r="T156" s="251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52" t="s">
        <v>230</v>
      </c>
      <c r="AU156" s="252" t="s">
        <v>88</v>
      </c>
      <c r="AV156" s="13" t="s">
        <v>88</v>
      </c>
      <c r="AW156" s="13" t="s">
        <v>34</v>
      </c>
      <c r="AX156" s="13" t="s">
        <v>86</v>
      </c>
      <c r="AY156" s="252" t="s">
        <v>216</v>
      </c>
    </row>
    <row r="157" s="2" customFormat="1" ht="16.5" customHeight="1">
      <c r="A157" s="39"/>
      <c r="B157" s="40"/>
      <c r="C157" s="228" t="s">
        <v>265</v>
      </c>
      <c r="D157" s="228" t="s">
        <v>218</v>
      </c>
      <c r="E157" s="229" t="s">
        <v>621</v>
      </c>
      <c r="F157" s="230" t="s">
        <v>622</v>
      </c>
      <c r="G157" s="231" t="s">
        <v>359</v>
      </c>
      <c r="H157" s="232">
        <v>41.759999999999998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</v>
      </c>
      <c r="R157" s="237">
        <f>Q157*H157</f>
        <v>0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4060</v>
      </c>
    </row>
    <row r="158" s="13" customFormat="1">
      <c r="A158" s="13"/>
      <c r="B158" s="241"/>
      <c r="C158" s="242"/>
      <c r="D158" s="243" t="s">
        <v>230</v>
      </c>
      <c r="E158" s="244" t="s">
        <v>1</v>
      </c>
      <c r="F158" s="245" t="s">
        <v>4061</v>
      </c>
      <c r="G158" s="242"/>
      <c r="H158" s="246">
        <v>41.759999999999998</v>
      </c>
      <c r="I158" s="247"/>
      <c r="J158" s="242"/>
      <c r="K158" s="242"/>
      <c r="L158" s="248"/>
      <c r="M158" s="249"/>
      <c r="N158" s="250"/>
      <c r="O158" s="250"/>
      <c r="P158" s="250"/>
      <c r="Q158" s="250"/>
      <c r="R158" s="250"/>
      <c r="S158" s="250"/>
      <c r="T158" s="251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2" t="s">
        <v>230</v>
      </c>
      <c r="AU158" s="252" t="s">
        <v>88</v>
      </c>
      <c r="AV158" s="13" t="s">
        <v>88</v>
      </c>
      <c r="AW158" s="13" t="s">
        <v>34</v>
      </c>
      <c r="AX158" s="13" t="s">
        <v>86</v>
      </c>
      <c r="AY158" s="252" t="s">
        <v>216</v>
      </c>
    </row>
    <row r="159" s="12" customFormat="1" ht="22.8" customHeight="1">
      <c r="A159" s="12"/>
      <c r="B159" s="212"/>
      <c r="C159" s="213"/>
      <c r="D159" s="214" t="s">
        <v>78</v>
      </c>
      <c r="E159" s="226" t="s">
        <v>250</v>
      </c>
      <c r="F159" s="226" t="s">
        <v>4062</v>
      </c>
      <c r="G159" s="213"/>
      <c r="H159" s="213"/>
      <c r="I159" s="216"/>
      <c r="J159" s="227">
        <f>BK159</f>
        <v>0</v>
      </c>
      <c r="K159" s="213"/>
      <c r="L159" s="218"/>
      <c r="M159" s="219"/>
      <c r="N159" s="220"/>
      <c r="O159" s="220"/>
      <c r="P159" s="221">
        <f>SUM(P160:P162)</f>
        <v>0</v>
      </c>
      <c r="Q159" s="220"/>
      <c r="R159" s="221">
        <f>SUM(R160:R162)</f>
        <v>0.016639999999999999</v>
      </c>
      <c r="S159" s="220"/>
      <c r="T159" s="222">
        <f>SUM(T160:T162)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3" t="s">
        <v>86</v>
      </c>
      <c r="AT159" s="224" t="s">
        <v>78</v>
      </c>
      <c r="AU159" s="224" t="s">
        <v>86</v>
      </c>
      <c r="AY159" s="223" t="s">
        <v>216</v>
      </c>
      <c r="BK159" s="225">
        <f>SUM(BK160:BK162)</f>
        <v>0</v>
      </c>
    </row>
    <row r="160" s="2" customFormat="1" ht="16.5" customHeight="1">
      <c r="A160" s="39"/>
      <c r="B160" s="40"/>
      <c r="C160" s="228" t="s">
        <v>269</v>
      </c>
      <c r="D160" s="228" t="s">
        <v>218</v>
      </c>
      <c r="E160" s="229" t="s">
        <v>4063</v>
      </c>
      <c r="F160" s="230" t="s">
        <v>4064</v>
      </c>
      <c r="G160" s="231" t="s">
        <v>293</v>
      </c>
      <c r="H160" s="232">
        <v>31</v>
      </c>
      <c r="I160" s="233"/>
      <c r="J160" s="234">
        <f>ROUND(I160*H160,2)</f>
        <v>0</v>
      </c>
      <c r="K160" s="230" t="s">
        <v>3900</v>
      </c>
      <c r="L160" s="45"/>
      <c r="M160" s="235" t="s">
        <v>1</v>
      </c>
      <c r="N160" s="236" t="s">
        <v>44</v>
      </c>
      <c r="O160" s="92"/>
      <c r="P160" s="237">
        <f>O160*H160</f>
        <v>0</v>
      </c>
      <c r="Q160" s="237">
        <v>0.00051999999999999995</v>
      </c>
      <c r="R160" s="237">
        <f>Q160*H160</f>
        <v>0.016119999999999999</v>
      </c>
      <c r="S160" s="237">
        <v>0</v>
      </c>
      <c r="T160" s="238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39" t="s">
        <v>121</v>
      </c>
      <c r="AT160" s="239" t="s">
        <v>218</v>
      </c>
      <c r="AU160" s="239" t="s">
        <v>88</v>
      </c>
      <c r="AY160" s="18" t="s">
        <v>216</v>
      </c>
      <c r="BE160" s="240">
        <f>IF(N160="základní",J160,0)</f>
        <v>0</v>
      </c>
      <c r="BF160" s="240">
        <f>IF(N160="snížená",J160,0)</f>
        <v>0</v>
      </c>
      <c r="BG160" s="240">
        <f>IF(N160="zákl. přenesená",J160,0)</f>
        <v>0</v>
      </c>
      <c r="BH160" s="240">
        <f>IF(N160="sníž. přenesená",J160,0)</f>
        <v>0</v>
      </c>
      <c r="BI160" s="240">
        <f>IF(N160="nulová",J160,0)</f>
        <v>0</v>
      </c>
      <c r="BJ160" s="18" t="s">
        <v>86</v>
      </c>
      <c r="BK160" s="240">
        <f>ROUND(I160*H160,2)</f>
        <v>0</v>
      </c>
      <c r="BL160" s="18" t="s">
        <v>121</v>
      </c>
      <c r="BM160" s="239" t="s">
        <v>4065</v>
      </c>
    </row>
    <row r="161" s="2" customFormat="1">
      <c r="A161" s="39"/>
      <c r="B161" s="40"/>
      <c r="C161" s="41"/>
      <c r="D161" s="243" t="s">
        <v>1639</v>
      </c>
      <c r="E161" s="41"/>
      <c r="F161" s="291" t="s">
        <v>4066</v>
      </c>
      <c r="G161" s="41"/>
      <c r="H161" s="41"/>
      <c r="I161" s="292"/>
      <c r="J161" s="41"/>
      <c r="K161" s="41"/>
      <c r="L161" s="45"/>
      <c r="M161" s="293"/>
      <c r="N161" s="294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1639</v>
      </c>
      <c r="AU161" s="18" t="s">
        <v>88</v>
      </c>
    </row>
    <row r="162" s="2" customFormat="1" ht="16.5" customHeight="1">
      <c r="A162" s="39"/>
      <c r="B162" s="40"/>
      <c r="C162" s="228" t="s">
        <v>274</v>
      </c>
      <c r="D162" s="228" t="s">
        <v>218</v>
      </c>
      <c r="E162" s="229" t="s">
        <v>4067</v>
      </c>
      <c r="F162" s="230" t="s">
        <v>4068</v>
      </c>
      <c r="G162" s="231" t="s">
        <v>3382</v>
      </c>
      <c r="H162" s="232">
        <v>1</v>
      </c>
      <c r="I162" s="233"/>
      <c r="J162" s="234">
        <f>ROUND(I162*H162,2)</f>
        <v>0</v>
      </c>
      <c r="K162" s="230" t="s">
        <v>3900</v>
      </c>
      <c r="L162" s="45"/>
      <c r="M162" s="235" t="s">
        <v>1</v>
      </c>
      <c r="N162" s="236" t="s">
        <v>44</v>
      </c>
      <c r="O162" s="92"/>
      <c r="P162" s="237">
        <f>O162*H162</f>
        <v>0</v>
      </c>
      <c r="Q162" s="237">
        <v>0.00051999999999999995</v>
      </c>
      <c r="R162" s="237">
        <f>Q162*H162</f>
        <v>0.00051999999999999995</v>
      </c>
      <c r="S162" s="237">
        <v>0</v>
      </c>
      <c r="T162" s="238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39" t="s">
        <v>121</v>
      </c>
      <c r="AT162" s="239" t="s">
        <v>218</v>
      </c>
      <c r="AU162" s="239" t="s">
        <v>88</v>
      </c>
      <c r="AY162" s="18" t="s">
        <v>216</v>
      </c>
      <c r="BE162" s="240">
        <f>IF(N162="základní",J162,0)</f>
        <v>0</v>
      </c>
      <c r="BF162" s="240">
        <f>IF(N162="snížená",J162,0)</f>
        <v>0</v>
      </c>
      <c r="BG162" s="240">
        <f>IF(N162="zákl. přenesená",J162,0)</f>
        <v>0</v>
      </c>
      <c r="BH162" s="240">
        <f>IF(N162="sníž. přenesená",J162,0)</f>
        <v>0</v>
      </c>
      <c r="BI162" s="240">
        <f>IF(N162="nulová",J162,0)</f>
        <v>0</v>
      </c>
      <c r="BJ162" s="18" t="s">
        <v>86</v>
      </c>
      <c r="BK162" s="240">
        <f>ROUND(I162*H162,2)</f>
        <v>0</v>
      </c>
      <c r="BL162" s="18" t="s">
        <v>121</v>
      </c>
      <c r="BM162" s="239" t="s">
        <v>4069</v>
      </c>
    </row>
    <row r="163" s="12" customFormat="1" ht="25.92" customHeight="1">
      <c r="A163" s="12"/>
      <c r="B163" s="212"/>
      <c r="C163" s="213"/>
      <c r="D163" s="214" t="s">
        <v>78</v>
      </c>
      <c r="E163" s="215" t="s">
        <v>1842</v>
      </c>
      <c r="F163" s="215" t="s">
        <v>1843</v>
      </c>
      <c r="G163" s="213"/>
      <c r="H163" s="213"/>
      <c r="I163" s="216"/>
      <c r="J163" s="217">
        <f>BK163</f>
        <v>0</v>
      </c>
      <c r="K163" s="213"/>
      <c r="L163" s="218"/>
      <c r="M163" s="219"/>
      <c r="N163" s="220"/>
      <c r="O163" s="220"/>
      <c r="P163" s="221">
        <f>P164+P175+P184+P190+P209+P223</f>
        <v>0</v>
      </c>
      <c r="Q163" s="220"/>
      <c r="R163" s="221">
        <f>R164+R175+R184+R190+R209+R223</f>
        <v>2.2781142000000001</v>
      </c>
      <c r="S163" s="220"/>
      <c r="T163" s="222">
        <f>T164+T175+T184+T190+T209+T223</f>
        <v>0.42075000000000001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3" t="s">
        <v>88</v>
      </c>
      <c r="AT163" s="224" t="s">
        <v>78</v>
      </c>
      <c r="AU163" s="224" t="s">
        <v>79</v>
      </c>
      <c r="AY163" s="223" t="s">
        <v>216</v>
      </c>
      <c r="BK163" s="225">
        <f>BK164+BK175+BK184+BK190+BK209+BK223</f>
        <v>0</v>
      </c>
    </row>
    <row r="164" s="12" customFormat="1" ht="22.8" customHeight="1">
      <c r="A164" s="12"/>
      <c r="B164" s="212"/>
      <c r="C164" s="213"/>
      <c r="D164" s="214" t="s">
        <v>78</v>
      </c>
      <c r="E164" s="226" t="s">
        <v>4070</v>
      </c>
      <c r="F164" s="226" t="s">
        <v>4071</v>
      </c>
      <c r="G164" s="213"/>
      <c r="H164" s="213"/>
      <c r="I164" s="216"/>
      <c r="J164" s="227">
        <f>BK164</f>
        <v>0</v>
      </c>
      <c r="K164" s="213"/>
      <c r="L164" s="218"/>
      <c r="M164" s="219"/>
      <c r="N164" s="220"/>
      <c r="O164" s="220"/>
      <c r="P164" s="221">
        <f>SUM(P165:P174)</f>
        <v>0</v>
      </c>
      <c r="Q164" s="220"/>
      <c r="R164" s="221">
        <f>SUM(R165:R174)</f>
        <v>0.68280000000000018</v>
      </c>
      <c r="S164" s="220"/>
      <c r="T164" s="222">
        <f>SUM(T165:T174)</f>
        <v>0.42075000000000001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88</v>
      </c>
      <c r="AT164" s="224" t="s">
        <v>78</v>
      </c>
      <c r="AU164" s="224" t="s">
        <v>86</v>
      </c>
      <c r="AY164" s="223" t="s">
        <v>216</v>
      </c>
      <c r="BK164" s="225">
        <f>SUM(BK165:BK174)</f>
        <v>0</v>
      </c>
    </row>
    <row r="165" s="2" customFormat="1" ht="16.5" customHeight="1">
      <c r="A165" s="39"/>
      <c r="B165" s="40"/>
      <c r="C165" s="228" t="s">
        <v>280</v>
      </c>
      <c r="D165" s="228" t="s">
        <v>218</v>
      </c>
      <c r="E165" s="229" t="s">
        <v>4072</v>
      </c>
      <c r="F165" s="230" t="s">
        <v>4073</v>
      </c>
      <c r="G165" s="231" t="s">
        <v>221</v>
      </c>
      <c r="H165" s="232">
        <v>8</v>
      </c>
      <c r="I165" s="233"/>
      <c r="J165" s="234">
        <f>ROUND(I165*H165,2)</f>
        <v>0</v>
      </c>
      <c r="K165" s="230" t="s">
        <v>222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0.039100000000000003</v>
      </c>
      <c r="R165" s="237">
        <f>Q165*H165</f>
        <v>0.31280000000000002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290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290</v>
      </c>
      <c r="BM165" s="239" t="s">
        <v>4074</v>
      </c>
    </row>
    <row r="166" s="2" customFormat="1" ht="21.75" customHeight="1">
      <c r="A166" s="39"/>
      <c r="B166" s="40"/>
      <c r="C166" s="228" t="s">
        <v>8</v>
      </c>
      <c r="D166" s="228" t="s">
        <v>218</v>
      </c>
      <c r="E166" s="229" t="s">
        <v>4075</v>
      </c>
      <c r="F166" s="230" t="s">
        <v>4076</v>
      </c>
      <c r="G166" s="231" t="s">
        <v>221</v>
      </c>
      <c r="H166" s="232">
        <v>2</v>
      </c>
      <c r="I166" s="233"/>
      <c r="J166" s="234">
        <f>ROUND(I166*H166,2)</f>
        <v>0</v>
      </c>
      <c r="K166" s="230" t="s">
        <v>222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0.02828</v>
      </c>
      <c r="R166" s="237">
        <f>Q166*H166</f>
        <v>0.056559999999999999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290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290</v>
      </c>
      <c r="BM166" s="239" t="s">
        <v>4077</v>
      </c>
    </row>
    <row r="167" s="2" customFormat="1" ht="21.75" customHeight="1">
      <c r="A167" s="39"/>
      <c r="B167" s="40"/>
      <c r="C167" s="228" t="s">
        <v>290</v>
      </c>
      <c r="D167" s="228" t="s">
        <v>218</v>
      </c>
      <c r="E167" s="229" t="s">
        <v>4078</v>
      </c>
      <c r="F167" s="230" t="s">
        <v>4079</v>
      </c>
      <c r="G167" s="231" t="s">
        <v>221</v>
      </c>
      <c r="H167" s="232">
        <v>2</v>
      </c>
      <c r="I167" s="233"/>
      <c r="J167" s="234">
        <f>ROUND(I167*H167,2)</f>
        <v>0</v>
      </c>
      <c r="K167" s="230" t="s">
        <v>222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0.031539999999999999</v>
      </c>
      <c r="R167" s="237">
        <f>Q167*H167</f>
        <v>0.063079999999999997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290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290</v>
      </c>
      <c r="BM167" s="239" t="s">
        <v>4080</v>
      </c>
    </row>
    <row r="168" s="2" customFormat="1" ht="21.75" customHeight="1">
      <c r="A168" s="39"/>
      <c r="B168" s="40"/>
      <c r="C168" s="228" t="s">
        <v>297</v>
      </c>
      <c r="D168" s="228" t="s">
        <v>218</v>
      </c>
      <c r="E168" s="229" t="s">
        <v>4081</v>
      </c>
      <c r="F168" s="230" t="s">
        <v>4082</v>
      </c>
      <c r="G168" s="231" t="s">
        <v>221</v>
      </c>
      <c r="H168" s="232">
        <v>3</v>
      </c>
      <c r="I168" s="233"/>
      <c r="J168" s="234">
        <f>ROUND(I168*H168,2)</f>
        <v>0</v>
      </c>
      <c r="K168" s="230" t="s">
        <v>222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0.037199999999999997</v>
      </c>
      <c r="R168" s="237">
        <f>Q168*H168</f>
        <v>0.11159999999999999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290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290</v>
      </c>
      <c r="BM168" s="239" t="s">
        <v>4083</v>
      </c>
    </row>
    <row r="169" s="2" customFormat="1" ht="21.75" customHeight="1">
      <c r="A169" s="39"/>
      <c r="B169" s="40"/>
      <c r="C169" s="228" t="s">
        <v>302</v>
      </c>
      <c r="D169" s="228" t="s">
        <v>218</v>
      </c>
      <c r="E169" s="229" t="s">
        <v>4084</v>
      </c>
      <c r="F169" s="230" t="s">
        <v>4085</v>
      </c>
      <c r="G169" s="231" t="s">
        <v>221</v>
      </c>
      <c r="H169" s="232">
        <v>1</v>
      </c>
      <c r="I169" s="233"/>
      <c r="J169" s="234">
        <f>ROUND(I169*H169,2)</f>
        <v>0</v>
      </c>
      <c r="K169" s="230" t="s">
        <v>222</v>
      </c>
      <c r="L169" s="45"/>
      <c r="M169" s="235" t="s">
        <v>1</v>
      </c>
      <c r="N169" s="236" t="s">
        <v>44</v>
      </c>
      <c r="O169" s="92"/>
      <c r="P169" s="237">
        <f>O169*H169</f>
        <v>0</v>
      </c>
      <c r="Q169" s="237">
        <v>0.06198</v>
      </c>
      <c r="R169" s="237">
        <f>Q169*H169</f>
        <v>0.06198</v>
      </c>
      <c r="S169" s="237">
        <v>0</v>
      </c>
      <c r="T169" s="23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290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290</v>
      </c>
      <c r="BM169" s="239" t="s">
        <v>4086</v>
      </c>
    </row>
    <row r="170" s="2" customFormat="1" ht="21.75" customHeight="1">
      <c r="A170" s="39"/>
      <c r="B170" s="40"/>
      <c r="C170" s="228" t="s">
        <v>309</v>
      </c>
      <c r="D170" s="228" t="s">
        <v>218</v>
      </c>
      <c r="E170" s="229" t="s">
        <v>4087</v>
      </c>
      <c r="F170" s="230" t="s">
        <v>4088</v>
      </c>
      <c r="G170" s="231" t="s">
        <v>221</v>
      </c>
      <c r="H170" s="232">
        <v>1</v>
      </c>
      <c r="I170" s="233"/>
      <c r="J170" s="234">
        <f>ROUND(I170*H170,2)</f>
        <v>0</v>
      </c>
      <c r="K170" s="230" t="s">
        <v>222</v>
      </c>
      <c r="L170" s="45"/>
      <c r="M170" s="235" t="s">
        <v>1</v>
      </c>
      <c r="N170" s="236" t="s">
        <v>44</v>
      </c>
      <c r="O170" s="92"/>
      <c r="P170" s="237">
        <f>O170*H170</f>
        <v>0</v>
      </c>
      <c r="Q170" s="237">
        <v>0.068500000000000005</v>
      </c>
      <c r="R170" s="237">
        <f>Q170*H170</f>
        <v>0.068500000000000005</v>
      </c>
      <c r="S170" s="237">
        <v>0</v>
      </c>
      <c r="T170" s="238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39" t="s">
        <v>290</v>
      </c>
      <c r="AT170" s="239" t="s">
        <v>218</v>
      </c>
      <c r="AU170" s="239" t="s">
        <v>88</v>
      </c>
      <c r="AY170" s="18" t="s">
        <v>216</v>
      </c>
      <c r="BE170" s="240">
        <f>IF(N170="základní",J170,0)</f>
        <v>0</v>
      </c>
      <c r="BF170" s="240">
        <f>IF(N170="snížená",J170,0)</f>
        <v>0</v>
      </c>
      <c r="BG170" s="240">
        <f>IF(N170="zákl. přenesená",J170,0)</f>
        <v>0</v>
      </c>
      <c r="BH170" s="240">
        <f>IF(N170="sníž. přenesená",J170,0)</f>
        <v>0</v>
      </c>
      <c r="BI170" s="240">
        <f>IF(N170="nulová",J170,0)</f>
        <v>0</v>
      </c>
      <c r="BJ170" s="18" t="s">
        <v>86</v>
      </c>
      <c r="BK170" s="240">
        <f>ROUND(I170*H170,2)</f>
        <v>0</v>
      </c>
      <c r="BL170" s="18" t="s">
        <v>290</v>
      </c>
      <c r="BM170" s="239" t="s">
        <v>4089</v>
      </c>
    </row>
    <row r="171" s="2" customFormat="1" ht="16.5" customHeight="1">
      <c r="A171" s="39"/>
      <c r="B171" s="40"/>
      <c r="C171" s="228" t="s">
        <v>313</v>
      </c>
      <c r="D171" s="228" t="s">
        <v>218</v>
      </c>
      <c r="E171" s="229" t="s">
        <v>4090</v>
      </c>
      <c r="F171" s="230" t="s">
        <v>4091</v>
      </c>
      <c r="G171" s="231" t="s">
        <v>221</v>
      </c>
      <c r="H171" s="232">
        <v>9</v>
      </c>
      <c r="I171" s="233"/>
      <c r="J171" s="234">
        <f>ROUND(I171*H171,2)</f>
        <v>0</v>
      </c>
      <c r="K171" s="230" t="s">
        <v>222</v>
      </c>
      <c r="L171" s="45"/>
      <c r="M171" s="235" t="s">
        <v>1</v>
      </c>
      <c r="N171" s="236" t="s">
        <v>44</v>
      </c>
      <c r="O171" s="92"/>
      <c r="P171" s="237">
        <f>O171*H171</f>
        <v>0</v>
      </c>
      <c r="Q171" s="237">
        <v>0.00069999999999999999</v>
      </c>
      <c r="R171" s="237">
        <f>Q171*H171</f>
        <v>0.0063</v>
      </c>
      <c r="S171" s="237">
        <v>0</v>
      </c>
      <c r="T171" s="238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39" t="s">
        <v>290</v>
      </c>
      <c r="AT171" s="239" t="s">
        <v>218</v>
      </c>
      <c r="AU171" s="239" t="s">
        <v>88</v>
      </c>
      <c r="AY171" s="18" t="s">
        <v>216</v>
      </c>
      <c r="BE171" s="240">
        <f>IF(N171="základní",J171,0)</f>
        <v>0</v>
      </c>
      <c r="BF171" s="240">
        <f>IF(N171="snížená",J171,0)</f>
        <v>0</v>
      </c>
      <c r="BG171" s="240">
        <f>IF(N171="zákl. přenesená",J171,0)</f>
        <v>0</v>
      </c>
      <c r="BH171" s="240">
        <f>IF(N171="sníž. přenesená",J171,0)</f>
        <v>0</v>
      </c>
      <c r="BI171" s="240">
        <f>IF(N171="nulová",J171,0)</f>
        <v>0</v>
      </c>
      <c r="BJ171" s="18" t="s">
        <v>86</v>
      </c>
      <c r="BK171" s="240">
        <f>ROUND(I171*H171,2)</f>
        <v>0</v>
      </c>
      <c r="BL171" s="18" t="s">
        <v>290</v>
      </c>
      <c r="BM171" s="239" t="s">
        <v>4092</v>
      </c>
    </row>
    <row r="172" s="2" customFormat="1" ht="16.5" customHeight="1">
      <c r="A172" s="39"/>
      <c r="B172" s="40"/>
      <c r="C172" s="228" t="s">
        <v>7</v>
      </c>
      <c r="D172" s="228" t="s">
        <v>218</v>
      </c>
      <c r="E172" s="229" t="s">
        <v>4093</v>
      </c>
      <c r="F172" s="230" t="s">
        <v>4094</v>
      </c>
      <c r="G172" s="231" t="s">
        <v>221</v>
      </c>
      <c r="H172" s="232">
        <v>9</v>
      </c>
      <c r="I172" s="233"/>
      <c r="J172" s="234">
        <f>ROUND(I172*H172,2)</f>
        <v>0</v>
      </c>
      <c r="K172" s="230" t="s">
        <v>222</v>
      </c>
      <c r="L172" s="45"/>
      <c r="M172" s="235" t="s">
        <v>1</v>
      </c>
      <c r="N172" s="236" t="s">
        <v>44</v>
      </c>
      <c r="O172" s="92"/>
      <c r="P172" s="237">
        <f>O172*H172</f>
        <v>0</v>
      </c>
      <c r="Q172" s="237">
        <v>0.00013999999999999999</v>
      </c>
      <c r="R172" s="237">
        <f>Q172*H172</f>
        <v>0.0012599999999999998</v>
      </c>
      <c r="S172" s="237">
        <v>0</v>
      </c>
      <c r="T172" s="238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39" t="s">
        <v>290</v>
      </c>
      <c r="AT172" s="239" t="s">
        <v>218</v>
      </c>
      <c r="AU172" s="239" t="s">
        <v>88</v>
      </c>
      <c r="AY172" s="18" t="s">
        <v>216</v>
      </c>
      <c r="BE172" s="240">
        <f>IF(N172="základní",J172,0)</f>
        <v>0</v>
      </c>
      <c r="BF172" s="240">
        <f>IF(N172="snížená",J172,0)</f>
        <v>0</v>
      </c>
      <c r="BG172" s="240">
        <f>IF(N172="zákl. přenesená",J172,0)</f>
        <v>0</v>
      </c>
      <c r="BH172" s="240">
        <f>IF(N172="sníž. přenesená",J172,0)</f>
        <v>0</v>
      </c>
      <c r="BI172" s="240">
        <f>IF(N172="nulová",J172,0)</f>
        <v>0</v>
      </c>
      <c r="BJ172" s="18" t="s">
        <v>86</v>
      </c>
      <c r="BK172" s="240">
        <f>ROUND(I172*H172,2)</f>
        <v>0</v>
      </c>
      <c r="BL172" s="18" t="s">
        <v>290</v>
      </c>
      <c r="BM172" s="239" t="s">
        <v>4095</v>
      </c>
    </row>
    <row r="173" s="2" customFormat="1" ht="16.5" customHeight="1">
      <c r="A173" s="39"/>
      <c r="B173" s="40"/>
      <c r="C173" s="228" t="s">
        <v>320</v>
      </c>
      <c r="D173" s="228" t="s">
        <v>218</v>
      </c>
      <c r="E173" s="229" t="s">
        <v>4096</v>
      </c>
      <c r="F173" s="230" t="s">
        <v>4097</v>
      </c>
      <c r="G173" s="231" t="s">
        <v>221</v>
      </c>
      <c r="H173" s="232">
        <v>9</v>
      </c>
      <c r="I173" s="233"/>
      <c r="J173" s="234">
        <f>ROUND(I173*H173,2)</f>
        <v>0</v>
      </c>
      <c r="K173" s="230" t="s">
        <v>222</v>
      </c>
      <c r="L173" s="45"/>
      <c r="M173" s="235" t="s">
        <v>1</v>
      </c>
      <c r="N173" s="236" t="s">
        <v>44</v>
      </c>
      <c r="O173" s="92"/>
      <c r="P173" s="237">
        <f>O173*H173</f>
        <v>0</v>
      </c>
      <c r="Q173" s="237">
        <v>8.0000000000000007E-05</v>
      </c>
      <c r="R173" s="237">
        <f>Q173*H173</f>
        <v>0.00072000000000000005</v>
      </c>
      <c r="S173" s="237">
        <v>0.04675</v>
      </c>
      <c r="T173" s="238">
        <f>S173*H173</f>
        <v>0.42075000000000001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39" t="s">
        <v>290</v>
      </c>
      <c r="AT173" s="239" t="s">
        <v>218</v>
      </c>
      <c r="AU173" s="239" t="s">
        <v>88</v>
      </c>
      <c r="AY173" s="18" t="s">
        <v>216</v>
      </c>
      <c r="BE173" s="240">
        <f>IF(N173="základní",J173,0)</f>
        <v>0</v>
      </c>
      <c r="BF173" s="240">
        <f>IF(N173="snížená",J173,0)</f>
        <v>0</v>
      </c>
      <c r="BG173" s="240">
        <f>IF(N173="zákl. přenesená",J173,0)</f>
        <v>0</v>
      </c>
      <c r="BH173" s="240">
        <f>IF(N173="sníž. přenesená",J173,0)</f>
        <v>0</v>
      </c>
      <c r="BI173" s="240">
        <f>IF(N173="nulová",J173,0)</f>
        <v>0</v>
      </c>
      <c r="BJ173" s="18" t="s">
        <v>86</v>
      </c>
      <c r="BK173" s="240">
        <f>ROUND(I173*H173,2)</f>
        <v>0</v>
      </c>
      <c r="BL173" s="18" t="s">
        <v>290</v>
      </c>
      <c r="BM173" s="239" t="s">
        <v>4098</v>
      </c>
    </row>
    <row r="174" s="2" customFormat="1" ht="16.5" customHeight="1">
      <c r="A174" s="39"/>
      <c r="B174" s="40"/>
      <c r="C174" s="228" t="s">
        <v>325</v>
      </c>
      <c r="D174" s="228" t="s">
        <v>218</v>
      </c>
      <c r="E174" s="229" t="s">
        <v>4099</v>
      </c>
      <c r="F174" s="230" t="s">
        <v>4100</v>
      </c>
      <c r="G174" s="231" t="s">
        <v>359</v>
      </c>
      <c r="H174" s="232">
        <v>0.68300000000000005</v>
      </c>
      <c r="I174" s="233"/>
      <c r="J174" s="234">
        <f>ROUND(I174*H174,2)</f>
        <v>0</v>
      </c>
      <c r="K174" s="230" t="s">
        <v>222</v>
      </c>
      <c r="L174" s="45"/>
      <c r="M174" s="235" t="s">
        <v>1</v>
      </c>
      <c r="N174" s="236" t="s">
        <v>44</v>
      </c>
      <c r="O174" s="92"/>
      <c r="P174" s="237">
        <f>O174*H174</f>
        <v>0</v>
      </c>
      <c r="Q174" s="237">
        <v>0</v>
      </c>
      <c r="R174" s="237">
        <f>Q174*H174</f>
        <v>0</v>
      </c>
      <c r="S174" s="237">
        <v>0</v>
      </c>
      <c r="T174" s="238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39" t="s">
        <v>290</v>
      </c>
      <c r="AT174" s="239" t="s">
        <v>218</v>
      </c>
      <c r="AU174" s="239" t="s">
        <v>88</v>
      </c>
      <c r="AY174" s="18" t="s">
        <v>216</v>
      </c>
      <c r="BE174" s="240">
        <f>IF(N174="základní",J174,0)</f>
        <v>0</v>
      </c>
      <c r="BF174" s="240">
        <f>IF(N174="snížená",J174,0)</f>
        <v>0</v>
      </c>
      <c r="BG174" s="240">
        <f>IF(N174="zákl. přenesená",J174,0)</f>
        <v>0</v>
      </c>
      <c r="BH174" s="240">
        <f>IF(N174="sníž. přenesená",J174,0)</f>
        <v>0</v>
      </c>
      <c r="BI174" s="240">
        <f>IF(N174="nulová",J174,0)</f>
        <v>0</v>
      </c>
      <c r="BJ174" s="18" t="s">
        <v>86</v>
      </c>
      <c r="BK174" s="240">
        <f>ROUND(I174*H174,2)</f>
        <v>0</v>
      </c>
      <c r="BL174" s="18" t="s">
        <v>290</v>
      </c>
      <c r="BM174" s="239" t="s">
        <v>4101</v>
      </c>
    </row>
    <row r="175" s="12" customFormat="1" ht="22.8" customHeight="1">
      <c r="A175" s="12"/>
      <c r="B175" s="212"/>
      <c r="C175" s="213"/>
      <c r="D175" s="214" t="s">
        <v>78</v>
      </c>
      <c r="E175" s="226" t="s">
        <v>4102</v>
      </c>
      <c r="F175" s="226" t="s">
        <v>4103</v>
      </c>
      <c r="G175" s="213"/>
      <c r="H175" s="213"/>
      <c r="I175" s="216"/>
      <c r="J175" s="227">
        <f>BK175</f>
        <v>0</v>
      </c>
      <c r="K175" s="213"/>
      <c r="L175" s="218"/>
      <c r="M175" s="219"/>
      <c r="N175" s="220"/>
      <c r="O175" s="220"/>
      <c r="P175" s="221">
        <f>SUM(P176:P183)</f>
        <v>0</v>
      </c>
      <c r="Q175" s="220"/>
      <c r="R175" s="221">
        <f>SUM(R176:R183)</f>
        <v>0.1041038</v>
      </c>
      <c r="S175" s="220"/>
      <c r="T175" s="222">
        <f>SUM(T176:T183)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3" t="s">
        <v>88</v>
      </c>
      <c r="AT175" s="224" t="s">
        <v>78</v>
      </c>
      <c r="AU175" s="224" t="s">
        <v>86</v>
      </c>
      <c r="AY175" s="223" t="s">
        <v>216</v>
      </c>
      <c r="BK175" s="225">
        <f>SUM(BK176:BK183)</f>
        <v>0</v>
      </c>
    </row>
    <row r="176" s="2" customFormat="1" ht="16.5" customHeight="1">
      <c r="A176" s="39"/>
      <c r="B176" s="40"/>
      <c r="C176" s="228" t="s">
        <v>331</v>
      </c>
      <c r="D176" s="228" t="s">
        <v>218</v>
      </c>
      <c r="E176" s="229" t="s">
        <v>4104</v>
      </c>
      <c r="F176" s="230" t="s">
        <v>4105</v>
      </c>
      <c r="G176" s="231" t="s">
        <v>293</v>
      </c>
      <c r="H176" s="232">
        <v>42.68</v>
      </c>
      <c r="I176" s="233"/>
      <c r="J176" s="234">
        <f>ROUND(I176*H176,2)</f>
        <v>0</v>
      </c>
      <c r="K176" s="230" t="s">
        <v>222</v>
      </c>
      <c r="L176" s="45"/>
      <c r="M176" s="235" t="s">
        <v>1</v>
      </c>
      <c r="N176" s="236" t="s">
        <v>44</v>
      </c>
      <c r="O176" s="92"/>
      <c r="P176" s="237">
        <f>O176*H176</f>
        <v>0</v>
      </c>
      <c r="Q176" s="237">
        <v>0.00046000000000000001</v>
      </c>
      <c r="R176" s="237">
        <f>Q176*H176</f>
        <v>0.019632799999999999</v>
      </c>
      <c r="S176" s="237">
        <v>0</v>
      </c>
      <c r="T176" s="238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39" t="s">
        <v>290</v>
      </c>
      <c r="AT176" s="239" t="s">
        <v>218</v>
      </c>
      <c r="AU176" s="239" t="s">
        <v>88</v>
      </c>
      <c r="AY176" s="18" t="s">
        <v>216</v>
      </c>
      <c r="BE176" s="240">
        <f>IF(N176="základní",J176,0)</f>
        <v>0</v>
      </c>
      <c r="BF176" s="240">
        <f>IF(N176="snížená",J176,0)</f>
        <v>0</v>
      </c>
      <c r="BG176" s="240">
        <f>IF(N176="zákl. přenesená",J176,0)</f>
        <v>0</v>
      </c>
      <c r="BH176" s="240">
        <f>IF(N176="sníž. přenesená",J176,0)</f>
        <v>0</v>
      </c>
      <c r="BI176" s="240">
        <f>IF(N176="nulová",J176,0)</f>
        <v>0</v>
      </c>
      <c r="BJ176" s="18" t="s">
        <v>86</v>
      </c>
      <c r="BK176" s="240">
        <f>ROUND(I176*H176,2)</f>
        <v>0</v>
      </c>
      <c r="BL176" s="18" t="s">
        <v>290</v>
      </c>
      <c r="BM176" s="239" t="s">
        <v>4106</v>
      </c>
    </row>
    <row r="177" s="2" customFormat="1" ht="16.5" customHeight="1">
      <c r="A177" s="39"/>
      <c r="B177" s="40"/>
      <c r="C177" s="228" t="s">
        <v>336</v>
      </c>
      <c r="D177" s="228" t="s">
        <v>218</v>
      </c>
      <c r="E177" s="229" t="s">
        <v>4107</v>
      </c>
      <c r="F177" s="230" t="s">
        <v>4108</v>
      </c>
      <c r="G177" s="231" t="s">
        <v>293</v>
      </c>
      <c r="H177" s="232">
        <v>28.899999999999999</v>
      </c>
      <c r="I177" s="233"/>
      <c r="J177" s="234">
        <f>ROUND(I177*H177,2)</f>
        <v>0</v>
      </c>
      <c r="K177" s="230" t="s">
        <v>222</v>
      </c>
      <c r="L177" s="45"/>
      <c r="M177" s="235" t="s">
        <v>1</v>
      </c>
      <c r="N177" s="236" t="s">
        <v>44</v>
      </c>
      <c r="O177" s="92"/>
      <c r="P177" s="237">
        <f>O177*H177</f>
        <v>0</v>
      </c>
      <c r="Q177" s="237">
        <v>0.0012899999999999999</v>
      </c>
      <c r="R177" s="237">
        <f>Q177*H177</f>
        <v>0.037280999999999995</v>
      </c>
      <c r="S177" s="237">
        <v>0</v>
      </c>
      <c r="T177" s="238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39" t="s">
        <v>290</v>
      </c>
      <c r="AT177" s="239" t="s">
        <v>218</v>
      </c>
      <c r="AU177" s="239" t="s">
        <v>88</v>
      </c>
      <c r="AY177" s="18" t="s">
        <v>216</v>
      </c>
      <c r="BE177" s="240">
        <f>IF(N177="základní",J177,0)</f>
        <v>0</v>
      </c>
      <c r="BF177" s="240">
        <f>IF(N177="snížená",J177,0)</f>
        <v>0</v>
      </c>
      <c r="BG177" s="240">
        <f>IF(N177="zákl. přenesená",J177,0)</f>
        <v>0</v>
      </c>
      <c r="BH177" s="240">
        <f>IF(N177="sníž. přenesená",J177,0)</f>
        <v>0</v>
      </c>
      <c r="BI177" s="240">
        <f>IF(N177="nulová",J177,0)</f>
        <v>0</v>
      </c>
      <c r="BJ177" s="18" t="s">
        <v>86</v>
      </c>
      <c r="BK177" s="240">
        <f>ROUND(I177*H177,2)</f>
        <v>0</v>
      </c>
      <c r="BL177" s="18" t="s">
        <v>290</v>
      </c>
      <c r="BM177" s="239" t="s">
        <v>4109</v>
      </c>
    </row>
    <row r="178" s="2" customFormat="1" ht="16.5" customHeight="1">
      <c r="A178" s="39"/>
      <c r="B178" s="40"/>
      <c r="C178" s="228" t="s">
        <v>341</v>
      </c>
      <c r="D178" s="228" t="s">
        <v>218</v>
      </c>
      <c r="E178" s="229" t="s">
        <v>4110</v>
      </c>
      <c r="F178" s="230" t="s">
        <v>4111</v>
      </c>
      <c r="G178" s="231" t="s">
        <v>293</v>
      </c>
      <c r="H178" s="232">
        <v>29</v>
      </c>
      <c r="I178" s="233"/>
      <c r="J178" s="234">
        <f>ROUND(I178*H178,2)</f>
        <v>0</v>
      </c>
      <c r="K178" s="230" t="s">
        <v>222</v>
      </c>
      <c r="L178" s="45"/>
      <c r="M178" s="235" t="s">
        <v>1</v>
      </c>
      <c r="N178" s="236" t="s">
        <v>44</v>
      </c>
      <c r="O178" s="92"/>
      <c r="P178" s="237">
        <f>O178*H178</f>
        <v>0</v>
      </c>
      <c r="Q178" s="237">
        <v>0.0016100000000000001</v>
      </c>
      <c r="R178" s="237">
        <f>Q178*H178</f>
        <v>0.046690000000000002</v>
      </c>
      <c r="S178" s="237">
        <v>0</v>
      </c>
      <c r="T178" s="238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39" t="s">
        <v>290</v>
      </c>
      <c r="AT178" s="239" t="s">
        <v>218</v>
      </c>
      <c r="AU178" s="239" t="s">
        <v>88</v>
      </c>
      <c r="AY178" s="18" t="s">
        <v>216</v>
      </c>
      <c r="BE178" s="240">
        <f>IF(N178="základní",J178,0)</f>
        <v>0</v>
      </c>
      <c r="BF178" s="240">
        <f>IF(N178="snížená",J178,0)</f>
        <v>0</v>
      </c>
      <c r="BG178" s="240">
        <f>IF(N178="zákl. přenesená",J178,0)</f>
        <v>0</v>
      </c>
      <c r="BH178" s="240">
        <f>IF(N178="sníž. přenesená",J178,0)</f>
        <v>0</v>
      </c>
      <c r="BI178" s="240">
        <f>IF(N178="nulová",J178,0)</f>
        <v>0</v>
      </c>
      <c r="BJ178" s="18" t="s">
        <v>86</v>
      </c>
      <c r="BK178" s="240">
        <f>ROUND(I178*H178,2)</f>
        <v>0</v>
      </c>
      <c r="BL178" s="18" t="s">
        <v>290</v>
      </c>
      <c r="BM178" s="239" t="s">
        <v>4112</v>
      </c>
    </row>
    <row r="179" s="2" customFormat="1" ht="16.5" customHeight="1">
      <c r="A179" s="39"/>
      <c r="B179" s="40"/>
      <c r="C179" s="228" t="s">
        <v>346</v>
      </c>
      <c r="D179" s="228" t="s">
        <v>218</v>
      </c>
      <c r="E179" s="229" t="s">
        <v>4113</v>
      </c>
      <c r="F179" s="230" t="s">
        <v>4114</v>
      </c>
      <c r="G179" s="231" t="s">
        <v>221</v>
      </c>
      <c r="H179" s="232">
        <v>18</v>
      </c>
      <c r="I179" s="233"/>
      <c r="J179" s="234">
        <f>ROUND(I179*H179,2)</f>
        <v>0</v>
      </c>
      <c r="K179" s="230" t="s">
        <v>222</v>
      </c>
      <c r="L179" s="45"/>
      <c r="M179" s="235" t="s">
        <v>1</v>
      </c>
      <c r="N179" s="236" t="s">
        <v>44</v>
      </c>
      <c r="O179" s="92"/>
      <c r="P179" s="237">
        <f>O179*H179</f>
        <v>0</v>
      </c>
      <c r="Q179" s="237">
        <v>1.0000000000000001E-05</v>
      </c>
      <c r="R179" s="237">
        <f>Q179*H179</f>
        <v>0.00018000000000000001</v>
      </c>
      <c r="S179" s="237">
        <v>0</v>
      </c>
      <c r="T179" s="238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39" t="s">
        <v>290</v>
      </c>
      <c r="AT179" s="239" t="s">
        <v>218</v>
      </c>
      <c r="AU179" s="239" t="s">
        <v>88</v>
      </c>
      <c r="AY179" s="18" t="s">
        <v>216</v>
      </c>
      <c r="BE179" s="240">
        <f>IF(N179="základní",J179,0)</f>
        <v>0</v>
      </c>
      <c r="BF179" s="240">
        <f>IF(N179="snížená",J179,0)</f>
        <v>0</v>
      </c>
      <c r="BG179" s="240">
        <f>IF(N179="zákl. přenesená",J179,0)</f>
        <v>0</v>
      </c>
      <c r="BH179" s="240">
        <f>IF(N179="sníž. přenesená",J179,0)</f>
        <v>0</v>
      </c>
      <c r="BI179" s="240">
        <f>IF(N179="nulová",J179,0)</f>
        <v>0</v>
      </c>
      <c r="BJ179" s="18" t="s">
        <v>86</v>
      </c>
      <c r="BK179" s="240">
        <f>ROUND(I179*H179,2)</f>
        <v>0</v>
      </c>
      <c r="BL179" s="18" t="s">
        <v>290</v>
      </c>
      <c r="BM179" s="239" t="s">
        <v>4115</v>
      </c>
    </row>
    <row r="180" s="2" customFormat="1" ht="16.5" customHeight="1">
      <c r="A180" s="39"/>
      <c r="B180" s="40"/>
      <c r="C180" s="228" t="s">
        <v>351</v>
      </c>
      <c r="D180" s="228" t="s">
        <v>218</v>
      </c>
      <c r="E180" s="229" t="s">
        <v>4116</v>
      </c>
      <c r="F180" s="230" t="s">
        <v>4117</v>
      </c>
      <c r="G180" s="231" t="s">
        <v>221</v>
      </c>
      <c r="H180" s="232">
        <v>2</v>
      </c>
      <c r="I180" s="233"/>
      <c r="J180" s="234">
        <f>ROUND(I180*H180,2)</f>
        <v>0</v>
      </c>
      <c r="K180" s="230" t="s">
        <v>3900</v>
      </c>
      <c r="L180" s="45"/>
      <c r="M180" s="235" t="s">
        <v>1</v>
      </c>
      <c r="N180" s="236" t="s">
        <v>44</v>
      </c>
      <c r="O180" s="92"/>
      <c r="P180" s="237">
        <f>O180*H180</f>
        <v>0</v>
      </c>
      <c r="Q180" s="237">
        <v>2.0000000000000002E-05</v>
      </c>
      <c r="R180" s="237">
        <f>Q180*H180</f>
        <v>4.0000000000000003E-05</v>
      </c>
      <c r="S180" s="237">
        <v>0</v>
      </c>
      <c r="T180" s="238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39" t="s">
        <v>290</v>
      </c>
      <c r="AT180" s="239" t="s">
        <v>218</v>
      </c>
      <c r="AU180" s="239" t="s">
        <v>88</v>
      </c>
      <c r="AY180" s="18" t="s">
        <v>216</v>
      </c>
      <c r="BE180" s="240">
        <f>IF(N180="základní",J180,0)</f>
        <v>0</v>
      </c>
      <c r="BF180" s="240">
        <f>IF(N180="snížená",J180,0)</f>
        <v>0</v>
      </c>
      <c r="BG180" s="240">
        <f>IF(N180="zákl. přenesená",J180,0)</f>
        <v>0</v>
      </c>
      <c r="BH180" s="240">
        <f>IF(N180="sníž. přenesená",J180,0)</f>
        <v>0</v>
      </c>
      <c r="BI180" s="240">
        <f>IF(N180="nulová",J180,0)</f>
        <v>0</v>
      </c>
      <c r="BJ180" s="18" t="s">
        <v>86</v>
      </c>
      <c r="BK180" s="240">
        <f>ROUND(I180*H180,2)</f>
        <v>0</v>
      </c>
      <c r="BL180" s="18" t="s">
        <v>290</v>
      </c>
      <c r="BM180" s="239" t="s">
        <v>4118</v>
      </c>
    </row>
    <row r="181" s="2" customFormat="1" ht="16.5" customHeight="1">
      <c r="A181" s="39"/>
      <c r="B181" s="40"/>
      <c r="C181" s="228" t="s">
        <v>356</v>
      </c>
      <c r="D181" s="228" t="s">
        <v>218</v>
      </c>
      <c r="E181" s="229" t="s">
        <v>4119</v>
      </c>
      <c r="F181" s="230" t="s">
        <v>4120</v>
      </c>
      <c r="G181" s="231" t="s">
        <v>2043</v>
      </c>
      <c r="H181" s="232">
        <v>1</v>
      </c>
      <c r="I181" s="233"/>
      <c r="J181" s="234">
        <f>ROUND(I181*H181,2)</f>
        <v>0</v>
      </c>
      <c r="K181" s="230" t="s">
        <v>3900</v>
      </c>
      <c r="L181" s="45"/>
      <c r="M181" s="235" t="s">
        <v>1</v>
      </c>
      <c r="N181" s="236" t="s">
        <v>44</v>
      </c>
      <c r="O181" s="92"/>
      <c r="P181" s="237">
        <f>O181*H181</f>
        <v>0</v>
      </c>
      <c r="Q181" s="237">
        <v>0</v>
      </c>
      <c r="R181" s="237">
        <f>Q181*H181</f>
        <v>0</v>
      </c>
      <c r="S181" s="237">
        <v>0</v>
      </c>
      <c r="T181" s="238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39" t="s">
        <v>290</v>
      </c>
      <c r="AT181" s="239" t="s">
        <v>218</v>
      </c>
      <c r="AU181" s="239" t="s">
        <v>88</v>
      </c>
      <c r="AY181" s="18" t="s">
        <v>216</v>
      </c>
      <c r="BE181" s="240">
        <f>IF(N181="základní",J181,0)</f>
        <v>0</v>
      </c>
      <c r="BF181" s="240">
        <f>IF(N181="snížená",J181,0)</f>
        <v>0</v>
      </c>
      <c r="BG181" s="240">
        <f>IF(N181="zákl. přenesená",J181,0)</f>
        <v>0</v>
      </c>
      <c r="BH181" s="240">
        <f>IF(N181="sníž. přenesená",J181,0)</f>
        <v>0</v>
      </c>
      <c r="BI181" s="240">
        <f>IF(N181="nulová",J181,0)</f>
        <v>0</v>
      </c>
      <c r="BJ181" s="18" t="s">
        <v>86</v>
      </c>
      <c r="BK181" s="240">
        <f>ROUND(I181*H181,2)</f>
        <v>0</v>
      </c>
      <c r="BL181" s="18" t="s">
        <v>290</v>
      </c>
      <c r="BM181" s="239" t="s">
        <v>4121</v>
      </c>
    </row>
    <row r="182" s="2" customFormat="1" ht="16.5" customHeight="1">
      <c r="A182" s="39"/>
      <c r="B182" s="40"/>
      <c r="C182" s="228" t="s">
        <v>362</v>
      </c>
      <c r="D182" s="228" t="s">
        <v>218</v>
      </c>
      <c r="E182" s="229" t="s">
        <v>4122</v>
      </c>
      <c r="F182" s="230" t="s">
        <v>4123</v>
      </c>
      <c r="G182" s="231" t="s">
        <v>221</v>
      </c>
      <c r="H182" s="232">
        <v>14</v>
      </c>
      <c r="I182" s="233"/>
      <c r="J182" s="234">
        <f>ROUND(I182*H182,2)</f>
        <v>0</v>
      </c>
      <c r="K182" s="230" t="s">
        <v>3900</v>
      </c>
      <c r="L182" s="45"/>
      <c r="M182" s="235" t="s">
        <v>1</v>
      </c>
      <c r="N182" s="236" t="s">
        <v>44</v>
      </c>
      <c r="O182" s="92"/>
      <c r="P182" s="237">
        <f>O182*H182</f>
        <v>0</v>
      </c>
      <c r="Q182" s="237">
        <v>2.0000000000000002E-05</v>
      </c>
      <c r="R182" s="237">
        <f>Q182*H182</f>
        <v>0.00028000000000000003</v>
      </c>
      <c r="S182" s="237">
        <v>0</v>
      </c>
      <c r="T182" s="238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39" t="s">
        <v>290</v>
      </c>
      <c r="AT182" s="239" t="s">
        <v>218</v>
      </c>
      <c r="AU182" s="239" t="s">
        <v>88</v>
      </c>
      <c r="AY182" s="18" t="s">
        <v>216</v>
      </c>
      <c r="BE182" s="240">
        <f>IF(N182="základní",J182,0)</f>
        <v>0</v>
      </c>
      <c r="BF182" s="240">
        <f>IF(N182="snížená",J182,0)</f>
        <v>0</v>
      </c>
      <c r="BG182" s="240">
        <f>IF(N182="zákl. přenesená",J182,0)</f>
        <v>0</v>
      </c>
      <c r="BH182" s="240">
        <f>IF(N182="sníž. přenesená",J182,0)</f>
        <v>0</v>
      </c>
      <c r="BI182" s="240">
        <f>IF(N182="nulová",J182,0)</f>
        <v>0</v>
      </c>
      <c r="BJ182" s="18" t="s">
        <v>86</v>
      </c>
      <c r="BK182" s="240">
        <f>ROUND(I182*H182,2)</f>
        <v>0</v>
      </c>
      <c r="BL182" s="18" t="s">
        <v>290</v>
      </c>
      <c r="BM182" s="239" t="s">
        <v>4124</v>
      </c>
    </row>
    <row r="183" s="2" customFormat="1" ht="16.5" customHeight="1">
      <c r="A183" s="39"/>
      <c r="B183" s="40"/>
      <c r="C183" s="228" t="s">
        <v>367</v>
      </c>
      <c r="D183" s="228" t="s">
        <v>218</v>
      </c>
      <c r="E183" s="229" t="s">
        <v>4125</v>
      </c>
      <c r="F183" s="230" t="s">
        <v>4126</v>
      </c>
      <c r="G183" s="231" t="s">
        <v>359</v>
      </c>
      <c r="H183" s="232">
        <v>0.104</v>
      </c>
      <c r="I183" s="233"/>
      <c r="J183" s="234">
        <f>ROUND(I183*H183,2)</f>
        <v>0</v>
      </c>
      <c r="K183" s="230" t="s">
        <v>222</v>
      </c>
      <c r="L183" s="45"/>
      <c r="M183" s="235" t="s">
        <v>1</v>
      </c>
      <c r="N183" s="236" t="s">
        <v>44</v>
      </c>
      <c r="O183" s="92"/>
      <c r="P183" s="237">
        <f>O183*H183</f>
        <v>0</v>
      </c>
      <c r="Q183" s="237">
        <v>0</v>
      </c>
      <c r="R183" s="237">
        <f>Q183*H183</f>
        <v>0</v>
      </c>
      <c r="S183" s="237">
        <v>0</v>
      </c>
      <c r="T183" s="238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39" t="s">
        <v>290</v>
      </c>
      <c r="AT183" s="239" t="s">
        <v>218</v>
      </c>
      <c r="AU183" s="239" t="s">
        <v>88</v>
      </c>
      <c r="AY183" s="18" t="s">
        <v>216</v>
      </c>
      <c r="BE183" s="240">
        <f>IF(N183="základní",J183,0)</f>
        <v>0</v>
      </c>
      <c r="BF183" s="240">
        <f>IF(N183="snížená",J183,0)</f>
        <v>0</v>
      </c>
      <c r="BG183" s="240">
        <f>IF(N183="zákl. přenesená",J183,0)</f>
        <v>0</v>
      </c>
      <c r="BH183" s="240">
        <f>IF(N183="sníž. přenesená",J183,0)</f>
        <v>0</v>
      </c>
      <c r="BI183" s="240">
        <f>IF(N183="nulová",J183,0)</f>
        <v>0</v>
      </c>
      <c r="BJ183" s="18" t="s">
        <v>86</v>
      </c>
      <c r="BK183" s="240">
        <f>ROUND(I183*H183,2)</f>
        <v>0</v>
      </c>
      <c r="BL183" s="18" t="s">
        <v>290</v>
      </c>
      <c r="BM183" s="239" t="s">
        <v>4127</v>
      </c>
    </row>
    <row r="184" s="12" customFormat="1" ht="22.8" customHeight="1">
      <c r="A184" s="12"/>
      <c r="B184" s="212"/>
      <c r="C184" s="213"/>
      <c r="D184" s="214" t="s">
        <v>78</v>
      </c>
      <c r="E184" s="226" t="s">
        <v>2132</v>
      </c>
      <c r="F184" s="226" t="s">
        <v>2133</v>
      </c>
      <c r="G184" s="213"/>
      <c r="H184" s="213"/>
      <c r="I184" s="216"/>
      <c r="J184" s="227">
        <f>BK184</f>
        <v>0</v>
      </c>
      <c r="K184" s="213"/>
      <c r="L184" s="218"/>
      <c r="M184" s="219"/>
      <c r="N184" s="220"/>
      <c r="O184" s="220"/>
      <c r="P184" s="221">
        <f>SUM(P185:P189)</f>
        <v>0</v>
      </c>
      <c r="Q184" s="220"/>
      <c r="R184" s="221">
        <f>SUM(R185:R189)</f>
        <v>0.086054000000000019</v>
      </c>
      <c r="S184" s="220"/>
      <c r="T184" s="222">
        <f>SUM(T185:T189)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3" t="s">
        <v>88</v>
      </c>
      <c r="AT184" s="224" t="s">
        <v>78</v>
      </c>
      <c r="AU184" s="224" t="s">
        <v>86</v>
      </c>
      <c r="AY184" s="223" t="s">
        <v>216</v>
      </c>
      <c r="BK184" s="225">
        <f>SUM(BK185:BK189)</f>
        <v>0</v>
      </c>
    </row>
    <row r="185" s="2" customFormat="1" ht="21.75" customHeight="1">
      <c r="A185" s="39"/>
      <c r="B185" s="40"/>
      <c r="C185" s="228" t="s">
        <v>371</v>
      </c>
      <c r="D185" s="228" t="s">
        <v>218</v>
      </c>
      <c r="E185" s="229" t="s">
        <v>4128</v>
      </c>
      <c r="F185" s="230" t="s">
        <v>4129</v>
      </c>
      <c r="G185" s="231" t="s">
        <v>293</v>
      </c>
      <c r="H185" s="232">
        <v>88.900000000000006</v>
      </c>
      <c r="I185" s="233"/>
      <c r="J185" s="234">
        <f>ROUND(I185*H185,2)</f>
        <v>0</v>
      </c>
      <c r="K185" s="230" t="s">
        <v>222</v>
      </c>
      <c r="L185" s="45"/>
      <c r="M185" s="235" t="s">
        <v>1</v>
      </c>
      <c r="N185" s="236" t="s">
        <v>44</v>
      </c>
      <c r="O185" s="92"/>
      <c r="P185" s="237">
        <f>O185*H185</f>
        <v>0</v>
      </c>
      <c r="Q185" s="237">
        <v>0.00027</v>
      </c>
      <c r="R185" s="237">
        <f>Q185*H185</f>
        <v>0.024003000000000004</v>
      </c>
      <c r="S185" s="237">
        <v>0</v>
      </c>
      <c r="T185" s="238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39" t="s">
        <v>290</v>
      </c>
      <c r="AT185" s="239" t="s">
        <v>218</v>
      </c>
      <c r="AU185" s="239" t="s">
        <v>88</v>
      </c>
      <c r="AY185" s="18" t="s">
        <v>216</v>
      </c>
      <c r="BE185" s="240">
        <f>IF(N185="základní",J185,0)</f>
        <v>0</v>
      </c>
      <c r="BF185" s="240">
        <f>IF(N185="snížená",J185,0)</f>
        <v>0</v>
      </c>
      <c r="BG185" s="240">
        <f>IF(N185="zákl. přenesená",J185,0)</f>
        <v>0</v>
      </c>
      <c r="BH185" s="240">
        <f>IF(N185="sníž. přenesená",J185,0)</f>
        <v>0</v>
      </c>
      <c r="BI185" s="240">
        <f>IF(N185="nulová",J185,0)</f>
        <v>0</v>
      </c>
      <c r="BJ185" s="18" t="s">
        <v>86</v>
      </c>
      <c r="BK185" s="240">
        <f>ROUND(I185*H185,2)</f>
        <v>0</v>
      </c>
      <c r="BL185" s="18" t="s">
        <v>290</v>
      </c>
      <c r="BM185" s="239" t="s">
        <v>4130</v>
      </c>
    </row>
    <row r="186" s="2" customFormat="1" ht="16.5" customHeight="1">
      <c r="A186" s="39"/>
      <c r="B186" s="40"/>
      <c r="C186" s="264" t="s">
        <v>376</v>
      </c>
      <c r="D186" s="264" t="s">
        <v>372</v>
      </c>
      <c r="E186" s="265" t="s">
        <v>4131</v>
      </c>
      <c r="F186" s="266" t="s">
        <v>4132</v>
      </c>
      <c r="G186" s="267" t="s">
        <v>293</v>
      </c>
      <c r="H186" s="268">
        <v>28.899999999999999</v>
      </c>
      <c r="I186" s="269"/>
      <c r="J186" s="270">
        <f>ROUND(I186*H186,2)</f>
        <v>0</v>
      </c>
      <c r="K186" s="266" t="s">
        <v>222</v>
      </c>
      <c r="L186" s="271"/>
      <c r="M186" s="272" t="s">
        <v>1</v>
      </c>
      <c r="N186" s="273" t="s">
        <v>44</v>
      </c>
      <c r="O186" s="92"/>
      <c r="P186" s="237">
        <f>O186*H186</f>
        <v>0</v>
      </c>
      <c r="Q186" s="237">
        <v>0.00059000000000000003</v>
      </c>
      <c r="R186" s="237">
        <f>Q186*H186</f>
        <v>0.017051</v>
      </c>
      <c r="S186" s="237">
        <v>0</v>
      </c>
      <c r="T186" s="238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39" t="s">
        <v>371</v>
      </c>
      <c r="AT186" s="239" t="s">
        <v>372</v>
      </c>
      <c r="AU186" s="239" t="s">
        <v>88</v>
      </c>
      <c r="AY186" s="18" t="s">
        <v>216</v>
      </c>
      <c r="BE186" s="240">
        <f>IF(N186="základní",J186,0)</f>
        <v>0</v>
      </c>
      <c r="BF186" s="240">
        <f>IF(N186="snížená",J186,0)</f>
        <v>0</v>
      </c>
      <c r="BG186" s="240">
        <f>IF(N186="zákl. přenesená",J186,0)</f>
        <v>0</v>
      </c>
      <c r="BH186" s="240">
        <f>IF(N186="sníž. přenesená",J186,0)</f>
        <v>0</v>
      </c>
      <c r="BI186" s="240">
        <f>IF(N186="nulová",J186,0)</f>
        <v>0</v>
      </c>
      <c r="BJ186" s="18" t="s">
        <v>86</v>
      </c>
      <c r="BK186" s="240">
        <f>ROUND(I186*H186,2)</f>
        <v>0</v>
      </c>
      <c r="BL186" s="18" t="s">
        <v>290</v>
      </c>
      <c r="BM186" s="239" t="s">
        <v>4133</v>
      </c>
    </row>
    <row r="187" s="2" customFormat="1" ht="16.5" customHeight="1">
      <c r="A187" s="39"/>
      <c r="B187" s="40"/>
      <c r="C187" s="264" t="s">
        <v>380</v>
      </c>
      <c r="D187" s="264" t="s">
        <v>372</v>
      </c>
      <c r="E187" s="265" t="s">
        <v>4134</v>
      </c>
      <c r="F187" s="266" t="s">
        <v>4135</v>
      </c>
      <c r="G187" s="267" t="s">
        <v>293</v>
      </c>
      <c r="H187" s="268">
        <v>60</v>
      </c>
      <c r="I187" s="269"/>
      <c r="J187" s="270">
        <f>ROUND(I187*H187,2)</f>
        <v>0</v>
      </c>
      <c r="K187" s="266" t="s">
        <v>222</v>
      </c>
      <c r="L187" s="271"/>
      <c r="M187" s="272" t="s">
        <v>1</v>
      </c>
      <c r="N187" s="273" t="s">
        <v>44</v>
      </c>
      <c r="O187" s="92"/>
      <c r="P187" s="237">
        <f>O187*H187</f>
        <v>0</v>
      </c>
      <c r="Q187" s="237">
        <v>0.00064999999999999997</v>
      </c>
      <c r="R187" s="237">
        <f>Q187*H187</f>
        <v>0.039</v>
      </c>
      <c r="S187" s="237">
        <v>0</v>
      </c>
      <c r="T187" s="238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39" t="s">
        <v>371</v>
      </c>
      <c r="AT187" s="239" t="s">
        <v>372</v>
      </c>
      <c r="AU187" s="239" t="s">
        <v>88</v>
      </c>
      <c r="AY187" s="18" t="s">
        <v>216</v>
      </c>
      <c r="BE187" s="240">
        <f>IF(N187="základní",J187,0)</f>
        <v>0</v>
      </c>
      <c r="BF187" s="240">
        <f>IF(N187="snížená",J187,0)</f>
        <v>0</v>
      </c>
      <c r="BG187" s="240">
        <f>IF(N187="zákl. přenesená",J187,0)</f>
        <v>0</v>
      </c>
      <c r="BH187" s="240">
        <f>IF(N187="sníž. přenesená",J187,0)</f>
        <v>0</v>
      </c>
      <c r="BI187" s="240">
        <f>IF(N187="nulová",J187,0)</f>
        <v>0</v>
      </c>
      <c r="BJ187" s="18" t="s">
        <v>86</v>
      </c>
      <c r="BK187" s="240">
        <f>ROUND(I187*H187,2)</f>
        <v>0</v>
      </c>
      <c r="BL187" s="18" t="s">
        <v>290</v>
      </c>
      <c r="BM187" s="239" t="s">
        <v>4136</v>
      </c>
    </row>
    <row r="188" s="2" customFormat="1" ht="16.5" customHeight="1">
      <c r="A188" s="39"/>
      <c r="B188" s="40"/>
      <c r="C188" s="228" t="s">
        <v>384</v>
      </c>
      <c r="D188" s="228" t="s">
        <v>218</v>
      </c>
      <c r="E188" s="229" t="s">
        <v>4137</v>
      </c>
      <c r="F188" s="230" t="s">
        <v>4138</v>
      </c>
      <c r="G188" s="231" t="s">
        <v>293</v>
      </c>
      <c r="H188" s="232">
        <v>2</v>
      </c>
      <c r="I188" s="233"/>
      <c r="J188" s="234">
        <f>ROUND(I188*H188,2)</f>
        <v>0</v>
      </c>
      <c r="K188" s="230" t="s">
        <v>3900</v>
      </c>
      <c r="L188" s="45"/>
      <c r="M188" s="235" t="s">
        <v>1</v>
      </c>
      <c r="N188" s="236" t="s">
        <v>44</v>
      </c>
      <c r="O188" s="92"/>
      <c r="P188" s="237">
        <f>O188*H188</f>
        <v>0</v>
      </c>
      <c r="Q188" s="237">
        <v>0.0030000000000000001</v>
      </c>
      <c r="R188" s="237">
        <f>Q188*H188</f>
        <v>0.0060000000000000001</v>
      </c>
      <c r="S188" s="237">
        <v>0</v>
      </c>
      <c r="T188" s="238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39" t="s">
        <v>290</v>
      </c>
      <c r="AT188" s="239" t="s">
        <v>218</v>
      </c>
      <c r="AU188" s="239" t="s">
        <v>88</v>
      </c>
      <c r="AY188" s="18" t="s">
        <v>216</v>
      </c>
      <c r="BE188" s="240">
        <f>IF(N188="základní",J188,0)</f>
        <v>0</v>
      </c>
      <c r="BF188" s="240">
        <f>IF(N188="snížená",J188,0)</f>
        <v>0</v>
      </c>
      <c r="BG188" s="240">
        <f>IF(N188="zákl. přenesená",J188,0)</f>
        <v>0</v>
      </c>
      <c r="BH188" s="240">
        <f>IF(N188="sníž. přenesená",J188,0)</f>
        <v>0</v>
      </c>
      <c r="BI188" s="240">
        <f>IF(N188="nulová",J188,0)</f>
        <v>0</v>
      </c>
      <c r="BJ188" s="18" t="s">
        <v>86</v>
      </c>
      <c r="BK188" s="240">
        <f>ROUND(I188*H188,2)</f>
        <v>0</v>
      </c>
      <c r="BL188" s="18" t="s">
        <v>290</v>
      </c>
      <c r="BM188" s="239" t="s">
        <v>4139</v>
      </c>
    </row>
    <row r="189" s="2" customFormat="1" ht="16.5" customHeight="1">
      <c r="A189" s="39"/>
      <c r="B189" s="40"/>
      <c r="C189" s="228" t="s">
        <v>389</v>
      </c>
      <c r="D189" s="228" t="s">
        <v>218</v>
      </c>
      <c r="E189" s="229" t="s">
        <v>4140</v>
      </c>
      <c r="F189" s="230" t="s">
        <v>4141</v>
      </c>
      <c r="G189" s="231" t="s">
        <v>359</v>
      </c>
      <c r="H189" s="232">
        <v>0.085999999999999993</v>
      </c>
      <c r="I189" s="233"/>
      <c r="J189" s="234">
        <f>ROUND(I189*H189,2)</f>
        <v>0</v>
      </c>
      <c r="K189" s="230" t="s">
        <v>222</v>
      </c>
      <c r="L189" s="45"/>
      <c r="M189" s="235" t="s">
        <v>1</v>
      </c>
      <c r="N189" s="236" t="s">
        <v>44</v>
      </c>
      <c r="O189" s="92"/>
      <c r="P189" s="237">
        <f>O189*H189</f>
        <v>0</v>
      </c>
      <c r="Q189" s="237">
        <v>0</v>
      </c>
      <c r="R189" s="237">
        <f>Q189*H189</f>
        <v>0</v>
      </c>
      <c r="S189" s="237">
        <v>0</v>
      </c>
      <c r="T189" s="238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39" t="s">
        <v>290</v>
      </c>
      <c r="AT189" s="239" t="s">
        <v>218</v>
      </c>
      <c r="AU189" s="239" t="s">
        <v>88</v>
      </c>
      <c r="AY189" s="18" t="s">
        <v>216</v>
      </c>
      <c r="BE189" s="240">
        <f>IF(N189="základní",J189,0)</f>
        <v>0</v>
      </c>
      <c r="BF189" s="240">
        <f>IF(N189="snížená",J189,0)</f>
        <v>0</v>
      </c>
      <c r="BG189" s="240">
        <f>IF(N189="zákl. přenesená",J189,0)</f>
        <v>0</v>
      </c>
      <c r="BH189" s="240">
        <f>IF(N189="sníž. přenesená",J189,0)</f>
        <v>0</v>
      </c>
      <c r="BI189" s="240">
        <f>IF(N189="nulová",J189,0)</f>
        <v>0</v>
      </c>
      <c r="BJ189" s="18" t="s">
        <v>86</v>
      </c>
      <c r="BK189" s="240">
        <f>ROUND(I189*H189,2)</f>
        <v>0</v>
      </c>
      <c r="BL189" s="18" t="s">
        <v>290</v>
      </c>
      <c r="BM189" s="239" t="s">
        <v>4142</v>
      </c>
    </row>
    <row r="190" s="12" customFormat="1" ht="22.8" customHeight="1">
      <c r="A190" s="12"/>
      <c r="B190" s="212"/>
      <c r="C190" s="213"/>
      <c r="D190" s="214" t="s">
        <v>78</v>
      </c>
      <c r="E190" s="226" t="s">
        <v>4143</v>
      </c>
      <c r="F190" s="226" t="s">
        <v>4144</v>
      </c>
      <c r="G190" s="213"/>
      <c r="H190" s="213"/>
      <c r="I190" s="216"/>
      <c r="J190" s="227">
        <f>BK190</f>
        <v>0</v>
      </c>
      <c r="K190" s="213"/>
      <c r="L190" s="218"/>
      <c r="M190" s="219"/>
      <c r="N190" s="220"/>
      <c r="O190" s="220"/>
      <c r="P190" s="221">
        <f>SUM(P191:P208)</f>
        <v>0</v>
      </c>
      <c r="Q190" s="220"/>
      <c r="R190" s="221">
        <f>SUM(R191:R208)</f>
        <v>1.3776463999999999</v>
      </c>
      <c r="S190" s="220"/>
      <c r="T190" s="222">
        <f>SUM(T191:T208)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3" t="s">
        <v>88</v>
      </c>
      <c r="AT190" s="224" t="s">
        <v>78</v>
      </c>
      <c r="AU190" s="224" t="s">
        <v>86</v>
      </c>
      <c r="AY190" s="223" t="s">
        <v>216</v>
      </c>
      <c r="BK190" s="225">
        <f>SUM(BK191:BK208)</f>
        <v>0</v>
      </c>
    </row>
    <row r="191" s="2" customFormat="1" ht="16.5" customHeight="1">
      <c r="A191" s="39"/>
      <c r="B191" s="40"/>
      <c r="C191" s="228" t="s">
        <v>394</v>
      </c>
      <c r="D191" s="228" t="s">
        <v>218</v>
      </c>
      <c r="E191" s="229" t="s">
        <v>4145</v>
      </c>
      <c r="F191" s="230" t="s">
        <v>4146</v>
      </c>
      <c r="G191" s="231" t="s">
        <v>221</v>
      </c>
      <c r="H191" s="232">
        <v>1</v>
      </c>
      <c r="I191" s="233"/>
      <c r="J191" s="234">
        <f>ROUND(I191*H191,2)</f>
        <v>0</v>
      </c>
      <c r="K191" s="230" t="s">
        <v>222</v>
      </c>
      <c r="L191" s="45"/>
      <c r="M191" s="235" t="s">
        <v>1</v>
      </c>
      <c r="N191" s="236" t="s">
        <v>44</v>
      </c>
      <c r="O191" s="92"/>
      <c r="P191" s="237">
        <f>O191*H191</f>
        <v>0</v>
      </c>
      <c r="Q191" s="237">
        <v>0.0071199999999999996</v>
      </c>
      <c r="R191" s="237">
        <f>Q191*H191</f>
        <v>0.0071199999999999996</v>
      </c>
      <c r="S191" s="237">
        <v>0</v>
      </c>
      <c r="T191" s="238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39" t="s">
        <v>121</v>
      </c>
      <c r="AT191" s="239" t="s">
        <v>218</v>
      </c>
      <c r="AU191" s="239" t="s">
        <v>88</v>
      </c>
      <c r="AY191" s="18" t="s">
        <v>216</v>
      </c>
      <c r="BE191" s="240">
        <f>IF(N191="základní",J191,0)</f>
        <v>0</v>
      </c>
      <c r="BF191" s="240">
        <f>IF(N191="snížená",J191,0)</f>
        <v>0</v>
      </c>
      <c r="BG191" s="240">
        <f>IF(N191="zákl. přenesená",J191,0)</f>
        <v>0</v>
      </c>
      <c r="BH191" s="240">
        <f>IF(N191="sníž. přenesená",J191,0)</f>
        <v>0</v>
      </c>
      <c r="BI191" s="240">
        <f>IF(N191="nulová",J191,0)</f>
        <v>0</v>
      </c>
      <c r="BJ191" s="18" t="s">
        <v>86</v>
      </c>
      <c r="BK191" s="240">
        <f>ROUND(I191*H191,2)</f>
        <v>0</v>
      </c>
      <c r="BL191" s="18" t="s">
        <v>121</v>
      </c>
      <c r="BM191" s="239" t="s">
        <v>4147</v>
      </c>
    </row>
    <row r="192" s="2" customFormat="1">
      <c r="A192" s="39"/>
      <c r="B192" s="40"/>
      <c r="C192" s="41"/>
      <c r="D192" s="243" t="s">
        <v>1639</v>
      </c>
      <c r="E192" s="41"/>
      <c r="F192" s="291" t="s">
        <v>4148</v>
      </c>
      <c r="G192" s="41"/>
      <c r="H192" s="41"/>
      <c r="I192" s="292"/>
      <c r="J192" s="41"/>
      <c r="K192" s="41"/>
      <c r="L192" s="45"/>
      <c r="M192" s="293"/>
      <c r="N192" s="294"/>
      <c r="O192" s="92"/>
      <c r="P192" s="92"/>
      <c r="Q192" s="92"/>
      <c r="R192" s="92"/>
      <c r="S192" s="92"/>
      <c r="T192" s="93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1639</v>
      </c>
      <c r="AU192" s="18" t="s">
        <v>88</v>
      </c>
    </row>
    <row r="193" s="2" customFormat="1" ht="16.5" customHeight="1">
      <c r="A193" s="39"/>
      <c r="B193" s="40"/>
      <c r="C193" s="228" t="s">
        <v>398</v>
      </c>
      <c r="D193" s="228" t="s">
        <v>218</v>
      </c>
      <c r="E193" s="229" t="s">
        <v>4149</v>
      </c>
      <c r="F193" s="230" t="s">
        <v>4150</v>
      </c>
      <c r="G193" s="231" t="s">
        <v>221</v>
      </c>
      <c r="H193" s="232">
        <v>1</v>
      </c>
      <c r="I193" s="233"/>
      <c r="J193" s="234">
        <f>ROUND(I193*H193,2)</f>
        <v>0</v>
      </c>
      <c r="K193" s="230" t="s">
        <v>222</v>
      </c>
      <c r="L193" s="45"/>
      <c r="M193" s="235" t="s">
        <v>1</v>
      </c>
      <c r="N193" s="236" t="s">
        <v>44</v>
      </c>
      <c r="O193" s="92"/>
      <c r="P193" s="237">
        <f>O193*H193</f>
        <v>0</v>
      </c>
      <c r="Q193" s="237">
        <v>0.0076499999999999997</v>
      </c>
      <c r="R193" s="237">
        <f>Q193*H193</f>
        <v>0.0076499999999999997</v>
      </c>
      <c r="S193" s="237">
        <v>0</v>
      </c>
      <c r="T193" s="238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39" t="s">
        <v>121</v>
      </c>
      <c r="AT193" s="239" t="s">
        <v>218</v>
      </c>
      <c r="AU193" s="239" t="s">
        <v>88</v>
      </c>
      <c r="AY193" s="18" t="s">
        <v>216</v>
      </c>
      <c r="BE193" s="240">
        <f>IF(N193="základní",J193,0)</f>
        <v>0</v>
      </c>
      <c r="BF193" s="240">
        <f>IF(N193="snížená",J193,0)</f>
        <v>0</v>
      </c>
      <c r="BG193" s="240">
        <f>IF(N193="zákl. přenesená",J193,0)</f>
        <v>0</v>
      </c>
      <c r="BH193" s="240">
        <f>IF(N193="sníž. přenesená",J193,0)</f>
        <v>0</v>
      </c>
      <c r="BI193" s="240">
        <f>IF(N193="nulová",J193,0)</f>
        <v>0</v>
      </c>
      <c r="BJ193" s="18" t="s">
        <v>86</v>
      </c>
      <c r="BK193" s="240">
        <f>ROUND(I193*H193,2)</f>
        <v>0</v>
      </c>
      <c r="BL193" s="18" t="s">
        <v>121</v>
      </c>
      <c r="BM193" s="239" t="s">
        <v>4151</v>
      </c>
    </row>
    <row r="194" s="2" customFormat="1">
      <c r="A194" s="39"/>
      <c r="B194" s="40"/>
      <c r="C194" s="41"/>
      <c r="D194" s="243" t="s">
        <v>1639</v>
      </c>
      <c r="E194" s="41"/>
      <c r="F194" s="291" t="s">
        <v>4152</v>
      </c>
      <c r="G194" s="41"/>
      <c r="H194" s="41"/>
      <c r="I194" s="292"/>
      <c r="J194" s="41"/>
      <c r="K194" s="41"/>
      <c r="L194" s="45"/>
      <c r="M194" s="293"/>
      <c r="N194" s="294"/>
      <c r="O194" s="92"/>
      <c r="P194" s="92"/>
      <c r="Q194" s="92"/>
      <c r="R194" s="92"/>
      <c r="S194" s="92"/>
      <c r="T194" s="93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1639</v>
      </c>
      <c r="AU194" s="18" t="s">
        <v>88</v>
      </c>
    </row>
    <row r="195" s="2" customFormat="1" ht="21.75" customHeight="1">
      <c r="A195" s="39"/>
      <c r="B195" s="40"/>
      <c r="C195" s="228" t="s">
        <v>403</v>
      </c>
      <c r="D195" s="228" t="s">
        <v>218</v>
      </c>
      <c r="E195" s="229" t="s">
        <v>4153</v>
      </c>
      <c r="F195" s="230" t="s">
        <v>4154</v>
      </c>
      <c r="G195" s="231" t="s">
        <v>221</v>
      </c>
      <c r="H195" s="232">
        <v>46</v>
      </c>
      <c r="I195" s="233"/>
      <c r="J195" s="234">
        <f>ROUND(I195*H195,2)</f>
        <v>0</v>
      </c>
      <c r="K195" s="230" t="s">
        <v>222</v>
      </c>
      <c r="L195" s="45"/>
      <c r="M195" s="235" t="s">
        <v>1</v>
      </c>
      <c r="N195" s="236" t="s">
        <v>44</v>
      </c>
      <c r="O195" s="92"/>
      <c r="P195" s="237">
        <f>O195*H195</f>
        <v>0</v>
      </c>
      <c r="Q195" s="237">
        <v>6.9999999999999994E-05</v>
      </c>
      <c r="R195" s="237">
        <f>Q195*H195</f>
        <v>0.0032199999999999998</v>
      </c>
      <c r="S195" s="237">
        <v>0</v>
      </c>
      <c r="T195" s="238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39" t="s">
        <v>121</v>
      </c>
      <c r="AT195" s="239" t="s">
        <v>218</v>
      </c>
      <c r="AU195" s="239" t="s">
        <v>88</v>
      </c>
      <c r="AY195" s="18" t="s">
        <v>216</v>
      </c>
      <c r="BE195" s="240">
        <f>IF(N195="základní",J195,0)</f>
        <v>0</v>
      </c>
      <c r="BF195" s="240">
        <f>IF(N195="snížená",J195,0)</f>
        <v>0</v>
      </c>
      <c r="BG195" s="240">
        <f>IF(N195="zákl. přenesená",J195,0)</f>
        <v>0</v>
      </c>
      <c r="BH195" s="240">
        <f>IF(N195="sníž. přenesená",J195,0)</f>
        <v>0</v>
      </c>
      <c r="BI195" s="240">
        <f>IF(N195="nulová",J195,0)</f>
        <v>0</v>
      </c>
      <c r="BJ195" s="18" t="s">
        <v>86</v>
      </c>
      <c r="BK195" s="240">
        <f>ROUND(I195*H195,2)</f>
        <v>0</v>
      </c>
      <c r="BL195" s="18" t="s">
        <v>121</v>
      </c>
      <c r="BM195" s="239" t="s">
        <v>4155</v>
      </c>
    </row>
    <row r="196" s="2" customFormat="1" ht="16.5" customHeight="1">
      <c r="A196" s="39"/>
      <c r="B196" s="40"/>
      <c r="C196" s="228" t="s">
        <v>408</v>
      </c>
      <c r="D196" s="228" t="s">
        <v>218</v>
      </c>
      <c r="E196" s="229" t="s">
        <v>4156</v>
      </c>
      <c r="F196" s="230" t="s">
        <v>4157</v>
      </c>
      <c r="G196" s="231" t="s">
        <v>221</v>
      </c>
      <c r="H196" s="232">
        <v>2</v>
      </c>
      <c r="I196" s="233"/>
      <c r="J196" s="234">
        <f>ROUND(I196*H196,2)</f>
        <v>0</v>
      </c>
      <c r="K196" s="230" t="s">
        <v>222</v>
      </c>
      <c r="L196" s="45"/>
      <c r="M196" s="235" t="s">
        <v>1</v>
      </c>
      <c r="N196" s="236" t="s">
        <v>44</v>
      </c>
      <c r="O196" s="92"/>
      <c r="P196" s="237">
        <f>O196*H196</f>
        <v>0</v>
      </c>
      <c r="Q196" s="237">
        <v>0.015800000000000002</v>
      </c>
      <c r="R196" s="237">
        <f>Q196*H196</f>
        <v>0.031600000000000003</v>
      </c>
      <c r="S196" s="237">
        <v>0</v>
      </c>
      <c r="T196" s="238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39" t="s">
        <v>121</v>
      </c>
      <c r="AT196" s="239" t="s">
        <v>218</v>
      </c>
      <c r="AU196" s="239" t="s">
        <v>88</v>
      </c>
      <c r="AY196" s="18" t="s">
        <v>216</v>
      </c>
      <c r="BE196" s="240">
        <f>IF(N196="základní",J196,0)</f>
        <v>0</v>
      </c>
      <c r="BF196" s="240">
        <f>IF(N196="snížená",J196,0)</f>
        <v>0</v>
      </c>
      <c r="BG196" s="240">
        <f>IF(N196="zákl. přenesená",J196,0)</f>
        <v>0</v>
      </c>
      <c r="BH196" s="240">
        <f>IF(N196="sníž. přenesená",J196,0)</f>
        <v>0</v>
      </c>
      <c r="BI196" s="240">
        <f>IF(N196="nulová",J196,0)</f>
        <v>0</v>
      </c>
      <c r="BJ196" s="18" t="s">
        <v>86</v>
      </c>
      <c r="BK196" s="240">
        <f>ROUND(I196*H196,2)</f>
        <v>0</v>
      </c>
      <c r="BL196" s="18" t="s">
        <v>121</v>
      </c>
      <c r="BM196" s="239" t="s">
        <v>4158</v>
      </c>
    </row>
    <row r="197" s="2" customFormat="1" ht="16.5" customHeight="1">
      <c r="A197" s="39"/>
      <c r="B197" s="40"/>
      <c r="C197" s="228" t="s">
        <v>415</v>
      </c>
      <c r="D197" s="228" t="s">
        <v>218</v>
      </c>
      <c r="E197" s="229" t="s">
        <v>4159</v>
      </c>
      <c r="F197" s="230" t="s">
        <v>4160</v>
      </c>
      <c r="G197" s="231" t="s">
        <v>4161</v>
      </c>
      <c r="H197" s="232">
        <v>1</v>
      </c>
      <c r="I197" s="233"/>
      <c r="J197" s="234">
        <f>ROUND(I197*H197,2)</f>
        <v>0</v>
      </c>
      <c r="K197" s="230" t="s">
        <v>3900</v>
      </c>
      <c r="L197" s="45"/>
      <c r="M197" s="235" t="s">
        <v>1</v>
      </c>
      <c r="N197" s="236" t="s">
        <v>44</v>
      </c>
      <c r="O197" s="92"/>
      <c r="P197" s="237">
        <f>O197*H197</f>
        <v>0</v>
      </c>
      <c r="Q197" s="237">
        <v>0.00428</v>
      </c>
      <c r="R197" s="237">
        <f>Q197*H197</f>
        <v>0.00428</v>
      </c>
      <c r="S197" s="237">
        <v>0</v>
      </c>
      <c r="T197" s="238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39" t="s">
        <v>290</v>
      </c>
      <c r="AT197" s="239" t="s">
        <v>218</v>
      </c>
      <c r="AU197" s="239" t="s">
        <v>88</v>
      </c>
      <c r="AY197" s="18" t="s">
        <v>216</v>
      </c>
      <c r="BE197" s="240">
        <f>IF(N197="základní",J197,0)</f>
        <v>0</v>
      </c>
      <c r="BF197" s="240">
        <f>IF(N197="snížená",J197,0)</f>
        <v>0</v>
      </c>
      <c r="BG197" s="240">
        <f>IF(N197="zákl. přenesená",J197,0)</f>
        <v>0</v>
      </c>
      <c r="BH197" s="240">
        <f>IF(N197="sníž. přenesená",J197,0)</f>
        <v>0</v>
      </c>
      <c r="BI197" s="240">
        <f>IF(N197="nulová",J197,0)</f>
        <v>0</v>
      </c>
      <c r="BJ197" s="18" t="s">
        <v>86</v>
      </c>
      <c r="BK197" s="240">
        <f>ROUND(I197*H197,2)</f>
        <v>0</v>
      </c>
      <c r="BL197" s="18" t="s">
        <v>290</v>
      </c>
      <c r="BM197" s="239" t="s">
        <v>4162</v>
      </c>
    </row>
    <row r="198" s="2" customFormat="1" ht="16.5" customHeight="1">
      <c r="A198" s="39"/>
      <c r="B198" s="40"/>
      <c r="C198" s="228" t="s">
        <v>420</v>
      </c>
      <c r="D198" s="228" t="s">
        <v>218</v>
      </c>
      <c r="E198" s="229" t="s">
        <v>4163</v>
      </c>
      <c r="F198" s="230" t="s">
        <v>4164</v>
      </c>
      <c r="G198" s="231" t="s">
        <v>4161</v>
      </c>
      <c r="H198" s="232">
        <v>1</v>
      </c>
      <c r="I198" s="233"/>
      <c r="J198" s="234">
        <f>ROUND(I198*H198,2)</f>
        <v>0</v>
      </c>
      <c r="K198" s="230" t="s">
        <v>3900</v>
      </c>
      <c r="L198" s="45"/>
      <c r="M198" s="235" t="s">
        <v>1</v>
      </c>
      <c r="N198" s="236" t="s">
        <v>44</v>
      </c>
      <c r="O198" s="92"/>
      <c r="P198" s="237">
        <f>O198*H198</f>
        <v>0</v>
      </c>
      <c r="Q198" s="237">
        <v>0.00428</v>
      </c>
      <c r="R198" s="237">
        <f>Q198*H198</f>
        <v>0.00428</v>
      </c>
      <c r="S198" s="237">
        <v>0</v>
      </c>
      <c r="T198" s="238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39" t="s">
        <v>290</v>
      </c>
      <c r="AT198" s="239" t="s">
        <v>218</v>
      </c>
      <c r="AU198" s="239" t="s">
        <v>88</v>
      </c>
      <c r="AY198" s="18" t="s">
        <v>216</v>
      </c>
      <c r="BE198" s="240">
        <f>IF(N198="základní",J198,0)</f>
        <v>0</v>
      </c>
      <c r="BF198" s="240">
        <f>IF(N198="snížená",J198,0)</f>
        <v>0</v>
      </c>
      <c r="BG198" s="240">
        <f>IF(N198="zákl. přenesená",J198,0)</f>
        <v>0</v>
      </c>
      <c r="BH198" s="240">
        <f>IF(N198="sníž. přenesená",J198,0)</f>
        <v>0</v>
      </c>
      <c r="BI198" s="240">
        <f>IF(N198="nulová",J198,0)</f>
        <v>0</v>
      </c>
      <c r="BJ198" s="18" t="s">
        <v>86</v>
      </c>
      <c r="BK198" s="240">
        <f>ROUND(I198*H198,2)</f>
        <v>0</v>
      </c>
      <c r="BL198" s="18" t="s">
        <v>290</v>
      </c>
      <c r="BM198" s="239" t="s">
        <v>4165</v>
      </c>
    </row>
    <row r="199" s="2" customFormat="1" ht="16.5" customHeight="1">
      <c r="A199" s="39"/>
      <c r="B199" s="40"/>
      <c r="C199" s="228" t="s">
        <v>424</v>
      </c>
      <c r="D199" s="228" t="s">
        <v>218</v>
      </c>
      <c r="E199" s="229" t="s">
        <v>4166</v>
      </c>
      <c r="F199" s="230" t="s">
        <v>4167</v>
      </c>
      <c r="G199" s="231" t="s">
        <v>221</v>
      </c>
      <c r="H199" s="232">
        <v>19</v>
      </c>
      <c r="I199" s="233"/>
      <c r="J199" s="234">
        <f>ROUND(I199*H199,2)</f>
        <v>0</v>
      </c>
      <c r="K199" s="230" t="s">
        <v>222</v>
      </c>
      <c r="L199" s="45"/>
      <c r="M199" s="235" t="s">
        <v>1</v>
      </c>
      <c r="N199" s="236" t="s">
        <v>44</v>
      </c>
      <c r="O199" s="92"/>
      <c r="P199" s="237">
        <f>O199*H199</f>
        <v>0</v>
      </c>
      <c r="Q199" s="237">
        <v>0.00012</v>
      </c>
      <c r="R199" s="237">
        <f>Q199*H199</f>
        <v>0.0022799999999999999</v>
      </c>
      <c r="S199" s="237">
        <v>0</v>
      </c>
      <c r="T199" s="238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39" t="s">
        <v>290</v>
      </c>
      <c r="AT199" s="239" t="s">
        <v>218</v>
      </c>
      <c r="AU199" s="239" t="s">
        <v>88</v>
      </c>
      <c r="AY199" s="18" t="s">
        <v>216</v>
      </c>
      <c r="BE199" s="240">
        <f>IF(N199="základní",J199,0)</f>
        <v>0</v>
      </c>
      <c r="BF199" s="240">
        <f>IF(N199="snížená",J199,0)</f>
        <v>0</v>
      </c>
      <c r="BG199" s="240">
        <f>IF(N199="zákl. přenesená",J199,0)</f>
        <v>0</v>
      </c>
      <c r="BH199" s="240">
        <f>IF(N199="sníž. přenesená",J199,0)</f>
        <v>0</v>
      </c>
      <c r="BI199" s="240">
        <f>IF(N199="nulová",J199,0)</f>
        <v>0</v>
      </c>
      <c r="BJ199" s="18" t="s">
        <v>86</v>
      </c>
      <c r="BK199" s="240">
        <f>ROUND(I199*H199,2)</f>
        <v>0</v>
      </c>
      <c r="BL199" s="18" t="s">
        <v>290</v>
      </c>
      <c r="BM199" s="239" t="s">
        <v>4168</v>
      </c>
    </row>
    <row r="200" s="2" customFormat="1" ht="21.75" customHeight="1">
      <c r="A200" s="39"/>
      <c r="B200" s="40"/>
      <c r="C200" s="228" t="s">
        <v>428</v>
      </c>
      <c r="D200" s="228" t="s">
        <v>218</v>
      </c>
      <c r="E200" s="229" t="s">
        <v>4169</v>
      </c>
      <c r="F200" s="230" t="s">
        <v>4170</v>
      </c>
      <c r="G200" s="231" t="s">
        <v>293</v>
      </c>
      <c r="H200" s="232">
        <v>2860</v>
      </c>
      <c r="I200" s="233"/>
      <c r="J200" s="234">
        <f>ROUND(I200*H200,2)</f>
        <v>0</v>
      </c>
      <c r="K200" s="230" t="s">
        <v>3900</v>
      </c>
      <c r="L200" s="45"/>
      <c r="M200" s="235" t="s">
        <v>1</v>
      </c>
      <c r="N200" s="236" t="s">
        <v>44</v>
      </c>
      <c r="O200" s="92"/>
      <c r="P200" s="237">
        <f>O200*H200</f>
        <v>0</v>
      </c>
      <c r="Q200" s="237">
        <v>0.00011</v>
      </c>
      <c r="R200" s="237">
        <f>Q200*H200</f>
        <v>0.31459999999999999</v>
      </c>
      <c r="S200" s="237">
        <v>0</v>
      </c>
      <c r="T200" s="238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39" t="s">
        <v>290</v>
      </c>
      <c r="AT200" s="239" t="s">
        <v>218</v>
      </c>
      <c r="AU200" s="239" t="s">
        <v>88</v>
      </c>
      <c r="AY200" s="18" t="s">
        <v>216</v>
      </c>
      <c r="BE200" s="240">
        <f>IF(N200="základní",J200,0)</f>
        <v>0</v>
      </c>
      <c r="BF200" s="240">
        <f>IF(N200="snížená",J200,0)</f>
        <v>0</v>
      </c>
      <c r="BG200" s="240">
        <f>IF(N200="zákl. přenesená",J200,0)</f>
        <v>0</v>
      </c>
      <c r="BH200" s="240">
        <f>IF(N200="sníž. přenesená",J200,0)</f>
        <v>0</v>
      </c>
      <c r="BI200" s="240">
        <f>IF(N200="nulová",J200,0)</f>
        <v>0</v>
      </c>
      <c r="BJ200" s="18" t="s">
        <v>86</v>
      </c>
      <c r="BK200" s="240">
        <f>ROUND(I200*H200,2)</f>
        <v>0</v>
      </c>
      <c r="BL200" s="18" t="s">
        <v>290</v>
      </c>
      <c r="BM200" s="239" t="s">
        <v>4171</v>
      </c>
    </row>
    <row r="201" s="2" customFormat="1" ht="24.15" customHeight="1">
      <c r="A201" s="39"/>
      <c r="B201" s="40"/>
      <c r="C201" s="228" t="s">
        <v>432</v>
      </c>
      <c r="D201" s="228" t="s">
        <v>218</v>
      </c>
      <c r="E201" s="229" t="s">
        <v>4172</v>
      </c>
      <c r="F201" s="230" t="s">
        <v>4173</v>
      </c>
      <c r="G201" s="231" t="s">
        <v>277</v>
      </c>
      <c r="H201" s="232">
        <v>500.26999999999998</v>
      </c>
      <c r="I201" s="233"/>
      <c r="J201" s="234">
        <f>ROUND(I201*H201,2)</f>
        <v>0</v>
      </c>
      <c r="K201" s="230" t="s">
        <v>222</v>
      </c>
      <c r="L201" s="45"/>
      <c r="M201" s="235" t="s">
        <v>1</v>
      </c>
      <c r="N201" s="236" t="s">
        <v>44</v>
      </c>
      <c r="O201" s="92"/>
      <c r="P201" s="237">
        <f>O201*H201</f>
        <v>0</v>
      </c>
      <c r="Q201" s="237">
        <v>0.00174</v>
      </c>
      <c r="R201" s="237">
        <f>Q201*H201</f>
        <v>0.87046979999999996</v>
      </c>
      <c r="S201" s="237">
        <v>0</v>
      </c>
      <c r="T201" s="238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39" t="s">
        <v>290</v>
      </c>
      <c r="AT201" s="239" t="s">
        <v>218</v>
      </c>
      <c r="AU201" s="239" t="s">
        <v>88</v>
      </c>
      <c r="AY201" s="18" t="s">
        <v>216</v>
      </c>
      <c r="BE201" s="240">
        <f>IF(N201="základní",J201,0)</f>
        <v>0</v>
      </c>
      <c r="BF201" s="240">
        <f>IF(N201="snížená",J201,0)</f>
        <v>0</v>
      </c>
      <c r="BG201" s="240">
        <f>IF(N201="zákl. přenesená",J201,0)</f>
        <v>0</v>
      </c>
      <c r="BH201" s="240">
        <f>IF(N201="sníž. přenesená",J201,0)</f>
        <v>0</v>
      </c>
      <c r="BI201" s="240">
        <f>IF(N201="nulová",J201,0)</f>
        <v>0</v>
      </c>
      <c r="BJ201" s="18" t="s">
        <v>86</v>
      </c>
      <c r="BK201" s="240">
        <f>ROUND(I201*H201,2)</f>
        <v>0</v>
      </c>
      <c r="BL201" s="18" t="s">
        <v>290</v>
      </c>
      <c r="BM201" s="239" t="s">
        <v>4174</v>
      </c>
    </row>
    <row r="202" s="2" customFormat="1">
      <c r="A202" s="39"/>
      <c r="B202" s="40"/>
      <c r="C202" s="41"/>
      <c r="D202" s="243" t="s">
        <v>1639</v>
      </c>
      <c r="E202" s="41"/>
      <c r="F202" s="291" t="s">
        <v>4175</v>
      </c>
      <c r="G202" s="41"/>
      <c r="H202" s="41"/>
      <c r="I202" s="292"/>
      <c r="J202" s="41"/>
      <c r="K202" s="41"/>
      <c r="L202" s="45"/>
      <c r="M202" s="293"/>
      <c r="N202" s="294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1639</v>
      </c>
      <c r="AU202" s="18" t="s">
        <v>88</v>
      </c>
    </row>
    <row r="203" s="2" customFormat="1" ht="21.75" customHeight="1">
      <c r="A203" s="39"/>
      <c r="B203" s="40"/>
      <c r="C203" s="228" t="s">
        <v>436</v>
      </c>
      <c r="D203" s="228" t="s">
        <v>218</v>
      </c>
      <c r="E203" s="229" t="s">
        <v>4176</v>
      </c>
      <c r="F203" s="230" t="s">
        <v>4177</v>
      </c>
      <c r="G203" s="231" t="s">
        <v>277</v>
      </c>
      <c r="H203" s="232">
        <v>39.729999999999997</v>
      </c>
      <c r="I203" s="233"/>
      <c r="J203" s="234">
        <f>ROUND(I203*H203,2)</f>
        <v>0</v>
      </c>
      <c r="K203" s="230" t="s">
        <v>222</v>
      </c>
      <c r="L203" s="45"/>
      <c r="M203" s="235" t="s">
        <v>1</v>
      </c>
      <c r="N203" s="236" t="s">
        <v>44</v>
      </c>
      <c r="O203" s="92"/>
      <c r="P203" s="237">
        <f>O203*H203</f>
        <v>0</v>
      </c>
      <c r="Q203" s="237">
        <v>0.0012099999999999999</v>
      </c>
      <c r="R203" s="237">
        <f>Q203*H203</f>
        <v>0.048073299999999992</v>
      </c>
      <c r="S203" s="237">
        <v>0</v>
      </c>
      <c r="T203" s="238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39" t="s">
        <v>290</v>
      </c>
      <c r="AT203" s="239" t="s">
        <v>218</v>
      </c>
      <c r="AU203" s="239" t="s">
        <v>88</v>
      </c>
      <c r="AY203" s="18" t="s">
        <v>216</v>
      </c>
      <c r="BE203" s="240">
        <f>IF(N203="základní",J203,0)</f>
        <v>0</v>
      </c>
      <c r="BF203" s="240">
        <f>IF(N203="snížená",J203,0)</f>
        <v>0</v>
      </c>
      <c r="BG203" s="240">
        <f>IF(N203="zákl. přenesená",J203,0)</f>
        <v>0</v>
      </c>
      <c r="BH203" s="240">
        <f>IF(N203="sníž. přenesená",J203,0)</f>
        <v>0</v>
      </c>
      <c r="BI203" s="240">
        <f>IF(N203="nulová",J203,0)</f>
        <v>0</v>
      </c>
      <c r="BJ203" s="18" t="s">
        <v>86</v>
      </c>
      <c r="BK203" s="240">
        <f>ROUND(I203*H203,2)</f>
        <v>0</v>
      </c>
      <c r="BL203" s="18" t="s">
        <v>290</v>
      </c>
      <c r="BM203" s="239" t="s">
        <v>4178</v>
      </c>
    </row>
    <row r="204" s="2" customFormat="1">
      <c r="A204" s="39"/>
      <c r="B204" s="40"/>
      <c r="C204" s="41"/>
      <c r="D204" s="243" t="s">
        <v>1639</v>
      </c>
      <c r="E204" s="41"/>
      <c r="F204" s="291" t="s">
        <v>4179</v>
      </c>
      <c r="G204" s="41"/>
      <c r="H204" s="41"/>
      <c r="I204" s="292"/>
      <c r="J204" s="41"/>
      <c r="K204" s="41"/>
      <c r="L204" s="45"/>
      <c r="M204" s="293"/>
      <c r="N204" s="294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1639</v>
      </c>
      <c r="AU204" s="18" t="s">
        <v>88</v>
      </c>
    </row>
    <row r="205" s="2" customFormat="1" ht="24.15" customHeight="1">
      <c r="A205" s="39"/>
      <c r="B205" s="40"/>
      <c r="C205" s="228" t="s">
        <v>441</v>
      </c>
      <c r="D205" s="228" t="s">
        <v>218</v>
      </c>
      <c r="E205" s="229" t="s">
        <v>4180</v>
      </c>
      <c r="F205" s="230" t="s">
        <v>4181</v>
      </c>
      <c r="G205" s="231" t="s">
        <v>277</v>
      </c>
      <c r="H205" s="232">
        <v>39.729999999999997</v>
      </c>
      <c r="I205" s="233"/>
      <c r="J205" s="234">
        <f>ROUND(I205*H205,2)</f>
        <v>0</v>
      </c>
      <c r="K205" s="230" t="s">
        <v>3900</v>
      </c>
      <c r="L205" s="45"/>
      <c r="M205" s="235" t="s">
        <v>1</v>
      </c>
      <c r="N205" s="236" t="s">
        <v>44</v>
      </c>
      <c r="O205" s="92"/>
      <c r="P205" s="237">
        <f>O205*H205</f>
        <v>0</v>
      </c>
      <c r="Q205" s="237">
        <v>0.0012099999999999999</v>
      </c>
      <c r="R205" s="237">
        <f>Q205*H205</f>
        <v>0.048073299999999992</v>
      </c>
      <c r="S205" s="237">
        <v>0</v>
      </c>
      <c r="T205" s="238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39" t="s">
        <v>290</v>
      </c>
      <c r="AT205" s="239" t="s">
        <v>218</v>
      </c>
      <c r="AU205" s="239" t="s">
        <v>88</v>
      </c>
      <c r="AY205" s="18" t="s">
        <v>216</v>
      </c>
      <c r="BE205" s="240">
        <f>IF(N205="základní",J205,0)</f>
        <v>0</v>
      </c>
      <c r="BF205" s="240">
        <f>IF(N205="snížená",J205,0)</f>
        <v>0</v>
      </c>
      <c r="BG205" s="240">
        <f>IF(N205="zákl. přenesená",J205,0)</f>
        <v>0</v>
      </c>
      <c r="BH205" s="240">
        <f>IF(N205="sníž. přenesená",J205,0)</f>
        <v>0</v>
      </c>
      <c r="BI205" s="240">
        <f>IF(N205="nulová",J205,0)</f>
        <v>0</v>
      </c>
      <c r="BJ205" s="18" t="s">
        <v>86</v>
      </c>
      <c r="BK205" s="240">
        <f>ROUND(I205*H205,2)</f>
        <v>0</v>
      </c>
      <c r="BL205" s="18" t="s">
        <v>290</v>
      </c>
      <c r="BM205" s="239" t="s">
        <v>4182</v>
      </c>
    </row>
    <row r="206" s="2" customFormat="1" ht="16.5" customHeight="1">
      <c r="A206" s="39"/>
      <c r="B206" s="40"/>
      <c r="C206" s="228" t="s">
        <v>445</v>
      </c>
      <c r="D206" s="228" t="s">
        <v>218</v>
      </c>
      <c r="E206" s="229" t="s">
        <v>4183</v>
      </c>
      <c r="F206" s="230" t="s">
        <v>4184</v>
      </c>
      <c r="G206" s="231" t="s">
        <v>293</v>
      </c>
      <c r="H206" s="232">
        <v>600</v>
      </c>
      <c r="I206" s="233"/>
      <c r="J206" s="234">
        <f>ROUND(I206*H206,2)</f>
        <v>0</v>
      </c>
      <c r="K206" s="230" t="s">
        <v>222</v>
      </c>
      <c r="L206" s="45"/>
      <c r="M206" s="235" t="s">
        <v>1</v>
      </c>
      <c r="N206" s="236" t="s">
        <v>44</v>
      </c>
      <c r="O206" s="92"/>
      <c r="P206" s="237">
        <f>O206*H206</f>
        <v>0</v>
      </c>
      <c r="Q206" s="237">
        <v>6.0000000000000002E-05</v>
      </c>
      <c r="R206" s="237">
        <f>Q206*H206</f>
        <v>0.036000000000000004</v>
      </c>
      <c r="S206" s="237">
        <v>0</v>
      </c>
      <c r="T206" s="238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39" t="s">
        <v>290</v>
      </c>
      <c r="AT206" s="239" t="s">
        <v>218</v>
      </c>
      <c r="AU206" s="239" t="s">
        <v>88</v>
      </c>
      <c r="AY206" s="18" t="s">
        <v>216</v>
      </c>
      <c r="BE206" s="240">
        <f>IF(N206="základní",J206,0)</f>
        <v>0</v>
      </c>
      <c r="BF206" s="240">
        <f>IF(N206="snížená",J206,0)</f>
        <v>0</v>
      </c>
      <c r="BG206" s="240">
        <f>IF(N206="zákl. přenesená",J206,0)</f>
        <v>0</v>
      </c>
      <c r="BH206" s="240">
        <f>IF(N206="sníž. přenesená",J206,0)</f>
        <v>0</v>
      </c>
      <c r="BI206" s="240">
        <f>IF(N206="nulová",J206,0)</f>
        <v>0</v>
      </c>
      <c r="BJ206" s="18" t="s">
        <v>86</v>
      </c>
      <c r="BK206" s="240">
        <f>ROUND(I206*H206,2)</f>
        <v>0</v>
      </c>
      <c r="BL206" s="18" t="s">
        <v>290</v>
      </c>
      <c r="BM206" s="239" t="s">
        <v>4185</v>
      </c>
    </row>
    <row r="207" s="2" customFormat="1" ht="16.5" customHeight="1">
      <c r="A207" s="39"/>
      <c r="B207" s="40"/>
      <c r="C207" s="228" t="s">
        <v>449</v>
      </c>
      <c r="D207" s="228" t="s">
        <v>218</v>
      </c>
      <c r="E207" s="229" t="s">
        <v>4099</v>
      </c>
      <c r="F207" s="230" t="s">
        <v>4100</v>
      </c>
      <c r="G207" s="231" t="s">
        <v>359</v>
      </c>
      <c r="H207" s="232">
        <v>1.3779999999999999</v>
      </c>
      <c r="I207" s="233"/>
      <c r="J207" s="234">
        <f>ROUND(I207*H207,2)</f>
        <v>0</v>
      </c>
      <c r="K207" s="230" t="s">
        <v>222</v>
      </c>
      <c r="L207" s="45"/>
      <c r="M207" s="235" t="s">
        <v>1</v>
      </c>
      <c r="N207" s="236" t="s">
        <v>44</v>
      </c>
      <c r="O207" s="92"/>
      <c r="P207" s="237">
        <f>O207*H207</f>
        <v>0</v>
      </c>
      <c r="Q207" s="237">
        <v>0</v>
      </c>
      <c r="R207" s="237">
        <f>Q207*H207</f>
        <v>0</v>
      </c>
      <c r="S207" s="237">
        <v>0</v>
      </c>
      <c r="T207" s="238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39" t="s">
        <v>290</v>
      </c>
      <c r="AT207" s="239" t="s">
        <v>218</v>
      </c>
      <c r="AU207" s="239" t="s">
        <v>88</v>
      </c>
      <c r="AY207" s="18" t="s">
        <v>216</v>
      </c>
      <c r="BE207" s="240">
        <f>IF(N207="základní",J207,0)</f>
        <v>0</v>
      </c>
      <c r="BF207" s="240">
        <f>IF(N207="snížená",J207,0)</f>
        <v>0</v>
      </c>
      <c r="BG207" s="240">
        <f>IF(N207="zákl. přenesená",J207,0)</f>
        <v>0</v>
      </c>
      <c r="BH207" s="240">
        <f>IF(N207="sníž. přenesená",J207,0)</f>
        <v>0</v>
      </c>
      <c r="BI207" s="240">
        <f>IF(N207="nulová",J207,0)</f>
        <v>0</v>
      </c>
      <c r="BJ207" s="18" t="s">
        <v>86</v>
      </c>
      <c r="BK207" s="240">
        <f>ROUND(I207*H207,2)</f>
        <v>0</v>
      </c>
      <c r="BL207" s="18" t="s">
        <v>290</v>
      </c>
      <c r="BM207" s="239" t="s">
        <v>4186</v>
      </c>
    </row>
    <row r="208" s="2" customFormat="1" ht="16.5" customHeight="1">
      <c r="A208" s="39"/>
      <c r="B208" s="40"/>
      <c r="C208" s="228" t="s">
        <v>453</v>
      </c>
      <c r="D208" s="228" t="s">
        <v>218</v>
      </c>
      <c r="E208" s="229" t="s">
        <v>4187</v>
      </c>
      <c r="F208" s="230" t="s">
        <v>4188</v>
      </c>
      <c r="G208" s="231" t="s">
        <v>359</v>
      </c>
      <c r="H208" s="232">
        <v>1.3779999999999999</v>
      </c>
      <c r="I208" s="233"/>
      <c r="J208" s="234">
        <f>ROUND(I208*H208,2)</f>
        <v>0</v>
      </c>
      <c r="K208" s="230" t="s">
        <v>3900</v>
      </c>
      <c r="L208" s="45"/>
      <c r="M208" s="235" t="s">
        <v>1</v>
      </c>
      <c r="N208" s="236" t="s">
        <v>44</v>
      </c>
      <c r="O208" s="92"/>
      <c r="P208" s="237">
        <f>O208*H208</f>
        <v>0</v>
      </c>
      <c r="Q208" s="237">
        <v>0</v>
      </c>
      <c r="R208" s="237">
        <f>Q208*H208</f>
        <v>0</v>
      </c>
      <c r="S208" s="237">
        <v>0</v>
      </c>
      <c r="T208" s="238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39" t="s">
        <v>290</v>
      </c>
      <c r="AT208" s="239" t="s">
        <v>218</v>
      </c>
      <c r="AU208" s="239" t="s">
        <v>88</v>
      </c>
      <c r="AY208" s="18" t="s">
        <v>216</v>
      </c>
      <c r="BE208" s="240">
        <f>IF(N208="základní",J208,0)</f>
        <v>0</v>
      </c>
      <c r="BF208" s="240">
        <f>IF(N208="snížená",J208,0)</f>
        <v>0</v>
      </c>
      <c r="BG208" s="240">
        <f>IF(N208="zákl. přenesená",J208,0)</f>
        <v>0</v>
      </c>
      <c r="BH208" s="240">
        <f>IF(N208="sníž. přenesená",J208,0)</f>
        <v>0</v>
      </c>
      <c r="BI208" s="240">
        <f>IF(N208="nulová",J208,0)</f>
        <v>0</v>
      </c>
      <c r="BJ208" s="18" t="s">
        <v>86</v>
      </c>
      <c r="BK208" s="240">
        <f>ROUND(I208*H208,2)</f>
        <v>0</v>
      </c>
      <c r="BL208" s="18" t="s">
        <v>290</v>
      </c>
      <c r="BM208" s="239" t="s">
        <v>4189</v>
      </c>
    </row>
    <row r="209" s="12" customFormat="1" ht="22.8" customHeight="1">
      <c r="A209" s="12"/>
      <c r="B209" s="212"/>
      <c r="C209" s="213"/>
      <c r="D209" s="214" t="s">
        <v>78</v>
      </c>
      <c r="E209" s="226" t="s">
        <v>4190</v>
      </c>
      <c r="F209" s="226" t="s">
        <v>4191</v>
      </c>
      <c r="G209" s="213"/>
      <c r="H209" s="213"/>
      <c r="I209" s="216"/>
      <c r="J209" s="227">
        <f>BK209</f>
        <v>0</v>
      </c>
      <c r="K209" s="213"/>
      <c r="L209" s="218"/>
      <c r="M209" s="219"/>
      <c r="N209" s="220"/>
      <c r="O209" s="220"/>
      <c r="P209" s="221">
        <f>SUM(P210:P222)</f>
        <v>0</v>
      </c>
      <c r="Q209" s="220"/>
      <c r="R209" s="221">
        <f>SUM(R210:R222)</f>
        <v>0.022589999999999996</v>
      </c>
      <c r="S209" s="220"/>
      <c r="T209" s="222">
        <f>SUM(T210:T222)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23" t="s">
        <v>88</v>
      </c>
      <c r="AT209" s="224" t="s">
        <v>78</v>
      </c>
      <c r="AU209" s="224" t="s">
        <v>86</v>
      </c>
      <c r="AY209" s="223" t="s">
        <v>216</v>
      </c>
      <c r="BK209" s="225">
        <f>SUM(BK210:BK222)</f>
        <v>0</v>
      </c>
    </row>
    <row r="210" s="2" customFormat="1" ht="16.5" customHeight="1">
      <c r="A210" s="39"/>
      <c r="B210" s="40"/>
      <c r="C210" s="228" t="s">
        <v>459</v>
      </c>
      <c r="D210" s="228" t="s">
        <v>218</v>
      </c>
      <c r="E210" s="229" t="s">
        <v>4192</v>
      </c>
      <c r="F210" s="230" t="s">
        <v>4193</v>
      </c>
      <c r="G210" s="231" t="s">
        <v>221</v>
      </c>
      <c r="H210" s="232">
        <v>1</v>
      </c>
      <c r="I210" s="233"/>
      <c r="J210" s="234">
        <f>ROUND(I210*H210,2)</f>
        <v>0</v>
      </c>
      <c r="K210" s="230" t="s">
        <v>222</v>
      </c>
      <c r="L210" s="45"/>
      <c r="M210" s="235" t="s">
        <v>1</v>
      </c>
      <c r="N210" s="236" t="s">
        <v>44</v>
      </c>
      <c r="O210" s="92"/>
      <c r="P210" s="237">
        <f>O210*H210</f>
        <v>0</v>
      </c>
      <c r="Q210" s="237">
        <v>0.002</v>
      </c>
      <c r="R210" s="237">
        <f>Q210*H210</f>
        <v>0.002</v>
      </c>
      <c r="S210" s="237">
        <v>0</v>
      </c>
      <c r="T210" s="238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39" t="s">
        <v>290</v>
      </c>
      <c r="AT210" s="239" t="s">
        <v>218</v>
      </c>
      <c r="AU210" s="239" t="s">
        <v>88</v>
      </c>
      <c r="AY210" s="18" t="s">
        <v>216</v>
      </c>
      <c r="BE210" s="240">
        <f>IF(N210="základní",J210,0)</f>
        <v>0</v>
      </c>
      <c r="BF210" s="240">
        <f>IF(N210="snížená",J210,0)</f>
        <v>0</v>
      </c>
      <c r="BG210" s="240">
        <f>IF(N210="zákl. přenesená",J210,0)</f>
        <v>0</v>
      </c>
      <c r="BH210" s="240">
        <f>IF(N210="sníž. přenesená",J210,0)</f>
        <v>0</v>
      </c>
      <c r="BI210" s="240">
        <f>IF(N210="nulová",J210,0)</f>
        <v>0</v>
      </c>
      <c r="BJ210" s="18" t="s">
        <v>86</v>
      </c>
      <c r="BK210" s="240">
        <f>ROUND(I210*H210,2)</f>
        <v>0</v>
      </c>
      <c r="BL210" s="18" t="s">
        <v>290</v>
      </c>
      <c r="BM210" s="239" t="s">
        <v>4194</v>
      </c>
    </row>
    <row r="211" s="2" customFormat="1" ht="16.5" customHeight="1">
      <c r="A211" s="39"/>
      <c r="B211" s="40"/>
      <c r="C211" s="228" t="s">
        <v>464</v>
      </c>
      <c r="D211" s="228" t="s">
        <v>218</v>
      </c>
      <c r="E211" s="229" t="s">
        <v>4195</v>
      </c>
      <c r="F211" s="230" t="s">
        <v>4196</v>
      </c>
      <c r="G211" s="231" t="s">
        <v>221</v>
      </c>
      <c r="H211" s="232">
        <v>3</v>
      </c>
      <c r="I211" s="233"/>
      <c r="J211" s="234">
        <f>ROUND(I211*H211,2)</f>
        <v>0</v>
      </c>
      <c r="K211" s="230" t="s">
        <v>222</v>
      </c>
      <c r="L211" s="45"/>
      <c r="M211" s="235" t="s">
        <v>1</v>
      </c>
      <c r="N211" s="236" t="s">
        <v>44</v>
      </c>
      <c r="O211" s="92"/>
      <c r="P211" s="237">
        <f>O211*H211</f>
        <v>0</v>
      </c>
      <c r="Q211" s="237">
        <v>0.00056999999999999998</v>
      </c>
      <c r="R211" s="237">
        <f>Q211*H211</f>
        <v>0.0017099999999999999</v>
      </c>
      <c r="S211" s="237">
        <v>0</v>
      </c>
      <c r="T211" s="238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39" t="s">
        <v>290</v>
      </c>
      <c r="AT211" s="239" t="s">
        <v>218</v>
      </c>
      <c r="AU211" s="239" t="s">
        <v>88</v>
      </c>
      <c r="AY211" s="18" t="s">
        <v>216</v>
      </c>
      <c r="BE211" s="240">
        <f>IF(N211="základní",J211,0)</f>
        <v>0</v>
      </c>
      <c r="BF211" s="240">
        <f>IF(N211="snížená",J211,0)</f>
        <v>0</v>
      </c>
      <c r="BG211" s="240">
        <f>IF(N211="zákl. přenesená",J211,0)</f>
        <v>0</v>
      </c>
      <c r="BH211" s="240">
        <f>IF(N211="sníž. přenesená",J211,0)</f>
        <v>0</v>
      </c>
      <c r="BI211" s="240">
        <f>IF(N211="nulová",J211,0)</f>
        <v>0</v>
      </c>
      <c r="BJ211" s="18" t="s">
        <v>86</v>
      </c>
      <c r="BK211" s="240">
        <f>ROUND(I211*H211,2)</f>
        <v>0</v>
      </c>
      <c r="BL211" s="18" t="s">
        <v>290</v>
      </c>
      <c r="BM211" s="239" t="s">
        <v>4197</v>
      </c>
    </row>
    <row r="212" s="2" customFormat="1" ht="16.5" customHeight="1">
      <c r="A212" s="39"/>
      <c r="B212" s="40"/>
      <c r="C212" s="228" t="s">
        <v>469</v>
      </c>
      <c r="D212" s="228" t="s">
        <v>218</v>
      </c>
      <c r="E212" s="229" t="s">
        <v>4198</v>
      </c>
      <c r="F212" s="230" t="s">
        <v>4199</v>
      </c>
      <c r="G212" s="231" t="s">
        <v>221</v>
      </c>
      <c r="H212" s="232">
        <v>1</v>
      </c>
      <c r="I212" s="233"/>
      <c r="J212" s="234">
        <f>ROUND(I212*H212,2)</f>
        <v>0</v>
      </c>
      <c r="K212" s="230" t="s">
        <v>222</v>
      </c>
      <c r="L212" s="45"/>
      <c r="M212" s="235" t="s">
        <v>1</v>
      </c>
      <c r="N212" s="236" t="s">
        <v>44</v>
      </c>
      <c r="O212" s="92"/>
      <c r="P212" s="237">
        <f>O212*H212</f>
        <v>0</v>
      </c>
      <c r="Q212" s="237">
        <v>0.00124</v>
      </c>
      <c r="R212" s="237">
        <f>Q212*H212</f>
        <v>0.00124</v>
      </c>
      <c r="S212" s="237">
        <v>0</v>
      </c>
      <c r="T212" s="238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39" t="s">
        <v>290</v>
      </c>
      <c r="AT212" s="239" t="s">
        <v>218</v>
      </c>
      <c r="AU212" s="239" t="s">
        <v>88</v>
      </c>
      <c r="AY212" s="18" t="s">
        <v>216</v>
      </c>
      <c r="BE212" s="240">
        <f>IF(N212="základní",J212,0)</f>
        <v>0</v>
      </c>
      <c r="BF212" s="240">
        <f>IF(N212="snížená",J212,0)</f>
        <v>0</v>
      </c>
      <c r="BG212" s="240">
        <f>IF(N212="zákl. přenesená",J212,0)</f>
        <v>0</v>
      </c>
      <c r="BH212" s="240">
        <f>IF(N212="sníž. přenesená",J212,0)</f>
        <v>0</v>
      </c>
      <c r="BI212" s="240">
        <f>IF(N212="nulová",J212,0)</f>
        <v>0</v>
      </c>
      <c r="BJ212" s="18" t="s">
        <v>86</v>
      </c>
      <c r="BK212" s="240">
        <f>ROUND(I212*H212,2)</f>
        <v>0</v>
      </c>
      <c r="BL212" s="18" t="s">
        <v>290</v>
      </c>
      <c r="BM212" s="239" t="s">
        <v>4200</v>
      </c>
    </row>
    <row r="213" s="2" customFormat="1" ht="16.5" customHeight="1">
      <c r="A213" s="39"/>
      <c r="B213" s="40"/>
      <c r="C213" s="228" t="s">
        <v>474</v>
      </c>
      <c r="D213" s="228" t="s">
        <v>218</v>
      </c>
      <c r="E213" s="229" t="s">
        <v>4201</v>
      </c>
      <c r="F213" s="230" t="s">
        <v>4202</v>
      </c>
      <c r="G213" s="231" t="s">
        <v>221</v>
      </c>
      <c r="H213" s="232">
        <v>1</v>
      </c>
      <c r="I213" s="233"/>
      <c r="J213" s="234">
        <f>ROUND(I213*H213,2)</f>
        <v>0</v>
      </c>
      <c r="K213" s="230" t="s">
        <v>222</v>
      </c>
      <c r="L213" s="45"/>
      <c r="M213" s="235" t="s">
        <v>1</v>
      </c>
      <c r="N213" s="236" t="s">
        <v>44</v>
      </c>
      <c r="O213" s="92"/>
      <c r="P213" s="237">
        <f>O213*H213</f>
        <v>0</v>
      </c>
      <c r="Q213" s="237">
        <v>0.00097000000000000005</v>
      </c>
      <c r="R213" s="237">
        <f>Q213*H213</f>
        <v>0.00097000000000000005</v>
      </c>
      <c r="S213" s="237">
        <v>0</v>
      </c>
      <c r="T213" s="238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39" t="s">
        <v>290</v>
      </c>
      <c r="AT213" s="239" t="s">
        <v>218</v>
      </c>
      <c r="AU213" s="239" t="s">
        <v>88</v>
      </c>
      <c r="AY213" s="18" t="s">
        <v>216</v>
      </c>
      <c r="BE213" s="240">
        <f>IF(N213="základní",J213,0)</f>
        <v>0</v>
      </c>
      <c r="BF213" s="240">
        <f>IF(N213="snížená",J213,0)</f>
        <v>0</v>
      </c>
      <c r="BG213" s="240">
        <f>IF(N213="zákl. přenesená",J213,0)</f>
        <v>0</v>
      </c>
      <c r="BH213" s="240">
        <f>IF(N213="sníž. přenesená",J213,0)</f>
        <v>0</v>
      </c>
      <c r="BI213" s="240">
        <f>IF(N213="nulová",J213,0)</f>
        <v>0</v>
      </c>
      <c r="BJ213" s="18" t="s">
        <v>86</v>
      </c>
      <c r="BK213" s="240">
        <f>ROUND(I213*H213,2)</f>
        <v>0</v>
      </c>
      <c r="BL213" s="18" t="s">
        <v>290</v>
      </c>
      <c r="BM213" s="239" t="s">
        <v>4203</v>
      </c>
    </row>
    <row r="214" s="2" customFormat="1" ht="16.5" customHeight="1">
      <c r="A214" s="39"/>
      <c r="B214" s="40"/>
      <c r="C214" s="228" t="s">
        <v>479</v>
      </c>
      <c r="D214" s="228" t="s">
        <v>218</v>
      </c>
      <c r="E214" s="229" t="s">
        <v>4204</v>
      </c>
      <c r="F214" s="230" t="s">
        <v>4205</v>
      </c>
      <c r="G214" s="231" t="s">
        <v>221</v>
      </c>
      <c r="H214" s="232">
        <v>7</v>
      </c>
      <c r="I214" s="233"/>
      <c r="J214" s="234">
        <f>ROUND(I214*H214,2)</f>
        <v>0</v>
      </c>
      <c r="K214" s="230" t="s">
        <v>222</v>
      </c>
      <c r="L214" s="45"/>
      <c r="M214" s="235" t="s">
        <v>1</v>
      </c>
      <c r="N214" s="236" t="s">
        <v>44</v>
      </c>
      <c r="O214" s="92"/>
      <c r="P214" s="237">
        <f>O214*H214</f>
        <v>0</v>
      </c>
      <c r="Q214" s="237">
        <v>0.00050000000000000001</v>
      </c>
      <c r="R214" s="237">
        <f>Q214*H214</f>
        <v>0.0035000000000000001</v>
      </c>
      <c r="S214" s="237">
        <v>0</v>
      </c>
      <c r="T214" s="238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39" t="s">
        <v>290</v>
      </c>
      <c r="AT214" s="239" t="s">
        <v>218</v>
      </c>
      <c r="AU214" s="239" t="s">
        <v>88</v>
      </c>
      <c r="AY214" s="18" t="s">
        <v>216</v>
      </c>
      <c r="BE214" s="240">
        <f>IF(N214="základní",J214,0)</f>
        <v>0</v>
      </c>
      <c r="BF214" s="240">
        <f>IF(N214="snížená",J214,0)</f>
        <v>0</v>
      </c>
      <c r="BG214" s="240">
        <f>IF(N214="zákl. přenesená",J214,0)</f>
        <v>0</v>
      </c>
      <c r="BH214" s="240">
        <f>IF(N214="sníž. přenesená",J214,0)</f>
        <v>0</v>
      </c>
      <c r="BI214" s="240">
        <f>IF(N214="nulová",J214,0)</f>
        <v>0</v>
      </c>
      <c r="BJ214" s="18" t="s">
        <v>86</v>
      </c>
      <c r="BK214" s="240">
        <f>ROUND(I214*H214,2)</f>
        <v>0</v>
      </c>
      <c r="BL214" s="18" t="s">
        <v>290</v>
      </c>
      <c r="BM214" s="239" t="s">
        <v>4206</v>
      </c>
    </row>
    <row r="215" s="2" customFormat="1" ht="16.5" customHeight="1">
      <c r="A215" s="39"/>
      <c r="B215" s="40"/>
      <c r="C215" s="228" t="s">
        <v>483</v>
      </c>
      <c r="D215" s="228" t="s">
        <v>218</v>
      </c>
      <c r="E215" s="229" t="s">
        <v>4207</v>
      </c>
      <c r="F215" s="230" t="s">
        <v>4208</v>
      </c>
      <c r="G215" s="231" t="s">
        <v>221</v>
      </c>
      <c r="H215" s="232">
        <v>3</v>
      </c>
      <c r="I215" s="233"/>
      <c r="J215" s="234">
        <f>ROUND(I215*H215,2)</f>
        <v>0</v>
      </c>
      <c r="K215" s="230" t="s">
        <v>222</v>
      </c>
      <c r="L215" s="45"/>
      <c r="M215" s="235" t="s">
        <v>1</v>
      </c>
      <c r="N215" s="236" t="s">
        <v>44</v>
      </c>
      <c r="O215" s="92"/>
      <c r="P215" s="237">
        <f>O215*H215</f>
        <v>0</v>
      </c>
      <c r="Q215" s="237">
        <v>0.00069999999999999999</v>
      </c>
      <c r="R215" s="237">
        <f>Q215*H215</f>
        <v>0.0020999999999999999</v>
      </c>
      <c r="S215" s="237">
        <v>0</v>
      </c>
      <c r="T215" s="238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39" t="s">
        <v>290</v>
      </c>
      <c r="AT215" s="239" t="s">
        <v>218</v>
      </c>
      <c r="AU215" s="239" t="s">
        <v>88</v>
      </c>
      <c r="AY215" s="18" t="s">
        <v>216</v>
      </c>
      <c r="BE215" s="240">
        <f>IF(N215="základní",J215,0)</f>
        <v>0</v>
      </c>
      <c r="BF215" s="240">
        <f>IF(N215="snížená",J215,0)</f>
        <v>0</v>
      </c>
      <c r="BG215" s="240">
        <f>IF(N215="zákl. přenesená",J215,0)</f>
        <v>0</v>
      </c>
      <c r="BH215" s="240">
        <f>IF(N215="sníž. přenesená",J215,0)</f>
        <v>0</v>
      </c>
      <c r="BI215" s="240">
        <f>IF(N215="nulová",J215,0)</f>
        <v>0</v>
      </c>
      <c r="BJ215" s="18" t="s">
        <v>86</v>
      </c>
      <c r="BK215" s="240">
        <f>ROUND(I215*H215,2)</f>
        <v>0</v>
      </c>
      <c r="BL215" s="18" t="s">
        <v>290</v>
      </c>
      <c r="BM215" s="239" t="s">
        <v>4209</v>
      </c>
    </row>
    <row r="216" s="2" customFormat="1" ht="16.5" customHeight="1">
      <c r="A216" s="39"/>
      <c r="B216" s="40"/>
      <c r="C216" s="228" t="s">
        <v>487</v>
      </c>
      <c r="D216" s="228" t="s">
        <v>218</v>
      </c>
      <c r="E216" s="229" t="s">
        <v>4210</v>
      </c>
      <c r="F216" s="230" t="s">
        <v>4211</v>
      </c>
      <c r="G216" s="231" t="s">
        <v>221</v>
      </c>
      <c r="H216" s="232">
        <v>2</v>
      </c>
      <c r="I216" s="233"/>
      <c r="J216" s="234">
        <f>ROUND(I216*H216,2)</f>
        <v>0</v>
      </c>
      <c r="K216" s="230" t="s">
        <v>222</v>
      </c>
      <c r="L216" s="45"/>
      <c r="M216" s="235" t="s">
        <v>1</v>
      </c>
      <c r="N216" s="236" t="s">
        <v>44</v>
      </c>
      <c r="O216" s="92"/>
      <c r="P216" s="237">
        <f>O216*H216</f>
        <v>0</v>
      </c>
      <c r="Q216" s="237">
        <v>0.00056999999999999998</v>
      </c>
      <c r="R216" s="237">
        <f>Q216*H216</f>
        <v>0.00114</v>
      </c>
      <c r="S216" s="237">
        <v>0</v>
      </c>
      <c r="T216" s="238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39" t="s">
        <v>290</v>
      </c>
      <c r="AT216" s="239" t="s">
        <v>218</v>
      </c>
      <c r="AU216" s="239" t="s">
        <v>88</v>
      </c>
      <c r="AY216" s="18" t="s">
        <v>216</v>
      </c>
      <c r="BE216" s="240">
        <f>IF(N216="základní",J216,0)</f>
        <v>0</v>
      </c>
      <c r="BF216" s="240">
        <f>IF(N216="snížená",J216,0)</f>
        <v>0</v>
      </c>
      <c r="BG216" s="240">
        <f>IF(N216="zákl. přenesená",J216,0)</f>
        <v>0</v>
      </c>
      <c r="BH216" s="240">
        <f>IF(N216="sníž. přenesená",J216,0)</f>
        <v>0</v>
      </c>
      <c r="BI216" s="240">
        <f>IF(N216="nulová",J216,0)</f>
        <v>0</v>
      </c>
      <c r="BJ216" s="18" t="s">
        <v>86</v>
      </c>
      <c r="BK216" s="240">
        <f>ROUND(I216*H216,2)</f>
        <v>0</v>
      </c>
      <c r="BL216" s="18" t="s">
        <v>290</v>
      </c>
      <c r="BM216" s="239" t="s">
        <v>4212</v>
      </c>
    </row>
    <row r="217" s="2" customFormat="1" ht="16.5" customHeight="1">
      <c r="A217" s="39"/>
      <c r="B217" s="40"/>
      <c r="C217" s="228" t="s">
        <v>494</v>
      </c>
      <c r="D217" s="228" t="s">
        <v>218</v>
      </c>
      <c r="E217" s="229" t="s">
        <v>4213</v>
      </c>
      <c r="F217" s="230" t="s">
        <v>4214</v>
      </c>
      <c r="G217" s="231" t="s">
        <v>221</v>
      </c>
      <c r="H217" s="232">
        <v>1</v>
      </c>
      <c r="I217" s="233"/>
      <c r="J217" s="234">
        <f>ROUND(I217*H217,2)</f>
        <v>0</v>
      </c>
      <c r="K217" s="230" t="s">
        <v>222</v>
      </c>
      <c r="L217" s="45"/>
      <c r="M217" s="235" t="s">
        <v>1</v>
      </c>
      <c r="N217" s="236" t="s">
        <v>44</v>
      </c>
      <c r="O217" s="92"/>
      <c r="P217" s="237">
        <f>O217*H217</f>
        <v>0</v>
      </c>
      <c r="Q217" s="237">
        <v>0.00038000000000000002</v>
      </c>
      <c r="R217" s="237">
        <f>Q217*H217</f>
        <v>0.00038000000000000002</v>
      </c>
      <c r="S217" s="237">
        <v>0</v>
      </c>
      <c r="T217" s="238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39" t="s">
        <v>290</v>
      </c>
      <c r="AT217" s="239" t="s">
        <v>218</v>
      </c>
      <c r="AU217" s="239" t="s">
        <v>88</v>
      </c>
      <c r="AY217" s="18" t="s">
        <v>216</v>
      </c>
      <c r="BE217" s="240">
        <f>IF(N217="základní",J217,0)</f>
        <v>0</v>
      </c>
      <c r="BF217" s="240">
        <f>IF(N217="snížená",J217,0)</f>
        <v>0</v>
      </c>
      <c r="BG217" s="240">
        <f>IF(N217="zákl. přenesená",J217,0)</f>
        <v>0</v>
      </c>
      <c r="BH217" s="240">
        <f>IF(N217="sníž. přenesená",J217,0)</f>
        <v>0</v>
      </c>
      <c r="BI217" s="240">
        <f>IF(N217="nulová",J217,0)</f>
        <v>0</v>
      </c>
      <c r="BJ217" s="18" t="s">
        <v>86</v>
      </c>
      <c r="BK217" s="240">
        <f>ROUND(I217*H217,2)</f>
        <v>0</v>
      </c>
      <c r="BL217" s="18" t="s">
        <v>290</v>
      </c>
      <c r="BM217" s="239" t="s">
        <v>4215</v>
      </c>
    </row>
    <row r="218" s="2" customFormat="1" ht="21.75" customHeight="1">
      <c r="A218" s="39"/>
      <c r="B218" s="40"/>
      <c r="C218" s="228" t="s">
        <v>499</v>
      </c>
      <c r="D218" s="228" t="s">
        <v>218</v>
      </c>
      <c r="E218" s="229" t="s">
        <v>4216</v>
      </c>
      <c r="F218" s="230" t="s">
        <v>4217</v>
      </c>
      <c r="G218" s="231" t="s">
        <v>221</v>
      </c>
      <c r="H218" s="232">
        <v>2</v>
      </c>
      <c r="I218" s="233"/>
      <c r="J218" s="234">
        <f>ROUND(I218*H218,2)</f>
        <v>0</v>
      </c>
      <c r="K218" s="230" t="s">
        <v>222</v>
      </c>
      <c r="L218" s="45"/>
      <c r="M218" s="235" t="s">
        <v>1</v>
      </c>
      <c r="N218" s="236" t="s">
        <v>44</v>
      </c>
      <c r="O218" s="92"/>
      <c r="P218" s="237">
        <f>O218*H218</f>
        <v>0</v>
      </c>
      <c r="Q218" s="237">
        <v>0.00055999999999999995</v>
      </c>
      <c r="R218" s="237">
        <f>Q218*H218</f>
        <v>0.0011199999999999999</v>
      </c>
      <c r="S218" s="237">
        <v>0</v>
      </c>
      <c r="T218" s="238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39" t="s">
        <v>290</v>
      </c>
      <c r="AT218" s="239" t="s">
        <v>218</v>
      </c>
      <c r="AU218" s="239" t="s">
        <v>88</v>
      </c>
      <c r="AY218" s="18" t="s">
        <v>216</v>
      </c>
      <c r="BE218" s="240">
        <f>IF(N218="základní",J218,0)</f>
        <v>0</v>
      </c>
      <c r="BF218" s="240">
        <f>IF(N218="snížená",J218,0)</f>
        <v>0</v>
      </c>
      <c r="BG218" s="240">
        <f>IF(N218="zákl. přenesená",J218,0)</f>
        <v>0</v>
      </c>
      <c r="BH218" s="240">
        <f>IF(N218="sníž. přenesená",J218,0)</f>
        <v>0</v>
      </c>
      <c r="BI218" s="240">
        <f>IF(N218="nulová",J218,0)</f>
        <v>0</v>
      </c>
      <c r="BJ218" s="18" t="s">
        <v>86</v>
      </c>
      <c r="BK218" s="240">
        <f>ROUND(I218*H218,2)</f>
        <v>0</v>
      </c>
      <c r="BL218" s="18" t="s">
        <v>290</v>
      </c>
      <c r="BM218" s="239" t="s">
        <v>4218</v>
      </c>
    </row>
    <row r="219" s="2" customFormat="1" ht="16.5" customHeight="1">
      <c r="A219" s="39"/>
      <c r="B219" s="40"/>
      <c r="C219" s="228" t="s">
        <v>504</v>
      </c>
      <c r="D219" s="228" t="s">
        <v>218</v>
      </c>
      <c r="E219" s="229" t="s">
        <v>4219</v>
      </c>
      <c r="F219" s="230" t="s">
        <v>4220</v>
      </c>
      <c r="G219" s="231" t="s">
        <v>221</v>
      </c>
      <c r="H219" s="232">
        <v>1</v>
      </c>
      <c r="I219" s="233"/>
      <c r="J219" s="234">
        <f>ROUND(I219*H219,2)</f>
        <v>0</v>
      </c>
      <c r="K219" s="230" t="s">
        <v>222</v>
      </c>
      <c r="L219" s="45"/>
      <c r="M219" s="235" t="s">
        <v>1</v>
      </c>
      <c r="N219" s="236" t="s">
        <v>44</v>
      </c>
      <c r="O219" s="92"/>
      <c r="P219" s="237">
        <f>O219*H219</f>
        <v>0</v>
      </c>
      <c r="Q219" s="237">
        <v>0.00147</v>
      </c>
      <c r="R219" s="237">
        <f>Q219*H219</f>
        <v>0.00147</v>
      </c>
      <c r="S219" s="237">
        <v>0</v>
      </c>
      <c r="T219" s="238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39" t="s">
        <v>290</v>
      </c>
      <c r="AT219" s="239" t="s">
        <v>218</v>
      </c>
      <c r="AU219" s="239" t="s">
        <v>88</v>
      </c>
      <c r="AY219" s="18" t="s">
        <v>216</v>
      </c>
      <c r="BE219" s="240">
        <f>IF(N219="základní",J219,0)</f>
        <v>0</v>
      </c>
      <c r="BF219" s="240">
        <f>IF(N219="snížená",J219,0)</f>
        <v>0</v>
      </c>
      <c r="BG219" s="240">
        <f>IF(N219="zákl. přenesená",J219,0)</f>
        <v>0</v>
      </c>
      <c r="BH219" s="240">
        <f>IF(N219="sníž. přenesená",J219,0)</f>
        <v>0</v>
      </c>
      <c r="BI219" s="240">
        <f>IF(N219="nulová",J219,0)</f>
        <v>0</v>
      </c>
      <c r="BJ219" s="18" t="s">
        <v>86</v>
      </c>
      <c r="BK219" s="240">
        <f>ROUND(I219*H219,2)</f>
        <v>0</v>
      </c>
      <c r="BL219" s="18" t="s">
        <v>290</v>
      </c>
      <c r="BM219" s="239" t="s">
        <v>4221</v>
      </c>
    </row>
    <row r="220" s="2" customFormat="1" ht="16.5" customHeight="1">
      <c r="A220" s="39"/>
      <c r="B220" s="40"/>
      <c r="C220" s="228" t="s">
        <v>510</v>
      </c>
      <c r="D220" s="228" t="s">
        <v>218</v>
      </c>
      <c r="E220" s="229" t="s">
        <v>4222</v>
      </c>
      <c r="F220" s="230" t="s">
        <v>4223</v>
      </c>
      <c r="G220" s="231" t="s">
        <v>221</v>
      </c>
      <c r="H220" s="232">
        <v>9</v>
      </c>
      <c r="I220" s="233"/>
      <c r="J220" s="234">
        <f>ROUND(I220*H220,2)</f>
        <v>0</v>
      </c>
      <c r="K220" s="230" t="s">
        <v>222</v>
      </c>
      <c r="L220" s="45"/>
      <c r="M220" s="235" t="s">
        <v>1</v>
      </c>
      <c r="N220" s="236" t="s">
        <v>44</v>
      </c>
      <c r="O220" s="92"/>
      <c r="P220" s="237">
        <f>O220*H220</f>
        <v>0</v>
      </c>
      <c r="Q220" s="237">
        <v>0.00044000000000000002</v>
      </c>
      <c r="R220" s="237">
        <f>Q220*H220</f>
        <v>0.00396</v>
      </c>
      <c r="S220" s="237">
        <v>0</v>
      </c>
      <c r="T220" s="238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39" t="s">
        <v>121</v>
      </c>
      <c r="AT220" s="239" t="s">
        <v>218</v>
      </c>
      <c r="AU220" s="239" t="s">
        <v>88</v>
      </c>
      <c r="AY220" s="18" t="s">
        <v>216</v>
      </c>
      <c r="BE220" s="240">
        <f>IF(N220="základní",J220,0)</f>
        <v>0</v>
      </c>
      <c r="BF220" s="240">
        <f>IF(N220="snížená",J220,0)</f>
        <v>0</v>
      </c>
      <c r="BG220" s="240">
        <f>IF(N220="zákl. přenesená",J220,0)</f>
        <v>0</v>
      </c>
      <c r="BH220" s="240">
        <f>IF(N220="sníž. přenesená",J220,0)</f>
        <v>0</v>
      </c>
      <c r="BI220" s="240">
        <f>IF(N220="nulová",J220,0)</f>
        <v>0</v>
      </c>
      <c r="BJ220" s="18" t="s">
        <v>86</v>
      </c>
      <c r="BK220" s="240">
        <f>ROUND(I220*H220,2)</f>
        <v>0</v>
      </c>
      <c r="BL220" s="18" t="s">
        <v>121</v>
      </c>
      <c r="BM220" s="239" t="s">
        <v>4224</v>
      </c>
    </row>
    <row r="221" s="2" customFormat="1" ht="16.5" customHeight="1">
      <c r="A221" s="39"/>
      <c r="B221" s="40"/>
      <c r="C221" s="228" t="s">
        <v>515</v>
      </c>
      <c r="D221" s="228" t="s">
        <v>218</v>
      </c>
      <c r="E221" s="229" t="s">
        <v>4225</v>
      </c>
      <c r="F221" s="230" t="s">
        <v>4226</v>
      </c>
      <c r="G221" s="231" t="s">
        <v>221</v>
      </c>
      <c r="H221" s="232">
        <v>4</v>
      </c>
      <c r="I221" s="233"/>
      <c r="J221" s="234">
        <f>ROUND(I221*H221,2)</f>
        <v>0</v>
      </c>
      <c r="K221" s="230" t="s">
        <v>222</v>
      </c>
      <c r="L221" s="45"/>
      <c r="M221" s="235" t="s">
        <v>1</v>
      </c>
      <c r="N221" s="236" t="s">
        <v>44</v>
      </c>
      <c r="O221" s="92"/>
      <c r="P221" s="237">
        <f>O221*H221</f>
        <v>0</v>
      </c>
      <c r="Q221" s="237">
        <v>0.00075000000000000002</v>
      </c>
      <c r="R221" s="237">
        <f>Q221*H221</f>
        <v>0.0030000000000000001</v>
      </c>
      <c r="S221" s="237">
        <v>0</v>
      </c>
      <c r="T221" s="238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39" t="s">
        <v>290</v>
      </c>
      <c r="AT221" s="239" t="s">
        <v>218</v>
      </c>
      <c r="AU221" s="239" t="s">
        <v>88</v>
      </c>
      <c r="AY221" s="18" t="s">
        <v>216</v>
      </c>
      <c r="BE221" s="240">
        <f>IF(N221="základní",J221,0)</f>
        <v>0</v>
      </c>
      <c r="BF221" s="240">
        <f>IF(N221="snížená",J221,0)</f>
        <v>0</v>
      </c>
      <c r="BG221" s="240">
        <f>IF(N221="zákl. přenesená",J221,0)</f>
        <v>0</v>
      </c>
      <c r="BH221" s="240">
        <f>IF(N221="sníž. přenesená",J221,0)</f>
        <v>0</v>
      </c>
      <c r="BI221" s="240">
        <f>IF(N221="nulová",J221,0)</f>
        <v>0</v>
      </c>
      <c r="BJ221" s="18" t="s">
        <v>86</v>
      </c>
      <c r="BK221" s="240">
        <f>ROUND(I221*H221,2)</f>
        <v>0</v>
      </c>
      <c r="BL221" s="18" t="s">
        <v>290</v>
      </c>
      <c r="BM221" s="239" t="s">
        <v>4227</v>
      </c>
    </row>
    <row r="222" s="2" customFormat="1" ht="16.5" customHeight="1">
      <c r="A222" s="39"/>
      <c r="B222" s="40"/>
      <c r="C222" s="228" t="s">
        <v>521</v>
      </c>
      <c r="D222" s="228" t="s">
        <v>218</v>
      </c>
      <c r="E222" s="229" t="s">
        <v>4228</v>
      </c>
      <c r="F222" s="230" t="s">
        <v>4229</v>
      </c>
      <c r="G222" s="231" t="s">
        <v>359</v>
      </c>
      <c r="H222" s="232">
        <v>0.023</v>
      </c>
      <c r="I222" s="233"/>
      <c r="J222" s="234">
        <f>ROUND(I222*H222,2)</f>
        <v>0</v>
      </c>
      <c r="K222" s="230" t="s">
        <v>222</v>
      </c>
      <c r="L222" s="45"/>
      <c r="M222" s="235" t="s">
        <v>1</v>
      </c>
      <c r="N222" s="236" t="s">
        <v>44</v>
      </c>
      <c r="O222" s="92"/>
      <c r="P222" s="237">
        <f>O222*H222</f>
        <v>0</v>
      </c>
      <c r="Q222" s="237">
        <v>0</v>
      </c>
      <c r="R222" s="237">
        <f>Q222*H222</f>
        <v>0</v>
      </c>
      <c r="S222" s="237">
        <v>0</v>
      </c>
      <c r="T222" s="238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39" t="s">
        <v>290</v>
      </c>
      <c r="AT222" s="239" t="s">
        <v>218</v>
      </c>
      <c r="AU222" s="239" t="s">
        <v>88</v>
      </c>
      <c r="AY222" s="18" t="s">
        <v>216</v>
      </c>
      <c r="BE222" s="240">
        <f>IF(N222="základní",J222,0)</f>
        <v>0</v>
      </c>
      <c r="BF222" s="240">
        <f>IF(N222="snížená",J222,0)</f>
        <v>0</v>
      </c>
      <c r="BG222" s="240">
        <f>IF(N222="zákl. přenesená",J222,0)</f>
        <v>0</v>
      </c>
      <c r="BH222" s="240">
        <f>IF(N222="sníž. přenesená",J222,0)</f>
        <v>0</v>
      </c>
      <c r="BI222" s="240">
        <f>IF(N222="nulová",J222,0)</f>
        <v>0</v>
      </c>
      <c r="BJ222" s="18" t="s">
        <v>86</v>
      </c>
      <c r="BK222" s="240">
        <f>ROUND(I222*H222,2)</f>
        <v>0</v>
      </c>
      <c r="BL222" s="18" t="s">
        <v>290</v>
      </c>
      <c r="BM222" s="239" t="s">
        <v>4230</v>
      </c>
    </row>
    <row r="223" s="12" customFormat="1" ht="22.8" customHeight="1">
      <c r="A223" s="12"/>
      <c r="B223" s="212"/>
      <c r="C223" s="213"/>
      <c r="D223" s="214" t="s">
        <v>78</v>
      </c>
      <c r="E223" s="226" t="s">
        <v>4231</v>
      </c>
      <c r="F223" s="226" t="s">
        <v>3635</v>
      </c>
      <c r="G223" s="213"/>
      <c r="H223" s="213"/>
      <c r="I223" s="216"/>
      <c r="J223" s="227">
        <f>BK223</f>
        <v>0</v>
      </c>
      <c r="K223" s="213"/>
      <c r="L223" s="218"/>
      <c r="M223" s="219"/>
      <c r="N223" s="220"/>
      <c r="O223" s="220"/>
      <c r="P223" s="221">
        <f>SUM(P224:P232)</f>
        <v>0</v>
      </c>
      <c r="Q223" s="220"/>
      <c r="R223" s="221">
        <f>SUM(R224:R232)</f>
        <v>0.0049199999999999999</v>
      </c>
      <c r="S223" s="220"/>
      <c r="T223" s="222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3" t="s">
        <v>121</v>
      </c>
      <c r="AT223" s="224" t="s">
        <v>78</v>
      </c>
      <c r="AU223" s="224" t="s">
        <v>86</v>
      </c>
      <c r="AY223" s="223" t="s">
        <v>216</v>
      </c>
      <c r="BK223" s="225">
        <f>SUM(BK224:BK232)</f>
        <v>0</v>
      </c>
    </row>
    <row r="224" s="2" customFormat="1" ht="16.5" customHeight="1">
      <c r="A224" s="39"/>
      <c r="B224" s="40"/>
      <c r="C224" s="228" t="s">
        <v>528</v>
      </c>
      <c r="D224" s="228" t="s">
        <v>218</v>
      </c>
      <c r="E224" s="229" t="s">
        <v>4232</v>
      </c>
      <c r="F224" s="230" t="s">
        <v>4233</v>
      </c>
      <c r="G224" s="231" t="s">
        <v>221</v>
      </c>
      <c r="H224" s="232">
        <v>1</v>
      </c>
      <c r="I224" s="233"/>
      <c r="J224" s="234">
        <f>ROUND(I224*H224,2)</f>
        <v>0</v>
      </c>
      <c r="K224" s="230" t="s">
        <v>3900</v>
      </c>
      <c r="L224" s="45"/>
      <c r="M224" s="235" t="s">
        <v>1</v>
      </c>
      <c r="N224" s="236" t="s">
        <v>44</v>
      </c>
      <c r="O224" s="92"/>
      <c r="P224" s="237">
        <f>O224*H224</f>
        <v>0</v>
      </c>
      <c r="Q224" s="237">
        <v>3.0000000000000001E-05</v>
      </c>
      <c r="R224" s="237">
        <f>Q224*H224</f>
        <v>3.0000000000000001E-05</v>
      </c>
      <c r="S224" s="237">
        <v>0</v>
      </c>
      <c r="T224" s="238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39" t="s">
        <v>4234</v>
      </c>
      <c r="AT224" s="239" t="s">
        <v>218</v>
      </c>
      <c r="AU224" s="239" t="s">
        <v>88</v>
      </c>
      <c r="AY224" s="18" t="s">
        <v>216</v>
      </c>
      <c r="BE224" s="240">
        <f>IF(N224="základní",J224,0)</f>
        <v>0</v>
      </c>
      <c r="BF224" s="240">
        <f>IF(N224="snížená",J224,0)</f>
        <v>0</v>
      </c>
      <c r="BG224" s="240">
        <f>IF(N224="zákl. přenesená",J224,0)</f>
        <v>0</v>
      </c>
      <c r="BH224" s="240">
        <f>IF(N224="sníž. přenesená",J224,0)</f>
        <v>0</v>
      </c>
      <c r="BI224" s="240">
        <f>IF(N224="nulová",J224,0)</f>
        <v>0</v>
      </c>
      <c r="BJ224" s="18" t="s">
        <v>86</v>
      </c>
      <c r="BK224" s="240">
        <f>ROUND(I224*H224,2)</f>
        <v>0</v>
      </c>
      <c r="BL224" s="18" t="s">
        <v>4234</v>
      </c>
      <c r="BM224" s="239" t="s">
        <v>4235</v>
      </c>
    </row>
    <row r="225" s="2" customFormat="1" ht="16.5" customHeight="1">
      <c r="A225" s="39"/>
      <c r="B225" s="40"/>
      <c r="C225" s="264" t="s">
        <v>856</v>
      </c>
      <c r="D225" s="264" t="s">
        <v>372</v>
      </c>
      <c r="E225" s="265" t="s">
        <v>4236</v>
      </c>
      <c r="F225" s="266" t="s">
        <v>4237</v>
      </c>
      <c r="G225" s="267" t="s">
        <v>221</v>
      </c>
      <c r="H225" s="268">
        <v>1</v>
      </c>
      <c r="I225" s="269"/>
      <c r="J225" s="270">
        <f>ROUND(I225*H225,2)</f>
        <v>0</v>
      </c>
      <c r="K225" s="266" t="s">
        <v>3900</v>
      </c>
      <c r="L225" s="271"/>
      <c r="M225" s="272" t="s">
        <v>1</v>
      </c>
      <c r="N225" s="273" t="s">
        <v>44</v>
      </c>
      <c r="O225" s="92"/>
      <c r="P225" s="237">
        <f>O225*H225</f>
        <v>0</v>
      </c>
      <c r="Q225" s="237">
        <v>0.0014</v>
      </c>
      <c r="R225" s="237">
        <f>Q225*H225</f>
        <v>0.0014</v>
      </c>
      <c r="S225" s="237">
        <v>0</v>
      </c>
      <c r="T225" s="238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39" t="s">
        <v>4234</v>
      </c>
      <c r="AT225" s="239" t="s">
        <v>372</v>
      </c>
      <c r="AU225" s="239" t="s">
        <v>88</v>
      </c>
      <c r="AY225" s="18" t="s">
        <v>216</v>
      </c>
      <c r="BE225" s="240">
        <f>IF(N225="základní",J225,0)</f>
        <v>0</v>
      </c>
      <c r="BF225" s="240">
        <f>IF(N225="snížená",J225,0)</f>
        <v>0</v>
      </c>
      <c r="BG225" s="240">
        <f>IF(N225="zákl. přenesená",J225,0)</f>
        <v>0</v>
      </c>
      <c r="BH225" s="240">
        <f>IF(N225="sníž. přenesená",J225,0)</f>
        <v>0</v>
      </c>
      <c r="BI225" s="240">
        <f>IF(N225="nulová",J225,0)</f>
        <v>0</v>
      </c>
      <c r="BJ225" s="18" t="s">
        <v>86</v>
      </c>
      <c r="BK225" s="240">
        <f>ROUND(I225*H225,2)</f>
        <v>0</v>
      </c>
      <c r="BL225" s="18" t="s">
        <v>4234</v>
      </c>
      <c r="BM225" s="239" t="s">
        <v>4238</v>
      </c>
    </row>
    <row r="226" s="2" customFormat="1" ht="16.5" customHeight="1">
      <c r="A226" s="39"/>
      <c r="B226" s="40"/>
      <c r="C226" s="228" t="s">
        <v>863</v>
      </c>
      <c r="D226" s="228" t="s">
        <v>218</v>
      </c>
      <c r="E226" s="229" t="s">
        <v>4239</v>
      </c>
      <c r="F226" s="230" t="s">
        <v>4240</v>
      </c>
      <c r="G226" s="231" t="s">
        <v>221</v>
      </c>
      <c r="H226" s="232">
        <v>1</v>
      </c>
      <c r="I226" s="233"/>
      <c r="J226" s="234">
        <f>ROUND(I226*H226,2)</f>
        <v>0</v>
      </c>
      <c r="K226" s="230" t="s">
        <v>770</v>
      </c>
      <c r="L226" s="45"/>
      <c r="M226" s="235" t="s">
        <v>1</v>
      </c>
      <c r="N226" s="236" t="s">
        <v>44</v>
      </c>
      <c r="O226" s="92"/>
      <c r="P226" s="237">
        <f>O226*H226</f>
        <v>0</v>
      </c>
      <c r="Q226" s="237">
        <v>3.0000000000000001E-05</v>
      </c>
      <c r="R226" s="237">
        <f>Q226*H226</f>
        <v>3.0000000000000001E-05</v>
      </c>
      <c r="S226" s="237">
        <v>0</v>
      </c>
      <c r="T226" s="238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39" t="s">
        <v>4234</v>
      </c>
      <c r="AT226" s="239" t="s">
        <v>218</v>
      </c>
      <c r="AU226" s="239" t="s">
        <v>88</v>
      </c>
      <c r="AY226" s="18" t="s">
        <v>216</v>
      </c>
      <c r="BE226" s="240">
        <f>IF(N226="základní",J226,0)</f>
        <v>0</v>
      </c>
      <c r="BF226" s="240">
        <f>IF(N226="snížená",J226,0)</f>
        <v>0</v>
      </c>
      <c r="BG226" s="240">
        <f>IF(N226="zákl. přenesená",J226,0)</f>
        <v>0</v>
      </c>
      <c r="BH226" s="240">
        <f>IF(N226="sníž. přenesená",J226,0)</f>
        <v>0</v>
      </c>
      <c r="BI226" s="240">
        <f>IF(N226="nulová",J226,0)</f>
        <v>0</v>
      </c>
      <c r="BJ226" s="18" t="s">
        <v>86</v>
      </c>
      <c r="BK226" s="240">
        <f>ROUND(I226*H226,2)</f>
        <v>0</v>
      </c>
      <c r="BL226" s="18" t="s">
        <v>4234</v>
      </c>
      <c r="BM226" s="239" t="s">
        <v>4241</v>
      </c>
    </row>
    <row r="227" s="2" customFormat="1" ht="16.5" customHeight="1">
      <c r="A227" s="39"/>
      <c r="B227" s="40"/>
      <c r="C227" s="264" t="s">
        <v>869</v>
      </c>
      <c r="D227" s="264" t="s">
        <v>372</v>
      </c>
      <c r="E227" s="265" t="s">
        <v>4242</v>
      </c>
      <c r="F227" s="266" t="s">
        <v>4243</v>
      </c>
      <c r="G227" s="267" t="s">
        <v>221</v>
      </c>
      <c r="H227" s="268">
        <v>1</v>
      </c>
      <c r="I227" s="269"/>
      <c r="J227" s="270">
        <f>ROUND(I227*H227,2)</f>
        <v>0</v>
      </c>
      <c r="K227" s="266" t="s">
        <v>222</v>
      </c>
      <c r="L227" s="271"/>
      <c r="M227" s="272" t="s">
        <v>1</v>
      </c>
      <c r="N227" s="273" t="s">
        <v>44</v>
      </c>
      <c r="O227" s="92"/>
      <c r="P227" s="237">
        <f>O227*H227</f>
        <v>0</v>
      </c>
      <c r="Q227" s="237">
        <v>0.0014</v>
      </c>
      <c r="R227" s="237">
        <f>Q227*H227</f>
        <v>0.0014</v>
      </c>
      <c r="S227" s="237">
        <v>0</v>
      </c>
      <c r="T227" s="238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39" t="s">
        <v>4234</v>
      </c>
      <c r="AT227" s="239" t="s">
        <v>372</v>
      </c>
      <c r="AU227" s="239" t="s">
        <v>88</v>
      </c>
      <c r="AY227" s="18" t="s">
        <v>216</v>
      </c>
      <c r="BE227" s="240">
        <f>IF(N227="základní",J227,0)</f>
        <v>0</v>
      </c>
      <c r="BF227" s="240">
        <f>IF(N227="snížená",J227,0)</f>
        <v>0</v>
      </c>
      <c r="BG227" s="240">
        <f>IF(N227="zákl. přenesená",J227,0)</f>
        <v>0</v>
      </c>
      <c r="BH227" s="240">
        <f>IF(N227="sníž. přenesená",J227,0)</f>
        <v>0</v>
      </c>
      <c r="BI227" s="240">
        <f>IF(N227="nulová",J227,0)</f>
        <v>0</v>
      </c>
      <c r="BJ227" s="18" t="s">
        <v>86</v>
      </c>
      <c r="BK227" s="240">
        <f>ROUND(I227*H227,2)</f>
        <v>0</v>
      </c>
      <c r="BL227" s="18" t="s">
        <v>4234</v>
      </c>
      <c r="BM227" s="239" t="s">
        <v>4244</v>
      </c>
    </row>
    <row r="228" s="2" customFormat="1" ht="16.5" customHeight="1">
      <c r="A228" s="39"/>
      <c r="B228" s="40"/>
      <c r="C228" s="228" t="s">
        <v>875</v>
      </c>
      <c r="D228" s="228" t="s">
        <v>218</v>
      </c>
      <c r="E228" s="229" t="s">
        <v>4245</v>
      </c>
      <c r="F228" s="230" t="s">
        <v>4246</v>
      </c>
      <c r="G228" s="231" t="s">
        <v>3382</v>
      </c>
      <c r="H228" s="232">
        <v>1</v>
      </c>
      <c r="I228" s="233"/>
      <c r="J228" s="234">
        <f>ROUND(I228*H228,2)</f>
        <v>0</v>
      </c>
      <c r="K228" s="230" t="s">
        <v>3900</v>
      </c>
      <c r="L228" s="45"/>
      <c r="M228" s="235" t="s">
        <v>1</v>
      </c>
      <c r="N228" s="236" t="s">
        <v>44</v>
      </c>
      <c r="O228" s="92"/>
      <c r="P228" s="237">
        <f>O228*H228</f>
        <v>0</v>
      </c>
      <c r="Q228" s="237">
        <v>0.0020600000000000002</v>
      </c>
      <c r="R228" s="237">
        <f>Q228*H228</f>
        <v>0.0020600000000000002</v>
      </c>
      <c r="S228" s="237">
        <v>0</v>
      </c>
      <c r="T228" s="238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39" t="s">
        <v>121</v>
      </c>
      <c r="AT228" s="239" t="s">
        <v>218</v>
      </c>
      <c r="AU228" s="239" t="s">
        <v>88</v>
      </c>
      <c r="AY228" s="18" t="s">
        <v>216</v>
      </c>
      <c r="BE228" s="240">
        <f>IF(N228="základní",J228,0)</f>
        <v>0</v>
      </c>
      <c r="BF228" s="240">
        <f>IF(N228="snížená",J228,0)</f>
        <v>0</v>
      </c>
      <c r="BG228" s="240">
        <f>IF(N228="zákl. přenesená",J228,0)</f>
        <v>0</v>
      </c>
      <c r="BH228" s="240">
        <f>IF(N228="sníž. přenesená",J228,0)</f>
        <v>0</v>
      </c>
      <c r="BI228" s="240">
        <f>IF(N228="nulová",J228,0)</f>
        <v>0</v>
      </c>
      <c r="BJ228" s="18" t="s">
        <v>86</v>
      </c>
      <c r="BK228" s="240">
        <f>ROUND(I228*H228,2)</f>
        <v>0</v>
      </c>
      <c r="BL228" s="18" t="s">
        <v>121</v>
      </c>
      <c r="BM228" s="239" t="s">
        <v>4247</v>
      </c>
    </row>
    <row r="229" s="2" customFormat="1" ht="16.5" customHeight="1">
      <c r="A229" s="39"/>
      <c r="B229" s="40"/>
      <c r="C229" s="228" t="s">
        <v>880</v>
      </c>
      <c r="D229" s="228" t="s">
        <v>218</v>
      </c>
      <c r="E229" s="229" t="s">
        <v>4248</v>
      </c>
      <c r="F229" s="230" t="s">
        <v>4249</v>
      </c>
      <c r="G229" s="231" t="s">
        <v>3382</v>
      </c>
      <c r="H229" s="232">
        <v>1</v>
      </c>
      <c r="I229" s="233"/>
      <c r="J229" s="234">
        <f>ROUND(I229*H229,2)</f>
        <v>0</v>
      </c>
      <c r="K229" s="230" t="s">
        <v>3900</v>
      </c>
      <c r="L229" s="45"/>
      <c r="M229" s="235" t="s">
        <v>1</v>
      </c>
      <c r="N229" s="236" t="s">
        <v>44</v>
      </c>
      <c r="O229" s="92"/>
      <c r="P229" s="237">
        <f>O229*H229</f>
        <v>0</v>
      </c>
      <c r="Q229" s="237">
        <v>0</v>
      </c>
      <c r="R229" s="237">
        <f>Q229*H229</f>
        <v>0</v>
      </c>
      <c r="S229" s="237">
        <v>0</v>
      </c>
      <c r="T229" s="238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39" t="s">
        <v>121</v>
      </c>
      <c r="AT229" s="239" t="s">
        <v>218</v>
      </c>
      <c r="AU229" s="239" t="s">
        <v>88</v>
      </c>
      <c r="AY229" s="18" t="s">
        <v>216</v>
      </c>
      <c r="BE229" s="240">
        <f>IF(N229="základní",J229,0)</f>
        <v>0</v>
      </c>
      <c r="BF229" s="240">
        <f>IF(N229="snížená",J229,0)</f>
        <v>0</v>
      </c>
      <c r="BG229" s="240">
        <f>IF(N229="zákl. přenesená",J229,0)</f>
        <v>0</v>
      </c>
      <c r="BH229" s="240">
        <f>IF(N229="sníž. přenesená",J229,0)</f>
        <v>0</v>
      </c>
      <c r="BI229" s="240">
        <f>IF(N229="nulová",J229,0)</f>
        <v>0</v>
      </c>
      <c r="BJ229" s="18" t="s">
        <v>86</v>
      </c>
      <c r="BK229" s="240">
        <f>ROUND(I229*H229,2)</f>
        <v>0</v>
      </c>
      <c r="BL229" s="18" t="s">
        <v>121</v>
      </c>
      <c r="BM229" s="239" t="s">
        <v>4250</v>
      </c>
    </row>
    <row r="230" s="2" customFormat="1" ht="16.5" customHeight="1">
      <c r="A230" s="39"/>
      <c r="B230" s="40"/>
      <c r="C230" s="228" t="s">
        <v>885</v>
      </c>
      <c r="D230" s="228" t="s">
        <v>218</v>
      </c>
      <c r="E230" s="229" t="s">
        <v>4251</v>
      </c>
      <c r="F230" s="230" t="s">
        <v>4252</v>
      </c>
      <c r="G230" s="231" t="s">
        <v>3382</v>
      </c>
      <c r="H230" s="232">
        <v>1</v>
      </c>
      <c r="I230" s="233"/>
      <c r="J230" s="234">
        <f>ROUND(I230*H230,2)</f>
        <v>0</v>
      </c>
      <c r="K230" s="230" t="s">
        <v>3900</v>
      </c>
      <c r="L230" s="45"/>
      <c r="M230" s="235" t="s">
        <v>1</v>
      </c>
      <c r="N230" s="236" t="s">
        <v>44</v>
      </c>
      <c r="O230" s="92"/>
      <c r="P230" s="237">
        <f>O230*H230</f>
        <v>0</v>
      </c>
      <c r="Q230" s="237">
        <v>0</v>
      </c>
      <c r="R230" s="237">
        <f>Q230*H230</f>
        <v>0</v>
      </c>
      <c r="S230" s="237">
        <v>0</v>
      </c>
      <c r="T230" s="238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39" t="s">
        <v>121</v>
      </c>
      <c r="AT230" s="239" t="s">
        <v>218</v>
      </c>
      <c r="AU230" s="239" t="s">
        <v>88</v>
      </c>
      <c r="AY230" s="18" t="s">
        <v>216</v>
      </c>
      <c r="BE230" s="240">
        <f>IF(N230="základní",J230,0)</f>
        <v>0</v>
      </c>
      <c r="BF230" s="240">
        <f>IF(N230="snížená",J230,0)</f>
        <v>0</v>
      </c>
      <c r="BG230" s="240">
        <f>IF(N230="zákl. přenesená",J230,0)</f>
        <v>0</v>
      </c>
      <c r="BH230" s="240">
        <f>IF(N230="sníž. přenesená",J230,0)</f>
        <v>0</v>
      </c>
      <c r="BI230" s="240">
        <f>IF(N230="nulová",J230,0)</f>
        <v>0</v>
      </c>
      <c r="BJ230" s="18" t="s">
        <v>86</v>
      </c>
      <c r="BK230" s="240">
        <f>ROUND(I230*H230,2)</f>
        <v>0</v>
      </c>
      <c r="BL230" s="18" t="s">
        <v>121</v>
      </c>
      <c r="BM230" s="239" t="s">
        <v>4253</v>
      </c>
    </row>
    <row r="231" s="2" customFormat="1" ht="16.5" customHeight="1">
      <c r="A231" s="39"/>
      <c r="B231" s="40"/>
      <c r="C231" s="228" t="s">
        <v>891</v>
      </c>
      <c r="D231" s="228" t="s">
        <v>218</v>
      </c>
      <c r="E231" s="229" t="s">
        <v>4254</v>
      </c>
      <c r="F231" s="230" t="s">
        <v>4255</v>
      </c>
      <c r="G231" s="231" t="s">
        <v>3382</v>
      </c>
      <c r="H231" s="232">
        <v>1</v>
      </c>
      <c r="I231" s="233"/>
      <c r="J231" s="234">
        <f>ROUND(I231*H231,2)</f>
        <v>0</v>
      </c>
      <c r="K231" s="230" t="s">
        <v>3900</v>
      </c>
      <c r="L231" s="45"/>
      <c r="M231" s="235" t="s">
        <v>1</v>
      </c>
      <c r="N231" s="236" t="s">
        <v>44</v>
      </c>
      <c r="O231" s="92"/>
      <c r="P231" s="237">
        <f>O231*H231</f>
        <v>0</v>
      </c>
      <c r="Q231" s="237">
        <v>0</v>
      </c>
      <c r="R231" s="237">
        <f>Q231*H231</f>
        <v>0</v>
      </c>
      <c r="S231" s="237">
        <v>0</v>
      </c>
      <c r="T231" s="238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39" t="s">
        <v>121</v>
      </c>
      <c r="AT231" s="239" t="s">
        <v>218</v>
      </c>
      <c r="AU231" s="239" t="s">
        <v>88</v>
      </c>
      <c r="AY231" s="18" t="s">
        <v>216</v>
      </c>
      <c r="BE231" s="240">
        <f>IF(N231="základní",J231,0)</f>
        <v>0</v>
      </c>
      <c r="BF231" s="240">
        <f>IF(N231="snížená",J231,0)</f>
        <v>0</v>
      </c>
      <c r="BG231" s="240">
        <f>IF(N231="zákl. přenesená",J231,0)</f>
        <v>0</v>
      </c>
      <c r="BH231" s="240">
        <f>IF(N231="sníž. přenesená",J231,0)</f>
        <v>0</v>
      </c>
      <c r="BI231" s="240">
        <f>IF(N231="nulová",J231,0)</f>
        <v>0</v>
      </c>
      <c r="BJ231" s="18" t="s">
        <v>86</v>
      </c>
      <c r="BK231" s="240">
        <f>ROUND(I231*H231,2)</f>
        <v>0</v>
      </c>
      <c r="BL231" s="18" t="s">
        <v>121</v>
      </c>
      <c r="BM231" s="239" t="s">
        <v>4256</v>
      </c>
    </row>
    <row r="232" s="2" customFormat="1" ht="16.5" customHeight="1">
      <c r="A232" s="39"/>
      <c r="B232" s="40"/>
      <c r="C232" s="228" t="s">
        <v>898</v>
      </c>
      <c r="D232" s="228" t="s">
        <v>218</v>
      </c>
      <c r="E232" s="229" t="s">
        <v>4257</v>
      </c>
      <c r="F232" s="230" t="s">
        <v>4258</v>
      </c>
      <c r="G232" s="231" t="s">
        <v>3382</v>
      </c>
      <c r="H232" s="232">
        <v>1</v>
      </c>
      <c r="I232" s="233"/>
      <c r="J232" s="234">
        <f>ROUND(I232*H232,2)</f>
        <v>0</v>
      </c>
      <c r="K232" s="230" t="s">
        <v>3900</v>
      </c>
      <c r="L232" s="45"/>
      <c r="M232" s="274" t="s">
        <v>1</v>
      </c>
      <c r="N232" s="275" t="s">
        <v>44</v>
      </c>
      <c r="O232" s="276"/>
      <c r="P232" s="277">
        <f>O232*H232</f>
        <v>0</v>
      </c>
      <c r="Q232" s="277">
        <v>0</v>
      </c>
      <c r="R232" s="277">
        <f>Q232*H232</f>
        <v>0</v>
      </c>
      <c r="S232" s="277">
        <v>0</v>
      </c>
      <c r="T232" s="278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39" t="s">
        <v>121</v>
      </c>
      <c r="AT232" s="239" t="s">
        <v>218</v>
      </c>
      <c r="AU232" s="239" t="s">
        <v>88</v>
      </c>
      <c r="AY232" s="18" t="s">
        <v>216</v>
      </c>
      <c r="BE232" s="240">
        <f>IF(N232="základní",J232,0)</f>
        <v>0</v>
      </c>
      <c r="BF232" s="240">
        <f>IF(N232="snížená",J232,0)</f>
        <v>0</v>
      </c>
      <c r="BG232" s="240">
        <f>IF(N232="zákl. přenesená",J232,0)</f>
        <v>0</v>
      </c>
      <c r="BH232" s="240">
        <f>IF(N232="sníž. přenesená",J232,0)</f>
        <v>0</v>
      </c>
      <c r="BI232" s="240">
        <f>IF(N232="nulová",J232,0)</f>
        <v>0</v>
      </c>
      <c r="BJ232" s="18" t="s">
        <v>86</v>
      </c>
      <c r="BK232" s="240">
        <f>ROUND(I232*H232,2)</f>
        <v>0</v>
      </c>
      <c r="BL232" s="18" t="s">
        <v>121</v>
      </c>
      <c r="BM232" s="239" t="s">
        <v>4259</v>
      </c>
    </row>
    <row r="233" s="2" customFormat="1" ht="6.96" customHeight="1">
      <c r="A233" s="39"/>
      <c r="B233" s="67"/>
      <c r="C233" s="68"/>
      <c r="D233" s="68"/>
      <c r="E233" s="68"/>
      <c r="F233" s="68"/>
      <c r="G233" s="68"/>
      <c r="H233" s="68"/>
      <c r="I233" s="68"/>
      <c r="J233" s="68"/>
      <c r="K233" s="68"/>
      <c r="L233" s="45"/>
      <c r="M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</sheetData>
  <sheetProtection sheet="1" autoFilter="0" formatColumns="0" formatRows="0" objects="1" scenarios="1" spinCount="100000" saltValue="XNQM65zwIlZOV8Snoh8Z5QHxHNU4vcZdLpLm0jQb7jABZbcb65Rqp0/LSPX68euh74+k6Bj0iDzqHkR/VCZmWw==" hashValue="Mn6nNEg7YwNu4ojbDQ1IwbzjfwfMAl02QyNVnhzLcmgoD3ie4UdwWdsmyp0gRfT19uIC/zJXlmNvYUaxU1x3nQ==" algorithmName="SHA-512" password="EA0A"/>
  <autoFilter ref="C133:K232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20:H120"/>
    <mergeCell ref="E124:H124"/>
    <mergeCell ref="E122:H122"/>
    <mergeCell ref="E126:H12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88</v>
      </c>
    </row>
    <row r="4" s="1" customFormat="1" ht="24.96" customHeight="1">
      <c r="B4" s="21"/>
      <c r="D4" s="150" t="s">
        <v>186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Stavební úpravy a přístavba objektu MŠ Malínek, Kaplického 386 - NAVÝŠENÍ KAPACITY MŠ MALÍNEK</v>
      </c>
      <c r="F7" s="152"/>
      <c r="G7" s="152"/>
      <c r="H7" s="152"/>
      <c r="L7" s="21"/>
    </row>
    <row r="8">
      <c r="B8" s="21"/>
      <c r="D8" s="152" t="s">
        <v>187</v>
      </c>
      <c r="L8" s="21"/>
    </row>
    <row r="9" s="1" customFormat="1" ht="16.5" customHeight="1">
      <c r="B9" s="21"/>
      <c r="E9" s="153" t="s">
        <v>188</v>
      </c>
      <c r="F9" s="1"/>
      <c r="G9" s="1"/>
      <c r="H9" s="1"/>
      <c r="L9" s="21"/>
    </row>
    <row r="10" s="1" customFormat="1" ht="12" customHeight="1">
      <c r="B10" s="21"/>
      <c r="D10" s="152" t="s">
        <v>189</v>
      </c>
      <c r="L10" s="21"/>
    </row>
    <row r="11" s="2" customFormat="1" ht="16.5" customHeight="1">
      <c r="A11" s="39"/>
      <c r="B11" s="45"/>
      <c r="C11" s="39"/>
      <c r="D11" s="39"/>
      <c r="E11" s="164" t="s">
        <v>532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 ht="12" customHeight="1">
      <c r="A12" s="39"/>
      <c r="B12" s="45"/>
      <c r="C12" s="39"/>
      <c r="D12" s="152" t="s">
        <v>4260</v>
      </c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6.5" customHeight="1">
      <c r="A13" s="39"/>
      <c r="B13" s="45"/>
      <c r="C13" s="39"/>
      <c r="D13" s="39"/>
      <c r="E13" s="154" t="s">
        <v>4261</v>
      </c>
      <c r="F13" s="39"/>
      <c r="G13" s="39"/>
      <c r="H13" s="39"/>
      <c r="I13" s="39"/>
      <c r="J13" s="39"/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2" customHeight="1">
      <c r="A15" s="39"/>
      <c r="B15" s="45"/>
      <c r="C15" s="39"/>
      <c r="D15" s="152" t="s">
        <v>18</v>
      </c>
      <c r="E15" s="39"/>
      <c r="F15" s="142" t="s">
        <v>1</v>
      </c>
      <c r="G15" s="39"/>
      <c r="H15" s="39"/>
      <c r="I15" s="152" t="s">
        <v>20</v>
      </c>
      <c r="J15" s="142" t="s">
        <v>1</v>
      </c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22</v>
      </c>
      <c r="E16" s="39"/>
      <c r="F16" s="142" t="s">
        <v>3881</v>
      </c>
      <c r="G16" s="39"/>
      <c r="H16" s="39"/>
      <c r="I16" s="152" t="s">
        <v>24</v>
      </c>
      <c r="J16" s="155" t="str">
        <f>'Rekapitulace stavby'!AN8</f>
        <v>15.9.2021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12" customHeight="1">
      <c r="A18" s="39"/>
      <c r="B18" s="45"/>
      <c r="C18" s="39"/>
      <c r="D18" s="152" t="s">
        <v>26</v>
      </c>
      <c r="E18" s="39"/>
      <c r="F18" s="39"/>
      <c r="G18" s="39"/>
      <c r="H18" s="39"/>
      <c r="I18" s="152" t="s">
        <v>27</v>
      </c>
      <c r="J18" s="142" t="str">
        <f>IF('Rekapitulace stavby'!AN10="","",'Rekapitulace stavby'!AN10)</f>
        <v/>
      </c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8" customHeight="1">
      <c r="A19" s="39"/>
      <c r="B19" s="45"/>
      <c r="C19" s="39"/>
      <c r="D19" s="39"/>
      <c r="E19" s="142" t="str">
        <f>IF('Rekapitulace stavby'!E11="","",'Rekapitulace stavby'!E11)</f>
        <v>SM Liberec, Nám.Dr.E.Beneše 1, Liberec, 460 59</v>
      </c>
      <c r="F19" s="39"/>
      <c r="G19" s="39"/>
      <c r="H19" s="39"/>
      <c r="I19" s="152" t="s">
        <v>29</v>
      </c>
      <c r="J19" s="142" t="str">
        <f>IF('Rekapitulace stavby'!AN11="","",'Rekapitulace stavby'!AN11)</f>
        <v/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12" customHeight="1">
      <c r="A21" s="39"/>
      <c r="B21" s="45"/>
      <c r="C21" s="39"/>
      <c r="D21" s="152" t="s">
        <v>30</v>
      </c>
      <c r="E21" s="39"/>
      <c r="F21" s="39"/>
      <c r="G21" s="39"/>
      <c r="H21" s="39"/>
      <c r="I21" s="152" t="s">
        <v>27</v>
      </c>
      <c r="J21" s="34" t="str">
        <f>'Rekapitulace stavby'!AN13</f>
        <v>Vyplň údaj</v>
      </c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42"/>
      <c r="G22" s="142"/>
      <c r="H22" s="142"/>
      <c r="I22" s="152" t="s">
        <v>29</v>
      </c>
      <c r="J22" s="34" t="str">
        <f>'Rekapitulace stavby'!AN14</f>
        <v>Vyplň údaj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12" customHeight="1">
      <c r="A24" s="39"/>
      <c r="B24" s="45"/>
      <c r="C24" s="39"/>
      <c r="D24" s="152" t="s">
        <v>32</v>
      </c>
      <c r="E24" s="39"/>
      <c r="F24" s="39"/>
      <c r="G24" s="39"/>
      <c r="H24" s="39"/>
      <c r="I24" s="152" t="s">
        <v>27</v>
      </c>
      <c r="J24" s="142" t="str">
        <f>IF('Rekapitulace stavby'!AN16="","",'Rekapitulace stavby'!AN16)</f>
        <v/>
      </c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8" customHeight="1">
      <c r="A25" s="39"/>
      <c r="B25" s="45"/>
      <c r="C25" s="39"/>
      <c r="D25" s="39"/>
      <c r="E25" s="142" t="str">
        <f>IF('Rekapitulace stavby'!E17="","",'Rekapitulace stavby'!E17)</f>
        <v>FS Vision, s.r.o., B.Němcové 54/9, Liberec 5</v>
      </c>
      <c r="F25" s="39"/>
      <c r="G25" s="39"/>
      <c r="H25" s="39"/>
      <c r="I25" s="152" t="s">
        <v>29</v>
      </c>
      <c r="J25" s="142" t="str">
        <f>IF('Rekapitulace stavby'!AN17="","",'Rekapitulace stavby'!AN17)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12" customHeight="1">
      <c r="A27" s="39"/>
      <c r="B27" s="45"/>
      <c r="C27" s="39"/>
      <c r="D27" s="152" t="s">
        <v>35</v>
      </c>
      <c r="E27" s="39"/>
      <c r="F27" s="39"/>
      <c r="G27" s="39"/>
      <c r="H27" s="39"/>
      <c r="I27" s="152" t="s">
        <v>27</v>
      </c>
      <c r="J27" s="142" t="s">
        <v>1</v>
      </c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8" customHeight="1">
      <c r="A28" s="39"/>
      <c r="B28" s="45"/>
      <c r="C28" s="39"/>
      <c r="D28" s="39"/>
      <c r="E28" s="142" t="s">
        <v>4019</v>
      </c>
      <c r="F28" s="39"/>
      <c r="G28" s="39"/>
      <c r="H28" s="39"/>
      <c r="I28" s="152" t="s">
        <v>29</v>
      </c>
      <c r="J28" s="142" t="s">
        <v>1</v>
      </c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64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="2" customFormat="1" ht="12" customHeight="1">
      <c r="A30" s="39"/>
      <c r="B30" s="45"/>
      <c r="C30" s="39"/>
      <c r="D30" s="152" t="s">
        <v>37</v>
      </c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8" customFormat="1" ht="16.5" customHeight="1">
      <c r="A31" s="156"/>
      <c r="B31" s="157"/>
      <c r="C31" s="156"/>
      <c r="D31" s="156"/>
      <c r="E31" s="158" t="s">
        <v>1</v>
      </c>
      <c r="F31" s="158"/>
      <c r="G31" s="158"/>
      <c r="H31" s="158"/>
      <c r="I31" s="156"/>
      <c r="J31" s="156"/>
      <c r="K31" s="156"/>
      <c r="L31" s="159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</row>
    <row r="32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25.44" customHeight="1">
      <c r="A34" s="39"/>
      <c r="B34" s="45"/>
      <c r="C34" s="39"/>
      <c r="D34" s="161" t="s">
        <v>39</v>
      </c>
      <c r="E34" s="39"/>
      <c r="F34" s="39"/>
      <c r="G34" s="39"/>
      <c r="H34" s="39"/>
      <c r="I34" s="39"/>
      <c r="J34" s="162">
        <f>ROUND(J128, 2)</f>
        <v>0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6.96" customHeight="1">
      <c r="A35" s="39"/>
      <c r="B35" s="45"/>
      <c r="C35" s="39"/>
      <c r="D35" s="160"/>
      <c r="E35" s="160"/>
      <c r="F35" s="160"/>
      <c r="G35" s="160"/>
      <c r="H35" s="160"/>
      <c r="I35" s="160"/>
      <c r="J35" s="160"/>
      <c r="K35" s="160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39"/>
      <c r="F36" s="163" t="s">
        <v>41</v>
      </c>
      <c r="G36" s="39"/>
      <c r="H36" s="39"/>
      <c r="I36" s="163" t="s">
        <v>40</v>
      </c>
      <c r="J36" s="163" t="s">
        <v>42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="2" customFormat="1" ht="14.4" customHeight="1">
      <c r="A37" s="39"/>
      <c r="B37" s="45"/>
      <c r="C37" s="39"/>
      <c r="D37" s="164" t="s">
        <v>43</v>
      </c>
      <c r="E37" s="152" t="s">
        <v>44</v>
      </c>
      <c r="F37" s="165">
        <f>ROUND((SUM(BE128:BE169)),  2)</f>
        <v>0</v>
      </c>
      <c r="G37" s="39"/>
      <c r="H37" s="39"/>
      <c r="I37" s="166">
        <v>0.20999999999999999</v>
      </c>
      <c r="J37" s="165">
        <f>ROUND(((SUM(BE128:BE169))*I37),  2)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="2" customFormat="1" ht="14.4" customHeight="1">
      <c r="A38" s="39"/>
      <c r="B38" s="45"/>
      <c r="C38" s="39"/>
      <c r="D38" s="39"/>
      <c r="E38" s="152" t="s">
        <v>45</v>
      </c>
      <c r="F38" s="165">
        <f>ROUND((SUM(BF128:BF169)),  2)</f>
        <v>0</v>
      </c>
      <c r="G38" s="39"/>
      <c r="H38" s="39"/>
      <c r="I38" s="166">
        <v>0.14999999999999999</v>
      </c>
      <c r="J38" s="165">
        <f>ROUND(((SUM(BF128:BF169))*I38),  2)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46</v>
      </c>
      <c r="F39" s="165">
        <f>ROUND((SUM(BG128:BG169)),  2)</f>
        <v>0</v>
      </c>
      <c r="G39" s="39"/>
      <c r="H39" s="39"/>
      <c r="I39" s="166">
        <v>0.20999999999999999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52" t="s">
        <v>47</v>
      </c>
      <c r="F40" s="165">
        <f>ROUND((SUM(BH128:BH169)),  2)</f>
        <v>0</v>
      </c>
      <c r="G40" s="39"/>
      <c r="H40" s="39"/>
      <c r="I40" s="166">
        <v>0.14999999999999999</v>
      </c>
      <c r="J40" s="165">
        <f>0</f>
        <v>0</v>
      </c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52" t="s">
        <v>48</v>
      </c>
      <c r="F41" s="165">
        <f>ROUND((SUM(BI128:BI169)),  2)</f>
        <v>0</v>
      </c>
      <c r="G41" s="39"/>
      <c r="H41" s="39"/>
      <c r="I41" s="166">
        <v>0</v>
      </c>
      <c r="J41" s="165">
        <f>0</f>
        <v>0</v>
      </c>
      <c r="K41" s="39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2" customFormat="1" ht="25.44" customHeight="1">
      <c r="A43" s="39"/>
      <c r="B43" s="45"/>
      <c r="C43" s="167"/>
      <c r="D43" s="168" t="s">
        <v>49</v>
      </c>
      <c r="E43" s="169"/>
      <c r="F43" s="169"/>
      <c r="G43" s="170" t="s">
        <v>50</v>
      </c>
      <c r="H43" s="171" t="s">
        <v>51</v>
      </c>
      <c r="I43" s="169"/>
      <c r="J43" s="172">
        <f>SUM(J34:J41)</f>
        <v>0</v>
      </c>
      <c r="K43" s="173"/>
      <c r="L43" s="64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="2" customFormat="1" ht="14.4" customHeight="1">
      <c r="A44" s="39"/>
      <c r="B44" s="45"/>
      <c r="C44" s="39"/>
      <c r="D44" s="39"/>
      <c r="E44" s="39"/>
      <c r="F44" s="39"/>
      <c r="G44" s="39"/>
      <c r="H44" s="39"/>
      <c r="I44" s="39"/>
      <c r="J44" s="39"/>
      <c r="K44" s="39"/>
      <c r="L44" s="64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52</v>
      </c>
      <c r="E50" s="175"/>
      <c r="F50" s="175"/>
      <c r="G50" s="174" t="s">
        <v>53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54</v>
      </c>
      <c r="E61" s="177"/>
      <c r="F61" s="178" t="s">
        <v>55</v>
      </c>
      <c r="G61" s="176" t="s">
        <v>54</v>
      </c>
      <c r="H61" s="177"/>
      <c r="I61" s="177"/>
      <c r="J61" s="179" t="s">
        <v>55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56</v>
      </c>
      <c r="E65" s="180"/>
      <c r="F65" s="180"/>
      <c r="G65" s="174" t="s">
        <v>57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54</v>
      </c>
      <c r="E76" s="177"/>
      <c r="F76" s="178" t="s">
        <v>55</v>
      </c>
      <c r="G76" s="176" t="s">
        <v>54</v>
      </c>
      <c r="H76" s="177"/>
      <c r="I76" s="177"/>
      <c r="J76" s="179" t="s">
        <v>55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Stavební úpravy a přístavba objektu MŠ Malínek, Kaplického 386 - NAVÝŠENÍ KAPACITY MŠ MALÍNEK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187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85" t="s">
        <v>188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189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79" t="s">
        <v>532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4260</v>
      </c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7" t="str">
        <f>E13</f>
        <v>SO01a - ZTI - ležatá kanalizace</v>
      </c>
      <c r="F91" s="41"/>
      <c r="G91" s="41"/>
      <c r="H91" s="41"/>
      <c r="I91" s="41"/>
      <c r="J91" s="41"/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22</v>
      </c>
      <c r="D93" s="41"/>
      <c r="E93" s="41"/>
      <c r="F93" s="28" t="str">
        <f>F16</f>
        <v>MŠ Malínek, Kaplického 386</v>
      </c>
      <c r="G93" s="41"/>
      <c r="H93" s="41"/>
      <c r="I93" s="33" t="s">
        <v>24</v>
      </c>
      <c r="J93" s="80" t="str">
        <f>IF(J16="","",J16)</f>
        <v>15.9.2021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40.05" customHeight="1">
      <c r="A95" s="39"/>
      <c r="B95" s="40"/>
      <c r="C95" s="33" t="s">
        <v>26</v>
      </c>
      <c r="D95" s="41"/>
      <c r="E95" s="41"/>
      <c r="F95" s="28" t="str">
        <f>E19</f>
        <v>SM Liberec, Nám.Dr.E.Beneše 1, Liberec, 460 59</v>
      </c>
      <c r="G95" s="41"/>
      <c r="H95" s="41"/>
      <c r="I95" s="33" t="s">
        <v>32</v>
      </c>
      <c r="J95" s="37" t="str">
        <f>E25</f>
        <v>FS Vision, s.r.o., B.Němcové 54/9, Liberec 5</v>
      </c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30</v>
      </c>
      <c r="D96" s="41"/>
      <c r="E96" s="41"/>
      <c r="F96" s="28" t="str">
        <f>IF(E22="","",E22)</f>
        <v>Vyplň údaj</v>
      </c>
      <c r="G96" s="41"/>
      <c r="H96" s="41"/>
      <c r="I96" s="33" t="s">
        <v>35</v>
      </c>
      <c r="J96" s="37" t="str">
        <f>E28</f>
        <v>EnergySim s.r.o.</v>
      </c>
      <c r="K96" s="41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9.28" customHeight="1">
      <c r="A98" s="39"/>
      <c r="B98" s="40"/>
      <c r="C98" s="186" t="s">
        <v>192</v>
      </c>
      <c r="D98" s="187"/>
      <c r="E98" s="187"/>
      <c r="F98" s="187"/>
      <c r="G98" s="187"/>
      <c r="H98" s="187"/>
      <c r="I98" s="187"/>
      <c r="J98" s="188" t="s">
        <v>193</v>
      </c>
      <c r="K98" s="187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0.32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64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22.8" customHeight="1">
      <c r="A100" s="39"/>
      <c r="B100" s="40"/>
      <c r="C100" s="189" t="s">
        <v>194</v>
      </c>
      <c r="D100" s="41"/>
      <c r="E100" s="41"/>
      <c r="F100" s="41"/>
      <c r="G100" s="41"/>
      <c r="H100" s="41"/>
      <c r="I100" s="41"/>
      <c r="J100" s="111">
        <f>J128</f>
        <v>0</v>
      </c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U100" s="18" t="s">
        <v>195</v>
      </c>
    </row>
    <row r="101" s="9" customFormat="1" ht="24.96" customHeight="1">
      <c r="A101" s="9"/>
      <c r="B101" s="190"/>
      <c r="C101" s="191"/>
      <c r="D101" s="192" t="s">
        <v>196</v>
      </c>
      <c r="E101" s="193"/>
      <c r="F101" s="193"/>
      <c r="G101" s="193"/>
      <c r="H101" s="193"/>
      <c r="I101" s="193"/>
      <c r="J101" s="194">
        <f>J129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10" customFormat="1" ht="19.92" customHeight="1">
      <c r="A102" s="10"/>
      <c r="B102" s="196"/>
      <c r="C102" s="134"/>
      <c r="D102" s="197" t="s">
        <v>197</v>
      </c>
      <c r="E102" s="198"/>
      <c r="F102" s="198"/>
      <c r="G102" s="198"/>
      <c r="H102" s="198"/>
      <c r="I102" s="198"/>
      <c r="J102" s="199">
        <f>J130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4020</v>
      </c>
      <c r="E103" s="198"/>
      <c r="F103" s="198"/>
      <c r="G103" s="198"/>
      <c r="H103" s="198"/>
      <c r="I103" s="198"/>
      <c r="J103" s="199">
        <f>J153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4025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2" customFormat="1" ht="21.84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6.96" customHeight="1">
      <c r="A106" s="39"/>
      <c r="B106" s="67"/>
      <c r="C106" s="68"/>
      <c r="D106" s="68"/>
      <c r="E106" s="68"/>
      <c r="F106" s="68"/>
      <c r="G106" s="68"/>
      <c r="H106" s="68"/>
      <c r="I106" s="68"/>
      <c r="J106" s="68"/>
      <c r="K106" s="68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10" s="2" customFormat="1" ht="6.96" customHeight="1">
      <c r="A110" s="39"/>
      <c r="B110" s="69"/>
      <c r="C110" s="70"/>
      <c r="D110" s="70"/>
      <c r="E110" s="70"/>
      <c r="F110" s="70"/>
      <c r="G110" s="70"/>
      <c r="H110" s="70"/>
      <c r="I110" s="70"/>
      <c r="J110" s="70"/>
      <c r="K110" s="70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24.96" customHeight="1">
      <c r="A111" s="39"/>
      <c r="B111" s="40"/>
      <c r="C111" s="24" t="s">
        <v>201</v>
      </c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16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185" t="str">
        <f>E7</f>
        <v>Stavební úpravy a přístavba objektu MŠ Malínek, Kaplického 386 - NAVÝŠENÍ KAPACITY MŠ MALÍNEK</v>
      </c>
      <c r="F114" s="33"/>
      <c r="G114" s="33"/>
      <c r="H114" s="33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1" customFormat="1" ht="12" customHeight="1">
      <c r="B115" s="22"/>
      <c r="C115" s="33" t="s">
        <v>187</v>
      </c>
      <c r="D115" s="23"/>
      <c r="E115" s="23"/>
      <c r="F115" s="23"/>
      <c r="G115" s="23"/>
      <c r="H115" s="23"/>
      <c r="I115" s="23"/>
      <c r="J115" s="23"/>
      <c r="K115" s="23"/>
      <c r="L115" s="21"/>
    </row>
    <row r="116" s="1" customFormat="1" ht="16.5" customHeight="1">
      <c r="B116" s="22"/>
      <c r="C116" s="23"/>
      <c r="D116" s="23"/>
      <c r="E116" s="185" t="s">
        <v>188</v>
      </c>
      <c r="F116" s="23"/>
      <c r="G116" s="23"/>
      <c r="H116" s="23"/>
      <c r="I116" s="23"/>
      <c r="J116" s="23"/>
      <c r="K116" s="23"/>
      <c r="L116" s="21"/>
    </row>
    <row r="117" s="1" customFormat="1" ht="12" customHeight="1">
      <c r="B117" s="22"/>
      <c r="C117" s="33" t="s">
        <v>189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279" t="s">
        <v>532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4260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E13</f>
        <v>SO01a - ZTI - ležatá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22</v>
      </c>
      <c r="D122" s="41"/>
      <c r="E122" s="41"/>
      <c r="F122" s="28" t="str">
        <f>F16</f>
        <v>MŠ Malínek, Kaplického 386</v>
      </c>
      <c r="G122" s="41"/>
      <c r="H122" s="41"/>
      <c r="I122" s="33" t="s">
        <v>24</v>
      </c>
      <c r="J122" s="80" t="str">
        <f>IF(J16="","",J16)</f>
        <v>15.9.2021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40.05" customHeight="1">
      <c r="A124" s="39"/>
      <c r="B124" s="40"/>
      <c r="C124" s="33" t="s">
        <v>26</v>
      </c>
      <c r="D124" s="41"/>
      <c r="E124" s="41"/>
      <c r="F124" s="28" t="str">
        <f>E19</f>
        <v>SM Liberec, Nám.Dr.E.Beneše 1, Liberec, 460 59</v>
      </c>
      <c r="G124" s="41"/>
      <c r="H124" s="41"/>
      <c r="I124" s="33" t="s">
        <v>32</v>
      </c>
      <c r="J124" s="37" t="str">
        <f>E25</f>
        <v>FS Vision, s.r.o., B.Němcové 54/9, Liberec 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30</v>
      </c>
      <c r="D125" s="41"/>
      <c r="E125" s="41"/>
      <c r="F125" s="28" t="str">
        <f>IF(E22="","",E22)</f>
        <v>Vyplň údaj</v>
      </c>
      <c r="G125" s="41"/>
      <c r="H125" s="41"/>
      <c r="I125" s="33" t="s">
        <v>35</v>
      </c>
      <c r="J125" s="37" t="str">
        <f>E28</f>
        <v>EnergySim s.r.o.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202</v>
      </c>
      <c r="D127" s="204" t="s">
        <v>64</v>
      </c>
      <c r="E127" s="204" t="s">
        <v>60</v>
      </c>
      <c r="F127" s="204" t="s">
        <v>61</v>
      </c>
      <c r="G127" s="204" t="s">
        <v>203</v>
      </c>
      <c r="H127" s="204" t="s">
        <v>204</v>
      </c>
      <c r="I127" s="204" t="s">
        <v>205</v>
      </c>
      <c r="J127" s="204" t="s">
        <v>193</v>
      </c>
      <c r="K127" s="205" t="s">
        <v>206</v>
      </c>
      <c r="L127" s="206"/>
      <c r="M127" s="101" t="s">
        <v>1</v>
      </c>
      <c r="N127" s="102" t="s">
        <v>43</v>
      </c>
      <c r="O127" s="102" t="s">
        <v>207</v>
      </c>
      <c r="P127" s="102" t="s">
        <v>208</v>
      </c>
      <c r="Q127" s="102" t="s">
        <v>209</v>
      </c>
      <c r="R127" s="102" t="s">
        <v>210</v>
      </c>
      <c r="S127" s="102" t="s">
        <v>211</v>
      </c>
      <c r="T127" s="103" t="s">
        <v>212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213</v>
      </c>
      <c r="D128" s="41"/>
      <c r="E128" s="41"/>
      <c r="F128" s="41"/>
      <c r="G128" s="41"/>
      <c r="H128" s="41"/>
      <c r="I128" s="41"/>
      <c r="J128" s="207">
        <f>BK128</f>
        <v>0</v>
      </c>
      <c r="K128" s="41"/>
      <c r="L128" s="45"/>
      <c r="M128" s="104"/>
      <c r="N128" s="208"/>
      <c r="O128" s="105"/>
      <c r="P128" s="209">
        <f>P129</f>
        <v>0</v>
      </c>
      <c r="Q128" s="105"/>
      <c r="R128" s="209">
        <f>R129</f>
        <v>31.371976</v>
      </c>
      <c r="S128" s="105"/>
      <c r="T128" s="210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78</v>
      </c>
      <c r="AU128" s="18" t="s">
        <v>195</v>
      </c>
      <c r="BK128" s="211">
        <f>BK129</f>
        <v>0</v>
      </c>
    </row>
    <row r="129" s="12" customFormat="1" ht="25.92" customHeight="1">
      <c r="A129" s="12"/>
      <c r="B129" s="212"/>
      <c r="C129" s="213"/>
      <c r="D129" s="214" t="s">
        <v>78</v>
      </c>
      <c r="E129" s="215" t="s">
        <v>214</v>
      </c>
      <c r="F129" s="215" t="s">
        <v>215</v>
      </c>
      <c r="G129" s="213"/>
      <c r="H129" s="213"/>
      <c r="I129" s="216"/>
      <c r="J129" s="217">
        <f>BK129</f>
        <v>0</v>
      </c>
      <c r="K129" s="213"/>
      <c r="L129" s="218"/>
      <c r="M129" s="219"/>
      <c r="N129" s="220"/>
      <c r="O129" s="220"/>
      <c r="P129" s="221">
        <f>P130+P153+P164</f>
        <v>0</v>
      </c>
      <c r="Q129" s="220"/>
      <c r="R129" s="221">
        <f>R130+R153+R164</f>
        <v>31.371976</v>
      </c>
      <c r="S129" s="220"/>
      <c r="T129" s="222">
        <f>T130+T153+T164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3" t="s">
        <v>86</v>
      </c>
      <c r="AT129" s="224" t="s">
        <v>78</v>
      </c>
      <c r="AU129" s="224" t="s">
        <v>79</v>
      </c>
      <c r="AY129" s="223" t="s">
        <v>216</v>
      </c>
      <c r="BK129" s="225">
        <f>BK130+BK153+BK164</f>
        <v>0</v>
      </c>
    </row>
    <row r="130" s="12" customFormat="1" ht="22.8" customHeight="1">
      <c r="A130" s="12"/>
      <c r="B130" s="212"/>
      <c r="C130" s="213"/>
      <c r="D130" s="214" t="s">
        <v>78</v>
      </c>
      <c r="E130" s="226" t="s">
        <v>86</v>
      </c>
      <c r="F130" s="226" t="s">
        <v>217</v>
      </c>
      <c r="G130" s="213"/>
      <c r="H130" s="213"/>
      <c r="I130" s="216"/>
      <c r="J130" s="227">
        <f>BK130</f>
        <v>0</v>
      </c>
      <c r="K130" s="213"/>
      <c r="L130" s="218"/>
      <c r="M130" s="219"/>
      <c r="N130" s="220"/>
      <c r="O130" s="220"/>
      <c r="P130" s="221">
        <f>SUM(P131:P152)</f>
        <v>0</v>
      </c>
      <c r="Q130" s="220"/>
      <c r="R130" s="221">
        <f>SUM(R131:R152)</f>
        <v>31.027919999999998</v>
      </c>
      <c r="S130" s="220"/>
      <c r="T130" s="222">
        <f>SUM(T131:T152)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3" t="s">
        <v>86</v>
      </c>
      <c r="AT130" s="224" t="s">
        <v>78</v>
      </c>
      <c r="AU130" s="224" t="s">
        <v>86</v>
      </c>
      <c r="AY130" s="223" t="s">
        <v>216</v>
      </c>
      <c r="BK130" s="225">
        <f>SUM(BK131:BK152)</f>
        <v>0</v>
      </c>
    </row>
    <row r="131" s="2" customFormat="1" ht="21.75" customHeight="1">
      <c r="A131" s="39"/>
      <c r="B131" s="40"/>
      <c r="C131" s="228" t="s">
        <v>86</v>
      </c>
      <c r="D131" s="228" t="s">
        <v>218</v>
      </c>
      <c r="E131" s="229" t="s">
        <v>4262</v>
      </c>
      <c r="F131" s="230" t="s">
        <v>4263</v>
      </c>
      <c r="G131" s="231" t="s">
        <v>328</v>
      </c>
      <c r="H131" s="232">
        <v>55.200000000000003</v>
      </c>
      <c r="I131" s="233"/>
      <c r="J131" s="234">
        <f>ROUND(I131*H131,2)</f>
        <v>0</v>
      </c>
      <c r="K131" s="230" t="s">
        <v>222</v>
      </c>
      <c r="L131" s="45"/>
      <c r="M131" s="235" t="s">
        <v>1</v>
      </c>
      <c r="N131" s="236" t="s">
        <v>44</v>
      </c>
      <c r="O131" s="92"/>
      <c r="P131" s="237">
        <f>O131*H131</f>
        <v>0</v>
      </c>
      <c r="Q131" s="237">
        <v>0</v>
      </c>
      <c r="R131" s="237">
        <f>Q131*H131</f>
        <v>0</v>
      </c>
      <c r="S131" s="237">
        <v>0</v>
      </c>
      <c r="T131" s="238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39" t="s">
        <v>121</v>
      </c>
      <c r="AT131" s="239" t="s">
        <v>218</v>
      </c>
      <c r="AU131" s="239" t="s">
        <v>88</v>
      </c>
      <c r="AY131" s="18" t="s">
        <v>216</v>
      </c>
      <c r="BE131" s="240">
        <f>IF(N131="základní",J131,0)</f>
        <v>0</v>
      </c>
      <c r="BF131" s="240">
        <f>IF(N131="snížená",J131,0)</f>
        <v>0</v>
      </c>
      <c r="BG131" s="240">
        <f>IF(N131="zákl. přenesená",J131,0)</f>
        <v>0</v>
      </c>
      <c r="BH131" s="240">
        <f>IF(N131="sníž. přenesená",J131,0)</f>
        <v>0</v>
      </c>
      <c r="BI131" s="240">
        <f>IF(N131="nulová",J131,0)</f>
        <v>0</v>
      </c>
      <c r="BJ131" s="18" t="s">
        <v>86</v>
      </c>
      <c r="BK131" s="240">
        <f>ROUND(I131*H131,2)</f>
        <v>0</v>
      </c>
      <c r="BL131" s="18" t="s">
        <v>121</v>
      </c>
      <c r="BM131" s="239" t="s">
        <v>4264</v>
      </c>
    </row>
    <row r="132" s="13" customFormat="1">
      <c r="A132" s="13"/>
      <c r="B132" s="241"/>
      <c r="C132" s="242"/>
      <c r="D132" s="243" t="s">
        <v>230</v>
      </c>
      <c r="E132" s="244" t="s">
        <v>1</v>
      </c>
      <c r="F132" s="245" t="s">
        <v>4265</v>
      </c>
      <c r="G132" s="242"/>
      <c r="H132" s="246">
        <v>55.200000000000003</v>
      </c>
      <c r="I132" s="247"/>
      <c r="J132" s="242"/>
      <c r="K132" s="242"/>
      <c r="L132" s="248"/>
      <c r="M132" s="249"/>
      <c r="N132" s="250"/>
      <c r="O132" s="250"/>
      <c r="P132" s="250"/>
      <c r="Q132" s="250"/>
      <c r="R132" s="250"/>
      <c r="S132" s="250"/>
      <c r="T132" s="251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2" t="s">
        <v>230</v>
      </c>
      <c r="AU132" s="252" t="s">
        <v>88</v>
      </c>
      <c r="AV132" s="13" t="s">
        <v>88</v>
      </c>
      <c r="AW132" s="13" t="s">
        <v>34</v>
      </c>
      <c r="AX132" s="13" t="s">
        <v>86</v>
      </c>
      <c r="AY132" s="252" t="s">
        <v>216</v>
      </c>
    </row>
    <row r="133" s="2" customFormat="1" ht="16.5" customHeight="1">
      <c r="A133" s="39"/>
      <c r="B133" s="40"/>
      <c r="C133" s="228" t="s">
        <v>88</v>
      </c>
      <c r="D133" s="228" t="s">
        <v>218</v>
      </c>
      <c r="E133" s="229" t="s">
        <v>4030</v>
      </c>
      <c r="F133" s="230" t="s">
        <v>4031</v>
      </c>
      <c r="G133" s="231" t="s">
        <v>277</v>
      </c>
      <c r="H133" s="232">
        <v>138</v>
      </c>
      <c r="I133" s="233"/>
      <c r="J133" s="234">
        <f>ROUND(I133*H133,2)</f>
        <v>0</v>
      </c>
      <c r="K133" s="230" t="s">
        <v>222</v>
      </c>
      <c r="L133" s="45"/>
      <c r="M133" s="235" t="s">
        <v>1</v>
      </c>
      <c r="N133" s="236" t="s">
        <v>44</v>
      </c>
      <c r="O133" s="92"/>
      <c r="P133" s="237">
        <f>O133*H133</f>
        <v>0</v>
      </c>
      <c r="Q133" s="237">
        <v>0.00084000000000000003</v>
      </c>
      <c r="R133" s="237">
        <f>Q133*H133</f>
        <v>0.11592000000000001</v>
      </c>
      <c r="S133" s="237">
        <v>0</v>
      </c>
      <c r="T133" s="238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39" t="s">
        <v>121</v>
      </c>
      <c r="AT133" s="239" t="s">
        <v>218</v>
      </c>
      <c r="AU133" s="239" t="s">
        <v>88</v>
      </c>
      <c r="AY133" s="18" t="s">
        <v>216</v>
      </c>
      <c r="BE133" s="240">
        <f>IF(N133="základní",J133,0)</f>
        <v>0</v>
      </c>
      <c r="BF133" s="240">
        <f>IF(N133="snížená",J133,0)</f>
        <v>0</v>
      </c>
      <c r="BG133" s="240">
        <f>IF(N133="zákl. přenesená",J133,0)</f>
        <v>0</v>
      </c>
      <c r="BH133" s="240">
        <f>IF(N133="sníž. přenesená",J133,0)</f>
        <v>0</v>
      </c>
      <c r="BI133" s="240">
        <f>IF(N133="nulová",J133,0)</f>
        <v>0</v>
      </c>
      <c r="BJ133" s="18" t="s">
        <v>86</v>
      </c>
      <c r="BK133" s="240">
        <f>ROUND(I133*H133,2)</f>
        <v>0</v>
      </c>
      <c r="BL133" s="18" t="s">
        <v>121</v>
      </c>
      <c r="BM133" s="239" t="s">
        <v>4266</v>
      </c>
    </row>
    <row r="134" s="13" customFormat="1">
      <c r="A134" s="13"/>
      <c r="B134" s="241"/>
      <c r="C134" s="242"/>
      <c r="D134" s="243" t="s">
        <v>230</v>
      </c>
      <c r="E134" s="244" t="s">
        <v>1</v>
      </c>
      <c r="F134" s="245" t="s">
        <v>4267</v>
      </c>
      <c r="G134" s="242"/>
      <c r="H134" s="246">
        <v>138</v>
      </c>
      <c r="I134" s="247"/>
      <c r="J134" s="242"/>
      <c r="K134" s="242"/>
      <c r="L134" s="248"/>
      <c r="M134" s="249"/>
      <c r="N134" s="250"/>
      <c r="O134" s="250"/>
      <c r="P134" s="250"/>
      <c r="Q134" s="250"/>
      <c r="R134" s="250"/>
      <c r="S134" s="250"/>
      <c r="T134" s="251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2" t="s">
        <v>230</v>
      </c>
      <c r="AU134" s="252" t="s">
        <v>88</v>
      </c>
      <c r="AV134" s="13" t="s">
        <v>88</v>
      </c>
      <c r="AW134" s="13" t="s">
        <v>34</v>
      </c>
      <c r="AX134" s="13" t="s">
        <v>86</v>
      </c>
      <c r="AY134" s="252" t="s">
        <v>216</v>
      </c>
    </row>
    <row r="135" s="2" customFormat="1" ht="16.5" customHeight="1">
      <c r="A135" s="39"/>
      <c r="B135" s="40"/>
      <c r="C135" s="228" t="s">
        <v>99</v>
      </c>
      <c r="D135" s="228" t="s">
        <v>218</v>
      </c>
      <c r="E135" s="229" t="s">
        <v>4034</v>
      </c>
      <c r="F135" s="230" t="s">
        <v>4035</v>
      </c>
      <c r="G135" s="231" t="s">
        <v>277</v>
      </c>
      <c r="H135" s="232">
        <v>138</v>
      </c>
      <c r="I135" s="233"/>
      <c r="J135" s="234">
        <f>ROUND(I135*H135,2)</f>
        <v>0</v>
      </c>
      <c r="K135" s="230" t="s">
        <v>222</v>
      </c>
      <c r="L135" s="45"/>
      <c r="M135" s="235" t="s">
        <v>1</v>
      </c>
      <c r="N135" s="236" t="s">
        <v>44</v>
      </c>
      <c r="O135" s="92"/>
      <c r="P135" s="237">
        <f>O135*H135</f>
        <v>0</v>
      </c>
      <c r="Q135" s="237">
        <v>0</v>
      </c>
      <c r="R135" s="237">
        <f>Q135*H135</f>
        <v>0</v>
      </c>
      <c r="S135" s="237">
        <v>0</v>
      </c>
      <c r="T135" s="238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39" t="s">
        <v>121</v>
      </c>
      <c r="AT135" s="239" t="s">
        <v>218</v>
      </c>
      <c r="AU135" s="239" t="s">
        <v>88</v>
      </c>
      <c r="AY135" s="18" t="s">
        <v>216</v>
      </c>
      <c r="BE135" s="240">
        <f>IF(N135="základní",J135,0)</f>
        <v>0</v>
      </c>
      <c r="BF135" s="240">
        <f>IF(N135="snížená",J135,0)</f>
        <v>0</v>
      </c>
      <c r="BG135" s="240">
        <f>IF(N135="zákl. přenesená",J135,0)</f>
        <v>0</v>
      </c>
      <c r="BH135" s="240">
        <f>IF(N135="sníž. přenesená",J135,0)</f>
        <v>0</v>
      </c>
      <c r="BI135" s="240">
        <f>IF(N135="nulová",J135,0)</f>
        <v>0</v>
      </c>
      <c r="BJ135" s="18" t="s">
        <v>86</v>
      </c>
      <c r="BK135" s="240">
        <f>ROUND(I135*H135,2)</f>
        <v>0</v>
      </c>
      <c r="BL135" s="18" t="s">
        <v>121</v>
      </c>
      <c r="BM135" s="239" t="s">
        <v>4268</v>
      </c>
    </row>
    <row r="136" s="13" customFormat="1">
      <c r="A136" s="13"/>
      <c r="B136" s="241"/>
      <c r="C136" s="242"/>
      <c r="D136" s="243" t="s">
        <v>230</v>
      </c>
      <c r="E136" s="244" t="s">
        <v>1</v>
      </c>
      <c r="F136" s="245" t="s">
        <v>4267</v>
      </c>
      <c r="G136" s="242"/>
      <c r="H136" s="246">
        <v>138</v>
      </c>
      <c r="I136" s="247"/>
      <c r="J136" s="242"/>
      <c r="K136" s="242"/>
      <c r="L136" s="248"/>
      <c r="M136" s="249"/>
      <c r="N136" s="250"/>
      <c r="O136" s="250"/>
      <c r="P136" s="250"/>
      <c r="Q136" s="250"/>
      <c r="R136" s="250"/>
      <c r="S136" s="250"/>
      <c r="T136" s="251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2" t="s">
        <v>230</v>
      </c>
      <c r="AU136" s="252" t="s">
        <v>88</v>
      </c>
      <c r="AV136" s="13" t="s">
        <v>88</v>
      </c>
      <c r="AW136" s="13" t="s">
        <v>34</v>
      </c>
      <c r="AX136" s="13" t="s">
        <v>86</v>
      </c>
      <c r="AY136" s="252" t="s">
        <v>216</v>
      </c>
    </row>
    <row r="137" s="2" customFormat="1" ht="16.5" customHeight="1">
      <c r="A137" s="39"/>
      <c r="B137" s="40"/>
      <c r="C137" s="228" t="s">
        <v>121</v>
      </c>
      <c r="D137" s="228" t="s">
        <v>218</v>
      </c>
      <c r="E137" s="229" t="s">
        <v>602</v>
      </c>
      <c r="F137" s="230" t="s">
        <v>4055</v>
      </c>
      <c r="G137" s="231" t="s">
        <v>328</v>
      </c>
      <c r="H137" s="232">
        <v>18.399999999999999</v>
      </c>
      <c r="I137" s="233"/>
      <c r="J137" s="234">
        <f>ROUND(I137*H137,2)</f>
        <v>0</v>
      </c>
      <c r="K137" s="230" t="s">
        <v>222</v>
      </c>
      <c r="L137" s="45"/>
      <c r="M137" s="235" t="s">
        <v>1</v>
      </c>
      <c r="N137" s="236" t="s">
        <v>44</v>
      </c>
      <c r="O137" s="92"/>
      <c r="P137" s="237">
        <f>O137*H137</f>
        <v>0</v>
      </c>
      <c r="Q137" s="237">
        <v>0</v>
      </c>
      <c r="R137" s="237">
        <f>Q137*H137</f>
        <v>0</v>
      </c>
      <c r="S137" s="237">
        <v>0</v>
      </c>
      <c r="T137" s="238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39" t="s">
        <v>121</v>
      </c>
      <c r="AT137" s="239" t="s">
        <v>218</v>
      </c>
      <c r="AU137" s="239" t="s">
        <v>88</v>
      </c>
      <c r="AY137" s="18" t="s">
        <v>216</v>
      </c>
      <c r="BE137" s="240">
        <f>IF(N137="základní",J137,0)</f>
        <v>0</v>
      </c>
      <c r="BF137" s="240">
        <f>IF(N137="snížená",J137,0)</f>
        <v>0</v>
      </c>
      <c r="BG137" s="240">
        <f>IF(N137="zákl. přenesená",J137,0)</f>
        <v>0</v>
      </c>
      <c r="BH137" s="240">
        <f>IF(N137="sníž. přenesená",J137,0)</f>
        <v>0</v>
      </c>
      <c r="BI137" s="240">
        <f>IF(N137="nulová",J137,0)</f>
        <v>0</v>
      </c>
      <c r="BJ137" s="18" t="s">
        <v>86</v>
      </c>
      <c r="BK137" s="240">
        <f>ROUND(I137*H137,2)</f>
        <v>0</v>
      </c>
      <c r="BL137" s="18" t="s">
        <v>121</v>
      </c>
      <c r="BM137" s="239" t="s">
        <v>4269</v>
      </c>
    </row>
    <row r="138" s="13" customFormat="1">
      <c r="A138" s="13"/>
      <c r="B138" s="241"/>
      <c r="C138" s="242"/>
      <c r="D138" s="243" t="s">
        <v>230</v>
      </c>
      <c r="E138" s="244" t="s">
        <v>1</v>
      </c>
      <c r="F138" s="245" t="s">
        <v>4270</v>
      </c>
      <c r="G138" s="242"/>
      <c r="H138" s="246">
        <v>18.399999999999999</v>
      </c>
      <c r="I138" s="247"/>
      <c r="J138" s="242"/>
      <c r="K138" s="242"/>
      <c r="L138" s="248"/>
      <c r="M138" s="249"/>
      <c r="N138" s="250"/>
      <c r="O138" s="250"/>
      <c r="P138" s="250"/>
      <c r="Q138" s="250"/>
      <c r="R138" s="250"/>
      <c r="S138" s="250"/>
      <c r="T138" s="251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2" t="s">
        <v>230</v>
      </c>
      <c r="AU138" s="252" t="s">
        <v>88</v>
      </c>
      <c r="AV138" s="13" t="s">
        <v>88</v>
      </c>
      <c r="AW138" s="13" t="s">
        <v>34</v>
      </c>
      <c r="AX138" s="13" t="s">
        <v>86</v>
      </c>
      <c r="AY138" s="252" t="s">
        <v>216</v>
      </c>
    </row>
    <row r="139" s="2" customFormat="1" ht="16.5" customHeight="1">
      <c r="A139" s="39"/>
      <c r="B139" s="40"/>
      <c r="C139" s="228" t="s">
        <v>236</v>
      </c>
      <c r="D139" s="228" t="s">
        <v>218</v>
      </c>
      <c r="E139" s="229" t="s">
        <v>607</v>
      </c>
      <c r="F139" s="230" t="s">
        <v>608</v>
      </c>
      <c r="G139" s="231" t="s">
        <v>328</v>
      </c>
      <c r="H139" s="232">
        <v>18.399999999999999</v>
      </c>
      <c r="I139" s="233"/>
      <c r="J139" s="234">
        <f>ROUND(I139*H139,2)</f>
        <v>0</v>
      </c>
      <c r="K139" s="230" t="s">
        <v>222</v>
      </c>
      <c r="L139" s="45"/>
      <c r="M139" s="235" t="s">
        <v>1</v>
      </c>
      <c r="N139" s="236" t="s">
        <v>44</v>
      </c>
      <c r="O139" s="92"/>
      <c r="P139" s="237">
        <f>O139*H139</f>
        <v>0</v>
      </c>
      <c r="Q139" s="237">
        <v>0</v>
      </c>
      <c r="R139" s="237">
        <f>Q139*H139</f>
        <v>0</v>
      </c>
      <c r="S139" s="237">
        <v>0</v>
      </c>
      <c r="T139" s="238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39" t="s">
        <v>121</v>
      </c>
      <c r="AT139" s="239" t="s">
        <v>218</v>
      </c>
      <c r="AU139" s="239" t="s">
        <v>88</v>
      </c>
      <c r="AY139" s="18" t="s">
        <v>216</v>
      </c>
      <c r="BE139" s="240">
        <f>IF(N139="základní",J139,0)</f>
        <v>0</v>
      </c>
      <c r="BF139" s="240">
        <f>IF(N139="snížená",J139,0)</f>
        <v>0</v>
      </c>
      <c r="BG139" s="240">
        <f>IF(N139="zákl. přenesená",J139,0)</f>
        <v>0</v>
      </c>
      <c r="BH139" s="240">
        <f>IF(N139="sníž. přenesená",J139,0)</f>
        <v>0</v>
      </c>
      <c r="BI139" s="240">
        <f>IF(N139="nulová",J139,0)</f>
        <v>0</v>
      </c>
      <c r="BJ139" s="18" t="s">
        <v>86</v>
      </c>
      <c r="BK139" s="240">
        <f>ROUND(I139*H139,2)</f>
        <v>0</v>
      </c>
      <c r="BL139" s="18" t="s">
        <v>121</v>
      </c>
      <c r="BM139" s="239" t="s">
        <v>4271</v>
      </c>
    </row>
    <row r="140" s="13" customFormat="1">
      <c r="A140" s="13"/>
      <c r="B140" s="241"/>
      <c r="C140" s="242"/>
      <c r="D140" s="243" t="s">
        <v>230</v>
      </c>
      <c r="E140" s="244" t="s">
        <v>1</v>
      </c>
      <c r="F140" s="245" t="s">
        <v>4270</v>
      </c>
      <c r="G140" s="242"/>
      <c r="H140" s="246">
        <v>18.399999999999999</v>
      </c>
      <c r="I140" s="247"/>
      <c r="J140" s="242"/>
      <c r="K140" s="242"/>
      <c r="L140" s="248"/>
      <c r="M140" s="249"/>
      <c r="N140" s="250"/>
      <c r="O140" s="250"/>
      <c r="P140" s="250"/>
      <c r="Q140" s="250"/>
      <c r="R140" s="250"/>
      <c r="S140" s="250"/>
      <c r="T140" s="251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2" t="s">
        <v>230</v>
      </c>
      <c r="AU140" s="252" t="s">
        <v>88</v>
      </c>
      <c r="AV140" s="13" t="s">
        <v>88</v>
      </c>
      <c r="AW140" s="13" t="s">
        <v>34</v>
      </c>
      <c r="AX140" s="13" t="s">
        <v>86</v>
      </c>
      <c r="AY140" s="252" t="s">
        <v>216</v>
      </c>
    </row>
    <row r="141" s="2" customFormat="1" ht="16.5" customHeight="1">
      <c r="A141" s="39"/>
      <c r="B141" s="40"/>
      <c r="C141" s="228" t="s">
        <v>241</v>
      </c>
      <c r="D141" s="228" t="s">
        <v>218</v>
      </c>
      <c r="E141" s="229" t="s">
        <v>621</v>
      </c>
      <c r="F141" s="230" t="s">
        <v>622</v>
      </c>
      <c r="G141" s="231" t="s">
        <v>359</v>
      </c>
      <c r="H141" s="232">
        <v>29.440000000000001</v>
      </c>
      <c r="I141" s="233"/>
      <c r="J141" s="234">
        <f>ROUND(I141*H141,2)</f>
        <v>0</v>
      </c>
      <c r="K141" s="230" t="s">
        <v>222</v>
      </c>
      <c r="L141" s="45"/>
      <c r="M141" s="235" t="s">
        <v>1</v>
      </c>
      <c r="N141" s="236" t="s">
        <v>44</v>
      </c>
      <c r="O141" s="92"/>
      <c r="P141" s="237">
        <f>O141*H141</f>
        <v>0</v>
      </c>
      <c r="Q141" s="237">
        <v>0</v>
      </c>
      <c r="R141" s="237">
        <f>Q141*H141</f>
        <v>0</v>
      </c>
      <c r="S141" s="237">
        <v>0</v>
      </c>
      <c r="T141" s="238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39" t="s">
        <v>121</v>
      </c>
      <c r="AT141" s="239" t="s">
        <v>218</v>
      </c>
      <c r="AU141" s="239" t="s">
        <v>88</v>
      </c>
      <c r="AY141" s="18" t="s">
        <v>216</v>
      </c>
      <c r="BE141" s="240">
        <f>IF(N141="základní",J141,0)</f>
        <v>0</v>
      </c>
      <c r="BF141" s="240">
        <f>IF(N141="snížená",J141,0)</f>
        <v>0</v>
      </c>
      <c r="BG141" s="240">
        <f>IF(N141="zákl. přenesená",J141,0)</f>
        <v>0</v>
      </c>
      <c r="BH141" s="240">
        <f>IF(N141="sníž. přenesená",J141,0)</f>
        <v>0</v>
      </c>
      <c r="BI141" s="240">
        <f>IF(N141="nulová",J141,0)</f>
        <v>0</v>
      </c>
      <c r="BJ141" s="18" t="s">
        <v>86</v>
      </c>
      <c r="BK141" s="240">
        <f>ROUND(I141*H141,2)</f>
        <v>0</v>
      </c>
      <c r="BL141" s="18" t="s">
        <v>121</v>
      </c>
      <c r="BM141" s="239" t="s">
        <v>4272</v>
      </c>
    </row>
    <row r="142" s="13" customFormat="1">
      <c r="A142" s="13"/>
      <c r="B142" s="241"/>
      <c r="C142" s="242"/>
      <c r="D142" s="243" t="s">
        <v>230</v>
      </c>
      <c r="E142" s="244" t="s">
        <v>1</v>
      </c>
      <c r="F142" s="245" t="s">
        <v>4273</v>
      </c>
      <c r="G142" s="242"/>
      <c r="H142" s="246">
        <v>29.440000000000001</v>
      </c>
      <c r="I142" s="247"/>
      <c r="J142" s="242"/>
      <c r="K142" s="242"/>
      <c r="L142" s="248"/>
      <c r="M142" s="249"/>
      <c r="N142" s="250"/>
      <c r="O142" s="250"/>
      <c r="P142" s="250"/>
      <c r="Q142" s="250"/>
      <c r="R142" s="250"/>
      <c r="S142" s="250"/>
      <c r="T142" s="251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2" t="s">
        <v>230</v>
      </c>
      <c r="AU142" s="252" t="s">
        <v>88</v>
      </c>
      <c r="AV142" s="13" t="s">
        <v>88</v>
      </c>
      <c r="AW142" s="13" t="s">
        <v>34</v>
      </c>
      <c r="AX142" s="13" t="s">
        <v>86</v>
      </c>
      <c r="AY142" s="252" t="s">
        <v>216</v>
      </c>
    </row>
    <row r="143" s="2" customFormat="1" ht="16.5" customHeight="1">
      <c r="A143" s="39"/>
      <c r="B143" s="40"/>
      <c r="C143" s="228" t="s">
        <v>245</v>
      </c>
      <c r="D143" s="228" t="s">
        <v>218</v>
      </c>
      <c r="E143" s="229" t="s">
        <v>4057</v>
      </c>
      <c r="F143" s="230" t="s">
        <v>4058</v>
      </c>
      <c r="G143" s="231" t="s">
        <v>328</v>
      </c>
      <c r="H143" s="232">
        <v>18.399999999999999</v>
      </c>
      <c r="I143" s="233"/>
      <c r="J143" s="234">
        <f>ROUND(I143*H143,2)</f>
        <v>0</v>
      </c>
      <c r="K143" s="230" t="s">
        <v>222</v>
      </c>
      <c r="L143" s="45"/>
      <c r="M143" s="235" t="s">
        <v>1</v>
      </c>
      <c r="N143" s="236" t="s">
        <v>44</v>
      </c>
      <c r="O143" s="92"/>
      <c r="P143" s="237">
        <f>O143*H143</f>
        <v>0</v>
      </c>
      <c r="Q143" s="237">
        <v>0</v>
      </c>
      <c r="R143" s="237">
        <f>Q143*H143</f>
        <v>0</v>
      </c>
      <c r="S143" s="237">
        <v>0</v>
      </c>
      <c r="T143" s="238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39" t="s">
        <v>121</v>
      </c>
      <c r="AT143" s="239" t="s">
        <v>218</v>
      </c>
      <c r="AU143" s="239" t="s">
        <v>88</v>
      </c>
      <c r="AY143" s="18" t="s">
        <v>216</v>
      </c>
      <c r="BE143" s="240">
        <f>IF(N143="základní",J143,0)</f>
        <v>0</v>
      </c>
      <c r="BF143" s="240">
        <f>IF(N143="snížená",J143,0)</f>
        <v>0</v>
      </c>
      <c r="BG143" s="240">
        <f>IF(N143="zákl. přenesená",J143,0)</f>
        <v>0</v>
      </c>
      <c r="BH143" s="240">
        <f>IF(N143="sníž. přenesená",J143,0)</f>
        <v>0</v>
      </c>
      <c r="BI143" s="240">
        <f>IF(N143="nulová",J143,0)</f>
        <v>0</v>
      </c>
      <c r="BJ143" s="18" t="s">
        <v>86</v>
      </c>
      <c r="BK143" s="240">
        <f>ROUND(I143*H143,2)</f>
        <v>0</v>
      </c>
      <c r="BL143" s="18" t="s">
        <v>121</v>
      </c>
      <c r="BM143" s="239" t="s">
        <v>4274</v>
      </c>
    </row>
    <row r="144" s="13" customFormat="1">
      <c r="A144" s="13"/>
      <c r="B144" s="241"/>
      <c r="C144" s="242"/>
      <c r="D144" s="243" t="s">
        <v>230</v>
      </c>
      <c r="E144" s="244" t="s">
        <v>1</v>
      </c>
      <c r="F144" s="245" t="s">
        <v>4270</v>
      </c>
      <c r="G144" s="242"/>
      <c r="H144" s="246">
        <v>18.399999999999999</v>
      </c>
      <c r="I144" s="247"/>
      <c r="J144" s="242"/>
      <c r="K144" s="242"/>
      <c r="L144" s="248"/>
      <c r="M144" s="249"/>
      <c r="N144" s="250"/>
      <c r="O144" s="250"/>
      <c r="P144" s="250"/>
      <c r="Q144" s="250"/>
      <c r="R144" s="250"/>
      <c r="S144" s="250"/>
      <c r="T144" s="251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2" t="s">
        <v>230</v>
      </c>
      <c r="AU144" s="252" t="s">
        <v>88</v>
      </c>
      <c r="AV144" s="13" t="s">
        <v>88</v>
      </c>
      <c r="AW144" s="13" t="s">
        <v>34</v>
      </c>
      <c r="AX144" s="13" t="s">
        <v>86</v>
      </c>
      <c r="AY144" s="252" t="s">
        <v>216</v>
      </c>
    </row>
    <row r="145" s="2" customFormat="1" ht="16.5" customHeight="1">
      <c r="A145" s="39"/>
      <c r="B145" s="40"/>
      <c r="C145" s="228" t="s">
        <v>250</v>
      </c>
      <c r="D145" s="228" t="s">
        <v>218</v>
      </c>
      <c r="E145" s="229" t="s">
        <v>4037</v>
      </c>
      <c r="F145" s="230" t="s">
        <v>4038</v>
      </c>
      <c r="G145" s="231" t="s">
        <v>328</v>
      </c>
      <c r="H145" s="232">
        <v>3.6800000000000002</v>
      </c>
      <c r="I145" s="233"/>
      <c r="J145" s="234">
        <f>ROUND(I145*H145,2)</f>
        <v>0</v>
      </c>
      <c r="K145" s="230" t="s">
        <v>222</v>
      </c>
      <c r="L145" s="45"/>
      <c r="M145" s="235" t="s">
        <v>1</v>
      </c>
      <c r="N145" s="236" t="s">
        <v>44</v>
      </c>
      <c r="O145" s="92"/>
      <c r="P145" s="237">
        <f>O145*H145</f>
        <v>0</v>
      </c>
      <c r="Q145" s="237">
        <v>0</v>
      </c>
      <c r="R145" s="237">
        <f>Q145*H145</f>
        <v>0</v>
      </c>
      <c r="S145" s="237">
        <v>0</v>
      </c>
      <c r="T145" s="238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39" t="s">
        <v>121</v>
      </c>
      <c r="AT145" s="239" t="s">
        <v>218</v>
      </c>
      <c r="AU145" s="239" t="s">
        <v>88</v>
      </c>
      <c r="AY145" s="18" t="s">
        <v>216</v>
      </c>
      <c r="BE145" s="240">
        <f>IF(N145="základní",J145,0)</f>
        <v>0</v>
      </c>
      <c r="BF145" s="240">
        <f>IF(N145="snížená",J145,0)</f>
        <v>0</v>
      </c>
      <c r="BG145" s="240">
        <f>IF(N145="zákl. přenesená",J145,0)</f>
        <v>0</v>
      </c>
      <c r="BH145" s="240">
        <f>IF(N145="sníž. přenesená",J145,0)</f>
        <v>0</v>
      </c>
      <c r="BI145" s="240">
        <f>IF(N145="nulová",J145,0)</f>
        <v>0</v>
      </c>
      <c r="BJ145" s="18" t="s">
        <v>86</v>
      </c>
      <c r="BK145" s="240">
        <f>ROUND(I145*H145,2)</f>
        <v>0</v>
      </c>
      <c r="BL145" s="18" t="s">
        <v>121</v>
      </c>
      <c r="BM145" s="239" t="s">
        <v>4275</v>
      </c>
    </row>
    <row r="146" s="13" customFormat="1">
      <c r="A146" s="13"/>
      <c r="B146" s="241"/>
      <c r="C146" s="242"/>
      <c r="D146" s="243" t="s">
        <v>230</v>
      </c>
      <c r="E146" s="244" t="s">
        <v>1</v>
      </c>
      <c r="F146" s="245" t="s">
        <v>4276</v>
      </c>
      <c r="G146" s="242"/>
      <c r="H146" s="246">
        <v>3.6800000000000002</v>
      </c>
      <c r="I146" s="247"/>
      <c r="J146" s="242"/>
      <c r="K146" s="242"/>
      <c r="L146" s="248"/>
      <c r="M146" s="249"/>
      <c r="N146" s="250"/>
      <c r="O146" s="250"/>
      <c r="P146" s="250"/>
      <c r="Q146" s="250"/>
      <c r="R146" s="250"/>
      <c r="S146" s="250"/>
      <c r="T146" s="251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2" t="s">
        <v>230</v>
      </c>
      <c r="AU146" s="252" t="s">
        <v>88</v>
      </c>
      <c r="AV146" s="13" t="s">
        <v>88</v>
      </c>
      <c r="AW146" s="13" t="s">
        <v>34</v>
      </c>
      <c r="AX146" s="13" t="s">
        <v>86</v>
      </c>
      <c r="AY146" s="252" t="s">
        <v>216</v>
      </c>
    </row>
    <row r="147" s="2" customFormat="1" ht="16.5" customHeight="1">
      <c r="A147" s="39"/>
      <c r="B147" s="40"/>
      <c r="C147" s="228" t="s">
        <v>255</v>
      </c>
      <c r="D147" s="228" t="s">
        <v>218</v>
      </c>
      <c r="E147" s="229" t="s">
        <v>4041</v>
      </c>
      <c r="F147" s="230" t="s">
        <v>4042</v>
      </c>
      <c r="G147" s="231" t="s">
        <v>328</v>
      </c>
      <c r="H147" s="232">
        <v>14.720000000000001</v>
      </c>
      <c r="I147" s="233"/>
      <c r="J147" s="234">
        <f>ROUND(I147*H147,2)</f>
        <v>0</v>
      </c>
      <c r="K147" s="230" t="s">
        <v>222</v>
      </c>
      <c r="L147" s="45"/>
      <c r="M147" s="235" t="s">
        <v>1</v>
      </c>
      <c r="N147" s="236" t="s">
        <v>44</v>
      </c>
      <c r="O147" s="92"/>
      <c r="P147" s="237">
        <f>O147*H147</f>
        <v>0</v>
      </c>
      <c r="Q147" s="237">
        <v>0</v>
      </c>
      <c r="R147" s="237">
        <f>Q147*H147</f>
        <v>0</v>
      </c>
      <c r="S147" s="237">
        <v>0</v>
      </c>
      <c r="T147" s="238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39" t="s">
        <v>121</v>
      </c>
      <c r="AT147" s="239" t="s">
        <v>218</v>
      </c>
      <c r="AU147" s="239" t="s">
        <v>88</v>
      </c>
      <c r="AY147" s="18" t="s">
        <v>216</v>
      </c>
      <c r="BE147" s="240">
        <f>IF(N147="základní",J147,0)</f>
        <v>0</v>
      </c>
      <c r="BF147" s="240">
        <f>IF(N147="snížená",J147,0)</f>
        <v>0</v>
      </c>
      <c r="BG147" s="240">
        <f>IF(N147="zákl. přenesená",J147,0)</f>
        <v>0</v>
      </c>
      <c r="BH147" s="240">
        <f>IF(N147="sníž. přenesená",J147,0)</f>
        <v>0</v>
      </c>
      <c r="BI147" s="240">
        <f>IF(N147="nulová",J147,0)</f>
        <v>0</v>
      </c>
      <c r="BJ147" s="18" t="s">
        <v>86</v>
      </c>
      <c r="BK147" s="240">
        <f>ROUND(I147*H147,2)</f>
        <v>0</v>
      </c>
      <c r="BL147" s="18" t="s">
        <v>121</v>
      </c>
      <c r="BM147" s="239" t="s">
        <v>4277</v>
      </c>
    </row>
    <row r="148" s="13" customFormat="1">
      <c r="A148" s="13"/>
      <c r="B148" s="241"/>
      <c r="C148" s="242"/>
      <c r="D148" s="243" t="s">
        <v>230</v>
      </c>
      <c r="E148" s="244" t="s">
        <v>1</v>
      </c>
      <c r="F148" s="245" t="s">
        <v>4278</v>
      </c>
      <c r="G148" s="242"/>
      <c r="H148" s="246">
        <v>14.720000000000001</v>
      </c>
      <c r="I148" s="247"/>
      <c r="J148" s="242"/>
      <c r="K148" s="242"/>
      <c r="L148" s="248"/>
      <c r="M148" s="249"/>
      <c r="N148" s="250"/>
      <c r="O148" s="250"/>
      <c r="P148" s="250"/>
      <c r="Q148" s="250"/>
      <c r="R148" s="250"/>
      <c r="S148" s="250"/>
      <c r="T148" s="251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2" t="s">
        <v>230</v>
      </c>
      <c r="AU148" s="252" t="s">
        <v>88</v>
      </c>
      <c r="AV148" s="13" t="s">
        <v>88</v>
      </c>
      <c r="AW148" s="13" t="s">
        <v>34</v>
      </c>
      <c r="AX148" s="13" t="s">
        <v>86</v>
      </c>
      <c r="AY148" s="252" t="s">
        <v>216</v>
      </c>
    </row>
    <row r="149" s="2" customFormat="1" ht="16.5" customHeight="1">
      <c r="A149" s="39"/>
      <c r="B149" s="40"/>
      <c r="C149" s="264" t="s">
        <v>260</v>
      </c>
      <c r="D149" s="264" t="s">
        <v>372</v>
      </c>
      <c r="E149" s="265" t="s">
        <v>4045</v>
      </c>
      <c r="F149" s="266" t="s">
        <v>4046</v>
      </c>
      <c r="G149" s="267" t="s">
        <v>359</v>
      </c>
      <c r="H149" s="268">
        <v>30.911999999999999</v>
      </c>
      <c r="I149" s="269"/>
      <c r="J149" s="270">
        <f>ROUND(I149*H149,2)</f>
        <v>0</v>
      </c>
      <c r="K149" s="266" t="s">
        <v>222</v>
      </c>
      <c r="L149" s="271"/>
      <c r="M149" s="272" t="s">
        <v>1</v>
      </c>
      <c r="N149" s="273" t="s">
        <v>44</v>
      </c>
      <c r="O149" s="92"/>
      <c r="P149" s="237">
        <f>O149*H149</f>
        <v>0</v>
      </c>
      <c r="Q149" s="237">
        <v>1</v>
      </c>
      <c r="R149" s="237">
        <f>Q149*H149</f>
        <v>30.911999999999999</v>
      </c>
      <c r="S149" s="237">
        <v>0</v>
      </c>
      <c r="T149" s="238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39" t="s">
        <v>250</v>
      </c>
      <c r="AT149" s="239" t="s">
        <v>372</v>
      </c>
      <c r="AU149" s="239" t="s">
        <v>88</v>
      </c>
      <c r="AY149" s="18" t="s">
        <v>216</v>
      </c>
      <c r="BE149" s="240">
        <f>IF(N149="základní",J149,0)</f>
        <v>0</v>
      </c>
      <c r="BF149" s="240">
        <f>IF(N149="snížená",J149,0)</f>
        <v>0</v>
      </c>
      <c r="BG149" s="240">
        <f>IF(N149="zákl. přenesená",J149,0)</f>
        <v>0</v>
      </c>
      <c r="BH149" s="240">
        <f>IF(N149="sníž. přenesená",J149,0)</f>
        <v>0</v>
      </c>
      <c r="BI149" s="240">
        <f>IF(N149="nulová",J149,0)</f>
        <v>0</v>
      </c>
      <c r="BJ149" s="18" t="s">
        <v>86</v>
      </c>
      <c r="BK149" s="240">
        <f>ROUND(I149*H149,2)</f>
        <v>0</v>
      </c>
      <c r="BL149" s="18" t="s">
        <v>121</v>
      </c>
      <c r="BM149" s="239" t="s">
        <v>4279</v>
      </c>
    </row>
    <row r="150" s="13" customFormat="1">
      <c r="A150" s="13"/>
      <c r="B150" s="241"/>
      <c r="C150" s="242"/>
      <c r="D150" s="243" t="s">
        <v>230</v>
      </c>
      <c r="E150" s="244" t="s">
        <v>1</v>
      </c>
      <c r="F150" s="245" t="s">
        <v>4280</v>
      </c>
      <c r="G150" s="242"/>
      <c r="H150" s="246">
        <v>30.911999999999999</v>
      </c>
      <c r="I150" s="247"/>
      <c r="J150" s="242"/>
      <c r="K150" s="242"/>
      <c r="L150" s="248"/>
      <c r="M150" s="249"/>
      <c r="N150" s="250"/>
      <c r="O150" s="250"/>
      <c r="P150" s="250"/>
      <c r="Q150" s="250"/>
      <c r="R150" s="250"/>
      <c r="S150" s="250"/>
      <c r="T150" s="251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52" t="s">
        <v>230</v>
      </c>
      <c r="AU150" s="252" t="s">
        <v>88</v>
      </c>
      <c r="AV150" s="13" t="s">
        <v>88</v>
      </c>
      <c r="AW150" s="13" t="s">
        <v>34</v>
      </c>
      <c r="AX150" s="13" t="s">
        <v>86</v>
      </c>
      <c r="AY150" s="252" t="s">
        <v>216</v>
      </c>
    </row>
    <row r="151" s="2" customFormat="1" ht="16.5" customHeight="1">
      <c r="A151" s="39"/>
      <c r="B151" s="40"/>
      <c r="C151" s="228" t="s">
        <v>265</v>
      </c>
      <c r="D151" s="228" t="s">
        <v>218</v>
      </c>
      <c r="E151" s="229" t="s">
        <v>4049</v>
      </c>
      <c r="F151" s="230" t="s">
        <v>4050</v>
      </c>
      <c r="G151" s="231" t="s">
        <v>328</v>
      </c>
      <c r="H151" s="232">
        <v>36.799999999999997</v>
      </c>
      <c r="I151" s="233"/>
      <c r="J151" s="234">
        <f>ROUND(I151*H151,2)</f>
        <v>0</v>
      </c>
      <c r="K151" s="230" t="s">
        <v>222</v>
      </c>
      <c r="L151" s="45"/>
      <c r="M151" s="235" t="s">
        <v>1</v>
      </c>
      <c r="N151" s="236" t="s">
        <v>44</v>
      </c>
      <c r="O151" s="92"/>
      <c r="P151" s="237">
        <f>O151*H151</f>
        <v>0</v>
      </c>
      <c r="Q151" s="237">
        <v>0</v>
      </c>
      <c r="R151" s="237">
        <f>Q151*H151</f>
        <v>0</v>
      </c>
      <c r="S151" s="237">
        <v>0</v>
      </c>
      <c r="T151" s="238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39" t="s">
        <v>121</v>
      </c>
      <c r="AT151" s="239" t="s">
        <v>218</v>
      </c>
      <c r="AU151" s="239" t="s">
        <v>88</v>
      </c>
      <c r="AY151" s="18" t="s">
        <v>216</v>
      </c>
      <c r="BE151" s="240">
        <f>IF(N151="základní",J151,0)</f>
        <v>0</v>
      </c>
      <c r="BF151" s="240">
        <f>IF(N151="snížená",J151,0)</f>
        <v>0</v>
      </c>
      <c r="BG151" s="240">
        <f>IF(N151="zákl. přenesená",J151,0)</f>
        <v>0</v>
      </c>
      <c r="BH151" s="240">
        <f>IF(N151="sníž. přenesená",J151,0)</f>
        <v>0</v>
      </c>
      <c r="BI151" s="240">
        <f>IF(N151="nulová",J151,0)</f>
        <v>0</v>
      </c>
      <c r="BJ151" s="18" t="s">
        <v>86</v>
      </c>
      <c r="BK151" s="240">
        <f>ROUND(I151*H151,2)</f>
        <v>0</v>
      </c>
      <c r="BL151" s="18" t="s">
        <v>121</v>
      </c>
      <c r="BM151" s="239" t="s">
        <v>4281</v>
      </c>
    </row>
    <row r="152" s="13" customFormat="1">
      <c r="A152" s="13"/>
      <c r="B152" s="241"/>
      <c r="C152" s="242"/>
      <c r="D152" s="243" t="s">
        <v>230</v>
      </c>
      <c r="E152" s="244" t="s">
        <v>1</v>
      </c>
      <c r="F152" s="245" t="s">
        <v>4282</v>
      </c>
      <c r="G152" s="242"/>
      <c r="H152" s="246">
        <v>36.799999999999997</v>
      </c>
      <c r="I152" s="247"/>
      <c r="J152" s="242"/>
      <c r="K152" s="242"/>
      <c r="L152" s="248"/>
      <c r="M152" s="249"/>
      <c r="N152" s="250"/>
      <c r="O152" s="250"/>
      <c r="P152" s="250"/>
      <c r="Q152" s="250"/>
      <c r="R152" s="250"/>
      <c r="S152" s="250"/>
      <c r="T152" s="251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2" t="s">
        <v>230</v>
      </c>
      <c r="AU152" s="252" t="s">
        <v>88</v>
      </c>
      <c r="AV152" s="13" t="s">
        <v>88</v>
      </c>
      <c r="AW152" s="13" t="s">
        <v>34</v>
      </c>
      <c r="AX152" s="13" t="s">
        <v>86</v>
      </c>
      <c r="AY152" s="252" t="s">
        <v>216</v>
      </c>
    </row>
    <row r="153" s="12" customFormat="1" ht="22.8" customHeight="1">
      <c r="A153" s="12"/>
      <c r="B153" s="212"/>
      <c r="C153" s="213"/>
      <c r="D153" s="214" t="s">
        <v>78</v>
      </c>
      <c r="E153" s="226" t="s">
        <v>250</v>
      </c>
      <c r="F153" s="226" t="s">
        <v>4062</v>
      </c>
      <c r="G153" s="213"/>
      <c r="H153" s="213"/>
      <c r="I153" s="216"/>
      <c r="J153" s="227">
        <f>BK153</f>
        <v>0</v>
      </c>
      <c r="K153" s="213"/>
      <c r="L153" s="218"/>
      <c r="M153" s="219"/>
      <c r="N153" s="220"/>
      <c r="O153" s="220"/>
      <c r="P153" s="221">
        <f>SUM(P154:P163)</f>
        <v>0</v>
      </c>
      <c r="Q153" s="220"/>
      <c r="R153" s="221">
        <f>SUM(R154:R163)</f>
        <v>0.34199600000000008</v>
      </c>
      <c r="S153" s="220"/>
      <c r="T153" s="222">
        <f>SUM(T154:T163)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3" t="s">
        <v>86</v>
      </c>
      <c r="AT153" s="224" t="s">
        <v>78</v>
      </c>
      <c r="AU153" s="224" t="s">
        <v>86</v>
      </c>
      <c r="AY153" s="223" t="s">
        <v>216</v>
      </c>
      <c r="BK153" s="225">
        <f>SUM(BK154:BK163)</f>
        <v>0</v>
      </c>
    </row>
    <row r="154" s="2" customFormat="1" ht="16.5" customHeight="1">
      <c r="A154" s="39"/>
      <c r="B154" s="40"/>
      <c r="C154" s="228" t="s">
        <v>269</v>
      </c>
      <c r="D154" s="228" t="s">
        <v>218</v>
      </c>
      <c r="E154" s="229" t="s">
        <v>4283</v>
      </c>
      <c r="F154" s="230" t="s">
        <v>4284</v>
      </c>
      <c r="G154" s="231" t="s">
        <v>293</v>
      </c>
      <c r="H154" s="232">
        <v>8</v>
      </c>
      <c r="I154" s="233"/>
      <c r="J154" s="234">
        <f>ROUND(I154*H154,2)</f>
        <v>0</v>
      </c>
      <c r="K154" s="230" t="s">
        <v>222</v>
      </c>
      <c r="L154" s="45"/>
      <c r="M154" s="235" t="s">
        <v>1</v>
      </c>
      <c r="N154" s="236" t="s">
        <v>44</v>
      </c>
      <c r="O154" s="92"/>
      <c r="P154" s="237">
        <f>O154*H154</f>
        <v>0</v>
      </c>
      <c r="Q154" s="237">
        <v>0.00142</v>
      </c>
      <c r="R154" s="237">
        <f>Q154*H154</f>
        <v>0.01136</v>
      </c>
      <c r="S154" s="237">
        <v>0</v>
      </c>
      <c r="T154" s="238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39" t="s">
        <v>290</v>
      </c>
      <c r="AT154" s="239" t="s">
        <v>218</v>
      </c>
      <c r="AU154" s="239" t="s">
        <v>88</v>
      </c>
      <c r="AY154" s="18" t="s">
        <v>216</v>
      </c>
      <c r="BE154" s="240">
        <f>IF(N154="základní",J154,0)</f>
        <v>0</v>
      </c>
      <c r="BF154" s="240">
        <f>IF(N154="snížená",J154,0)</f>
        <v>0</v>
      </c>
      <c r="BG154" s="240">
        <f>IF(N154="zákl. přenesená",J154,0)</f>
        <v>0</v>
      </c>
      <c r="BH154" s="240">
        <f>IF(N154="sníž. přenesená",J154,0)</f>
        <v>0</v>
      </c>
      <c r="BI154" s="240">
        <f>IF(N154="nulová",J154,0)</f>
        <v>0</v>
      </c>
      <c r="BJ154" s="18" t="s">
        <v>86</v>
      </c>
      <c r="BK154" s="240">
        <f>ROUND(I154*H154,2)</f>
        <v>0</v>
      </c>
      <c r="BL154" s="18" t="s">
        <v>290</v>
      </c>
      <c r="BM154" s="239" t="s">
        <v>4285</v>
      </c>
    </row>
    <row r="155" s="2" customFormat="1" ht="16.5" customHeight="1">
      <c r="A155" s="39"/>
      <c r="B155" s="40"/>
      <c r="C155" s="228" t="s">
        <v>274</v>
      </c>
      <c r="D155" s="228" t="s">
        <v>218</v>
      </c>
      <c r="E155" s="229" t="s">
        <v>4286</v>
      </c>
      <c r="F155" s="230" t="s">
        <v>4287</v>
      </c>
      <c r="G155" s="231" t="s">
        <v>293</v>
      </c>
      <c r="H155" s="232">
        <v>38</v>
      </c>
      <c r="I155" s="233"/>
      <c r="J155" s="234">
        <f>ROUND(I155*H155,2)</f>
        <v>0</v>
      </c>
      <c r="K155" s="230" t="s">
        <v>222</v>
      </c>
      <c r="L155" s="45"/>
      <c r="M155" s="235" t="s">
        <v>1</v>
      </c>
      <c r="N155" s="236" t="s">
        <v>44</v>
      </c>
      <c r="O155" s="92"/>
      <c r="P155" s="237">
        <f>O155*H155</f>
        <v>0</v>
      </c>
      <c r="Q155" s="237">
        <v>0.0074400000000000004</v>
      </c>
      <c r="R155" s="237">
        <f>Q155*H155</f>
        <v>0.28272000000000003</v>
      </c>
      <c r="S155" s="237">
        <v>0</v>
      </c>
      <c r="T155" s="238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39" t="s">
        <v>290</v>
      </c>
      <c r="AT155" s="239" t="s">
        <v>218</v>
      </c>
      <c r="AU155" s="239" t="s">
        <v>88</v>
      </c>
      <c r="AY155" s="18" t="s">
        <v>216</v>
      </c>
      <c r="BE155" s="240">
        <f>IF(N155="základní",J155,0)</f>
        <v>0</v>
      </c>
      <c r="BF155" s="240">
        <f>IF(N155="snížená",J155,0)</f>
        <v>0</v>
      </c>
      <c r="BG155" s="240">
        <f>IF(N155="zákl. přenesená",J155,0)</f>
        <v>0</v>
      </c>
      <c r="BH155" s="240">
        <f>IF(N155="sníž. přenesená",J155,0)</f>
        <v>0</v>
      </c>
      <c r="BI155" s="240">
        <f>IF(N155="nulová",J155,0)</f>
        <v>0</v>
      </c>
      <c r="BJ155" s="18" t="s">
        <v>86</v>
      </c>
      <c r="BK155" s="240">
        <f>ROUND(I155*H155,2)</f>
        <v>0</v>
      </c>
      <c r="BL155" s="18" t="s">
        <v>290</v>
      </c>
      <c r="BM155" s="239" t="s">
        <v>4288</v>
      </c>
    </row>
    <row r="156" s="2" customFormat="1" ht="16.5" customHeight="1">
      <c r="A156" s="39"/>
      <c r="B156" s="40"/>
      <c r="C156" s="228" t="s">
        <v>280</v>
      </c>
      <c r="D156" s="228" t="s">
        <v>218</v>
      </c>
      <c r="E156" s="229" t="s">
        <v>4289</v>
      </c>
      <c r="F156" s="230" t="s">
        <v>4290</v>
      </c>
      <c r="G156" s="231" t="s">
        <v>293</v>
      </c>
      <c r="H156" s="232">
        <v>46</v>
      </c>
      <c r="I156" s="233"/>
      <c r="J156" s="234">
        <f>ROUND(I156*H156,2)</f>
        <v>0</v>
      </c>
      <c r="K156" s="230" t="s">
        <v>222</v>
      </c>
      <c r="L156" s="45"/>
      <c r="M156" s="235" t="s">
        <v>1</v>
      </c>
      <c r="N156" s="236" t="s">
        <v>44</v>
      </c>
      <c r="O156" s="92"/>
      <c r="P156" s="237">
        <f>O156*H156</f>
        <v>0</v>
      </c>
      <c r="Q156" s="237">
        <v>0</v>
      </c>
      <c r="R156" s="237">
        <f>Q156*H156</f>
        <v>0</v>
      </c>
      <c r="S156" s="237">
        <v>0</v>
      </c>
      <c r="T156" s="238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39" t="s">
        <v>4234</v>
      </c>
      <c r="AT156" s="239" t="s">
        <v>218</v>
      </c>
      <c r="AU156" s="239" t="s">
        <v>88</v>
      </c>
      <c r="AY156" s="18" t="s">
        <v>216</v>
      </c>
      <c r="BE156" s="240">
        <f>IF(N156="základní",J156,0)</f>
        <v>0</v>
      </c>
      <c r="BF156" s="240">
        <f>IF(N156="snížená",J156,0)</f>
        <v>0</v>
      </c>
      <c r="BG156" s="240">
        <f>IF(N156="zákl. přenesená",J156,0)</f>
        <v>0</v>
      </c>
      <c r="BH156" s="240">
        <f>IF(N156="sníž. přenesená",J156,0)</f>
        <v>0</v>
      </c>
      <c r="BI156" s="240">
        <f>IF(N156="nulová",J156,0)</f>
        <v>0</v>
      </c>
      <c r="BJ156" s="18" t="s">
        <v>86</v>
      </c>
      <c r="BK156" s="240">
        <f>ROUND(I156*H156,2)</f>
        <v>0</v>
      </c>
      <c r="BL156" s="18" t="s">
        <v>4234</v>
      </c>
      <c r="BM156" s="239" t="s">
        <v>4291</v>
      </c>
    </row>
    <row r="157" s="2" customFormat="1" ht="16.5" customHeight="1">
      <c r="A157" s="39"/>
      <c r="B157" s="40"/>
      <c r="C157" s="228" t="s">
        <v>8</v>
      </c>
      <c r="D157" s="228" t="s">
        <v>218</v>
      </c>
      <c r="E157" s="229" t="s">
        <v>4292</v>
      </c>
      <c r="F157" s="230" t="s">
        <v>4293</v>
      </c>
      <c r="G157" s="231" t="s">
        <v>221</v>
      </c>
      <c r="H157" s="232">
        <v>1</v>
      </c>
      <c r="I157" s="233"/>
      <c r="J157" s="234">
        <f>ROUND(I157*H157,2)</f>
        <v>0</v>
      </c>
      <c r="K157" s="230" t="s">
        <v>222</v>
      </c>
      <c r="L157" s="45"/>
      <c r="M157" s="235" t="s">
        <v>1</v>
      </c>
      <c r="N157" s="236" t="s">
        <v>44</v>
      </c>
      <c r="O157" s="92"/>
      <c r="P157" s="237">
        <f>O157*H157</f>
        <v>0</v>
      </c>
      <c r="Q157" s="237">
        <v>0.04027</v>
      </c>
      <c r="R157" s="237">
        <f>Q157*H157</f>
        <v>0.04027</v>
      </c>
      <c r="S157" s="237">
        <v>0</v>
      </c>
      <c r="T157" s="238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39" t="s">
        <v>121</v>
      </c>
      <c r="AT157" s="239" t="s">
        <v>218</v>
      </c>
      <c r="AU157" s="239" t="s">
        <v>88</v>
      </c>
      <c r="AY157" s="18" t="s">
        <v>216</v>
      </c>
      <c r="BE157" s="240">
        <f>IF(N157="základní",J157,0)</f>
        <v>0</v>
      </c>
      <c r="BF157" s="240">
        <f>IF(N157="snížená",J157,0)</f>
        <v>0</v>
      </c>
      <c r="BG157" s="240">
        <f>IF(N157="zákl. přenesená",J157,0)</f>
        <v>0</v>
      </c>
      <c r="BH157" s="240">
        <f>IF(N157="sníž. přenesená",J157,0)</f>
        <v>0</v>
      </c>
      <c r="BI157" s="240">
        <f>IF(N157="nulová",J157,0)</f>
        <v>0</v>
      </c>
      <c r="BJ157" s="18" t="s">
        <v>86</v>
      </c>
      <c r="BK157" s="240">
        <f>ROUND(I157*H157,2)</f>
        <v>0</v>
      </c>
      <c r="BL157" s="18" t="s">
        <v>121</v>
      </c>
      <c r="BM157" s="239" t="s">
        <v>4294</v>
      </c>
    </row>
    <row r="158" s="2" customFormat="1" ht="16.5" customHeight="1">
      <c r="A158" s="39"/>
      <c r="B158" s="40"/>
      <c r="C158" s="264" t="s">
        <v>290</v>
      </c>
      <c r="D158" s="264" t="s">
        <v>372</v>
      </c>
      <c r="E158" s="265" t="s">
        <v>4295</v>
      </c>
      <c r="F158" s="266" t="s">
        <v>4296</v>
      </c>
      <c r="G158" s="267" t="s">
        <v>221</v>
      </c>
      <c r="H158" s="268">
        <v>1</v>
      </c>
      <c r="I158" s="269"/>
      <c r="J158" s="270">
        <f>ROUND(I158*H158,2)</f>
        <v>0</v>
      </c>
      <c r="K158" s="266" t="s">
        <v>222</v>
      </c>
      <c r="L158" s="271"/>
      <c r="M158" s="272" t="s">
        <v>1</v>
      </c>
      <c r="N158" s="273" t="s">
        <v>44</v>
      </c>
      <c r="O158" s="92"/>
      <c r="P158" s="237">
        <f>O158*H158</f>
        <v>0</v>
      </c>
      <c r="Q158" s="237">
        <v>0.00040999999999999999</v>
      </c>
      <c r="R158" s="237">
        <f>Q158*H158</f>
        <v>0.00040999999999999999</v>
      </c>
      <c r="S158" s="237">
        <v>0</v>
      </c>
      <c r="T158" s="238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39" t="s">
        <v>250</v>
      </c>
      <c r="AT158" s="239" t="s">
        <v>372</v>
      </c>
      <c r="AU158" s="239" t="s">
        <v>88</v>
      </c>
      <c r="AY158" s="18" t="s">
        <v>216</v>
      </c>
      <c r="BE158" s="240">
        <f>IF(N158="základní",J158,0)</f>
        <v>0</v>
      </c>
      <c r="BF158" s="240">
        <f>IF(N158="snížená",J158,0)</f>
        <v>0</v>
      </c>
      <c r="BG158" s="240">
        <f>IF(N158="zákl. přenesená",J158,0)</f>
        <v>0</v>
      </c>
      <c r="BH158" s="240">
        <f>IF(N158="sníž. přenesená",J158,0)</f>
        <v>0</v>
      </c>
      <c r="BI158" s="240">
        <f>IF(N158="nulová",J158,0)</f>
        <v>0</v>
      </c>
      <c r="BJ158" s="18" t="s">
        <v>86</v>
      </c>
      <c r="BK158" s="240">
        <f>ROUND(I158*H158,2)</f>
        <v>0</v>
      </c>
      <c r="BL158" s="18" t="s">
        <v>121</v>
      </c>
      <c r="BM158" s="239" t="s">
        <v>4297</v>
      </c>
    </row>
    <row r="159" s="2" customFormat="1" ht="16.5" customHeight="1">
      <c r="A159" s="39"/>
      <c r="B159" s="40"/>
      <c r="C159" s="228" t="s">
        <v>297</v>
      </c>
      <c r="D159" s="228" t="s">
        <v>218</v>
      </c>
      <c r="E159" s="229" t="s">
        <v>4298</v>
      </c>
      <c r="F159" s="230" t="s">
        <v>4299</v>
      </c>
      <c r="G159" s="231" t="s">
        <v>328</v>
      </c>
      <c r="H159" s="232">
        <v>0.13500000000000001</v>
      </c>
      <c r="I159" s="233"/>
      <c r="J159" s="234">
        <f>ROUND(I159*H159,2)</f>
        <v>0</v>
      </c>
      <c r="K159" s="230" t="s">
        <v>222</v>
      </c>
      <c r="L159" s="45"/>
      <c r="M159" s="235" t="s">
        <v>1</v>
      </c>
      <c r="N159" s="236" t="s">
        <v>44</v>
      </c>
      <c r="O159" s="92"/>
      <c r="P159" s="237">
        <f>O159*H159</f>
        <v>0</v>
      </c>
      <c r="Q159" s="237">
        <v>0</v>
      </c>
      <c r="R159" s="237">
        <f>Q159*H159</f>
        <v>0</v>
      </c>
      <c r="S159" s="237">
        <v>0</v>
      </c>
      <c r="T159" s="238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39" t="s">
        <v>121</v>
      </c>
      <c r="AT159" s="239" t="s">
        <v>218</v>
      </c>
      <c r="AU159" s="239" t="s">
        <v>88</v>
      </c>
      <c r="AY159" s="18" t="s">
        <v>216</v>
      </c>
      <c r="BE159" s="240">
        <f>IF(N159="základní",J159,0)</f>
        <v>0</v>
      </c>
      <c r="BF159" s="240">
        <f>IF(N159="snížená",J159,0)</f>
        <v>0</v>
      </c>
      <c r="BG159" s="240">
        <f>IF(N159="zákl. přenesená",J159,0)</f>
        <v>0</v>
      </c>
      <c r="BH159" s="240">
        <f>IF(N159="sníž. přenesená",J159,0)</f>
        <v>0</v>
      </c>
      <c r="BI159" s="240">
        <f>IF(N159="nulová",J159,0)</f>
        <v>0</v>
      </c>
      <c r="BJ159" s="18" t="s">
        <v>86</v>
      </c>
      <c r="BK159" s="240">
        <f>ROUND(I159*H159,2)</f>
        <v>0</v>
      </c>
      <c r="BL159" s="18" t="s">
        <v>121</v>
      </c>
      <c r="BM159" s="239" t="s">
        <v>4300</v>
      </c>
    </row>
    <row r="160" s="13" customFormat="1">
      <c r="A160" s="13"/>
      <c r="B160" s="241"/>
      <c r="C160" s="242"/>
      <c r="D160" s="243" t="s">
        <v>230</v>
      </c>
      <c r="E160" s="244" t="s">
        <v>1</v>
      </c>
      <c r="F160" s="245" t="s">
        <v>4301</v>
      </c>
      <c r="G160" s="242"/>
      <c r="H160" s="246">
        <v>0.13500000000000001</v>
      </c>
      <c r="I160" s="247"/>
      <c r="J160" s="242"/>
      <c r="K160" s="242"/>
      <c r="L160" s="248"/>
      <c r="M160" s="249"/>
      <c r="N160" s="250"/>
      <c r="O160" s="250"/>
      <c r="P160" s="250"/>
      <c r="Q160" s="250"/>
      <c r="R160" s="250"/>
      <c r="S160" s="250"/>
      <c r="T160" s="251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2" t="s">
        <v>230</v>
      </c>
      <c r="AU160" s="252" t="s">
        <v>88</v>
      </c>
      <c r="AV160" s="13" t="s">
        <v>88</v>
      </c>
      <c r="AW160" s="13" t="s">
        <v>34</v>
      </c>
      <c r="AX160" s="13" t="s">
        <v>86</v>
      </c>
      <c r="AY160" s="252" t="s">
        <v>216</v>
      </c>
    </row>
    <row r="161" s="2" customFormat="1" ht="16.5" customHeight="1">
      <c r="A161" s="39"/>
      <c r="B161" s="40"/>
      <c r="C161" s="228" t="s">
        <v>302</v>
      </c>
      <c r="D161" s="228" t="s">
        <v>218</v>
      </c>
      <c r="E161" s="229" t="s">
        <v>4302</v>
      </c>
      <c r="F161" s="230" t="s">
        <v>4303</v>
      </c>
      <c r="G161" s="231" t="s">
        <v>277</v>
      </c>
      <c r="H161" s="232">
        <v>1.8</v>
      </c>
      <c r="I161" s="233"/>
      <c r="J161" s="234">
        <f>ROUND(I161*H161,2)</f>
        <v>0</v>
      </c>
      <c r="K161" s="230" t="s">
        <v>222</v>
      </c>
      <c r="L161" s="45"/>
      <c r="M161" s="235" t="s">
        <v>1</v>
      </c>
      <c r="N161" s="236" t="s">
        <v>44</v>
      </c>
      <c r="O161" s="92"/>
      <c r="P161" s="237">
        <f>O161*H161</f>
        <v>0</v>
      </c>
      <c r="Q161" s="237">
        <v>0.0040200000000000001</v>
      </c>
      <c r="R161" s="237">
        <f>Q161*H161</f>
        <v>0.0072360000000000002</v>
      </c>
      <c r="S161" s="237">
        <v>0</v>
      </c>
      <c r="T161" s="238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39" t="s">
        <v>121</v>
      </c>
      <c r="AT161" s="239" t="s">
        <v>218</v>
      </c>
      <c r="AU161" s="239" t="s">
        <v>88</v>
      </c>
      <c r="AY161" s="18" t="s">
        <v>216</v>
      </c>
      <c r="BE161" s="240">
        <f>IF(N161="základní",J161,0)</f>
        <v>0</v>
      </c>
      <c r="BF161" s="240">
        <f>IF(N161="snížená",J161,0)</f>
        <v>0</v>
      </c>
      <c r="BG161" s="240">
        <f>IF(N161="zákl. přenesená",J161,0)</f>
        <v>0</v>
      </c>
      <c r="BH161" s="240">
        <f>IF(N161="sníž. přenesená",J161,0)</f>
        <v>0</v>
      </c>
      <c r="BI161" s="240">
        <f>IF(N161="nulová",J161,0)</f>
        <v>0</v>
      </c>
      <c r="BJ161" s="18" t="s">
        <v>86</v>
      </c>
      <c r="BK161" s="240">
        <f>ROUND(I161*H161,2)</f>
        <v>0</v>
      </c>
      <c r="BL161" s="18" t="s">
        <v>121</v>
      </c>
      <c r="BM161" s="239" t="s">
        <v>4304</v>
      </c>
    </row>
    <row r="162" s="13" customFormat="1">
      <c r="A162" s="13"/>
      <c r="B162" s="241"/>
      <c r="C162" s="242"/>
      <c r="D162" s="243" t="s">
        <v>230</v>
      </c>
      <c r="E162" s="244" t="s">
        <v>1</v>
      </c>
      <c r="F162" s="245" t="s">
        <v>4305</v>
      </c>
      <c r="G162" s="242"/>
      <c r="H162" s="246">
        <v>1.8</v>
      </c>
      <c r="I162" s="247"/>
      <c r="J162" s="242"/>
      <c r="K162" s="242"/>
      <c r="L162" s="248"/>
      <c r="M162" s="249"/>
      <c r="N162" s="250"/>
      <c r="O162" s="250"/>
      <c r="P162" s="250"/>
      <c r="Q162" s="250"/>
      <c r="R162" s="250"/>
      <c r="S162" s="250"/>
      <c r="T162" s="251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2" t="s">
        <v>230</v>
      </c>
      <c r="AU162" s="252" t="s">
        <v>88</v>
      </c>
      <c r="AV162" s="13" t="s">
        <v>88</v>
      </c>
      <c r="AW162" s="13" t="s">
        <v>34</v>
      </c>
      <c r="AX162" s="13" t="s">
        <v>86</v>
      </c>
      <c r="AY162" s="252" t="s">
        <v>216</v>
      </c>
    </row>
    <row r="163" s="2" customFormat="1" ht="16.5" customHeight="1">
      <c r="A163" s="39"/>
      <c r="B163" s="40"/>
      <c r="C163" s="228" t="s">
        <v>309</v>
      </c>
      <c r="D163" s="228" t="s">
        <v>218</v>
      </c>
      <c r="E163" s="229" t="s">
        <v>4306</v>
      </c>
      <c r="F163" s="230" t="s">
        <v>4307</v>
      </c>
      <c r="G163" s="231" t="s">
        <v>359</v>
      </c>
      <c r="H163" s="232">
        <v>0.34200000000000003</v>
      </c>
      <c r="I163" s="233"/>
      <c r="J163" s="234">
        <f>ROUND(I163*H163,2)</f>
        <v>0</v>
      </c>
      <c r="K163" s="230" t="s">
        <v>222</v>
      </c>
      <c r="L163" s="45"/>
      <c r="M163" s="235" t="s">
        <v>1</v>
      </c>
      <c r="N163" s="236" t="s">
        <v>44</v>
      </c>
      <c r="O163" s="92"/>
      <c r="P163" s="237">
        <f>O163*H163</f>
        <v>0</v>
      </c>
      <c r="Q163" s="237">
        <v>0</v>
      </c>
      <c r="R163" s="237">
        <f>Q163*H163</f>
        <v>0</v>
      </c>
      <c r="S163" s="237">
        <v>0</v>
      </c>
      <c r="T163" s="238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39" t="s">
        <v>290</v>
      </c>
      <c r="AT163" s="239" t="s">
        <v>218</v>
      </c>
      <c r="AU163" s="239" t="s">
        <v>88</v>
      </c>
      <c r="AY163" s="18" t="s">
        <v>216</v>
      </c>
      <c r="BE163" s="240">
        <f>IF(N163="základní",J163,0)</f>
        <v>0</v>
      </c>
      <c r="BF163" s="240">
        <f>IF(N163="snížená",J163,0)</f>
        <v>0</v>
      </c>
      <c r="BG163" s="240">
        <f>IF(N163="zákl. přenesená",J163,0)</f>
        <v>0</v>
      </c>
      <c r="BH163" s="240">
        <f>IF(N163="sníž. přenesená",J163,0)</f>
        <v>0</v>
      </c>
      <c r="BI163" s="240">
        <f>IF(N163="nulová",J163,0)</f>
        <v>0</v>
      </c>
      <c r="BJ163" s="18" t="s">
        <v>86</v>
      </c>
      <c r="BK163" s="240">
        <f>ROUND(I163*H163,2)</f>
        <v>0</v>
      </c>
      <c r="BL163" s="18" t="s">
        <v>290</v>
      </c>
      <c r="BM163" s="239" t="s">
        <v>4308</v>
      </c>
    </row>
    <row r="164" s="12" customFormat="1" ht="22.8" customHeight="1">
      <c r="A164" s="12"/>
      <c r="B164" s="212"/>
      <c r="C164" s="213"/>
      <c r="D164" s="214" t="s">
        <v>78</v>
      </c>
      <c r="E164" s="226" t="s">
        <v>4231</v>
      </c>
      <c r="F164" s="226" t="s">
        <v>3635</v>
      </c>
      <c r="G164" s="213"/>
      <c r="H164" s="213"/>
      <c r="I164" s="216"/>
      <c r="J164" s="227">
        <f>BK164</f>
        <v>0</v>
      </c>
      <c r="K164" s="213"/>
      <c r="L164" s="218"/>
      <c r="M164" s="219"/>
      <c r="N164" s="220"/>
      <c r="O164" s="220"/>
      <c r="P164" s="221">
        <f>SUM(P165:P169)</f>
        <v>0</v>
      </c>
      <c r="Q164" s="220"/>
      <c r="R164" s="221">
        <f>SUM(R165:R169)</f>
        <v>0.0020600000000000002</v>
      </c>
      <c r="S164" s="220"/>
      <c r="T164" s="222">
        <f>SUM(T165:T169)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3" t="s">
        <v>121</v>
      </c>
      <c r="AT164" s="224" t="s">
        <v>78</v>
      </c>
      <c r="AU164" s="224" t="s">
        <v>86</v>
      </c>
      <c r="AY164" s="223" t="s">
        <v>216</v>
      </c>
      <c r="BK164" s="225">
        <f>SUM(BK165:BK169)</f>
        <v>0</v>
      </c>
    </row>
    <row r="165" s="2" customFormat="1" ht="16.5" customHeight="1">
      <c r="A165" s="39"/>
      <c r="B165" s="40"/>
      <c r="C165" s="228" t="s">
        <v>313</v>
      </c>
      <c r="D165" s="228" t="s">
        <v>218</v>
      </c>
      <c r="E165" s="229" t="s">
        <v>4309</v>
      </c>
      <c r="F165" s="230" t="s">
        <v>4310</v>
      </c>
      <c r="G165" s="231" t="s">
        <v>3382</v>
      </c>
      <c r="H165" s="232">
        <v>1</v>
      </c>
      <c r="I165" s="233"/>
      <c r="J165" s="234">
        <f>ROUND(I165*H165,2)</f>
        <v>0</v>
      </c>
      <c r="K165" s="230" t="s">
        <v>3900</v>
      </c>
      <c r="L165" s="45"/>
      <c r="M165" s="235" t="s">
        <v>1</v>
      </c>
      <c r="N165" s="236" t="s">
        <v>44</v>
      </c>
      <c r="O165" s="92"/>
      <c r="P165" s="237">
        <f>O165*H165</f>
        <v>0</v>
      </c>
      <c r="Q165" s="237">
        <v>0</v>
      </c>
      <c r="R165" s="237">
        <f>Q165*H165</f>
        <v>0</v>
      </c>
      <c r="S165" s="237">
        <v>0</v>
      </c>
      <c r="T165" s="238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39" t="s">
        <v>121</v>
      </c>
      <c r="AT165" s="239" t="s">
        <v>218</v>
      </c>
      <c r="AU165" s="239" t="s">
        <v>88</v>
      </c>
      <c r="AY165" s="18" t="s">
        <v>216</v>
      </c>
      <c r="BE165" s="240">
        <f>IF(N165="základní",J165,0)</f>
        <v>0</v>
      </c>
      <c r="BF165" s="240">
        <f>IF(N165="snížená",J165,0)</f>
        <v>0</v>
      </c>
      <c r="BG165" s="240">
        <f>IF(N165="zákl. přenesená",J165,0)</f>
        <v>0</v>
      </c>
      <c r="BH165" s="240">
        <f>IF(N165="sníž. přenesená",J165,0)</f>
        <v>0</v>
      </c>
      <c r="BI165" s="240">
        <f>IF(N165="nulová",J165,0)</f>
        <v>0</v>
      </c>
      <c r="BJ165" s="18" t="s">
        <v>86</v>
      </c>
      <c r="BK165" s="240">
        <f>ROUND(I165*H165,2)</f>
        <v>0</v>
      </c>
      <c r="BL165" s="18" t="s">
        <v>121</v>
      </c>
      <c r="BM165" s="239" t="s">
        <v>4311</v>
      </c>
    </row>
    <row r="166" s="2" customFormat="1" ht="16.5" customHeight="1">
      <c r="A166" s="39"/>
      <c r="B166" s="40"/>
      <c r="C166" s="228" t="s">
        <v>7</v>
      </c>
      <c r="D166" s="228" t="s">
        <v>218</v>
      </c>
      <c r="E166" s="229" t="s">
        <v>4312</v>
      </c>
      <c r="F166" s="230" t="s">
        <v>4313</v>
      </c>
      <c r="G166" s="231" t="s">
        <v>3382</v>
      </c>
      <c r="H166" s="232">
        <v>1</v>
      </c>
      <c r="I166" s="233"/>
      <c r="J166" s="234">
        <f>ROUND(I166*H166,2)</f>
        <v>0</v>
      </c>
      <c r="K166" s="230" t="s">
        <v>3900</v>
      </c>
      <c r="L166" s="45"/>
      <c r="M166" s="235" t="s">
        <v>1</v>
      </c>
      <c r="N166" s="236" t="s">
        <v>44</v>
      </c>
      <c r="O166" s="92"/>
      <c r="P166" s="237">
        <f>O166*H166</f>
        <v>0</v>
      </c>
      <c r="Q166" s="237">
        <v>0</v>
      </c>
      <c r="R166" s="237">
        <f>Q166*H166</f>
        <v>0</v>
      </c>
      <c r="S166" s="237">
        <v>0</v>
      </c>
      <c r="T166" s="238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39" t="s">
        <v>121</v>
      </c>
      <c r="AT166" s="239" t="s">
        <v>218</v>
      </c>
      <c r="AU166" s="239" t="s">
        <v>88</v>
      </c>
      <c r="AY166" s="18" t="s">
        <v>216</v>
      </c>
      <c r="BE166" s="240">
        <f>IF(N166="základní",J166,0)</f>
        <v>0</v>
      </c>
      <c r="BF166" s="240">
        <f>IF(N166="snížená",J166,0)</f>
        <v>0</v>
      </c>
      <c r="BG166" s="240">
        <f>IF(N166="zákl. přenesená",J166,0)</f>
        <v>0</v>
      </c>
      <c r="BH166" s="240">
        <f>IF(N166="sníž. přenesená",J166,0)</f>
        <v>0</v>
      </c>
      <c r="BI166" s="240">
        <f>IF(N166="nulová",J166,0)</f>
        <v>0</v>
      </c>
      <c r="BJ166" s="18" t="s">
        <v>86</v>
      </c>
      <c r="BK166" s="240">
        <f>ROUND(I166*H166,2)</f>
        <v>0</v>
      </c>
      <c r="BL166" s="18" t="s">
        <v>121</v>
      </c>
      <c r="BM166" s="239" t="s">
        <v>4314</v>
      </c>
    </row>
    <row r="167" s="2" customFormat="1" ht="24.15" customHeight="1">
      <c r="A167" s="39"/>
      <c r="B167" s="40"/>
      <c r="C167" s="228" t="s">
        <v>320</v>
      </c>
      <c r="D167" s="228" t="s">
        <v>218</v>
      </c>
      <c r="E167" s="229" t="s">
        <v>4315</v>
      </c>
      <c r="F167" s="230" t="s">
        <v>4316</v>
      </c>
      <c r="G167" s="231" t="s">
        <v>3382</v>
      </c>
      <c r="H167" s="232">
        <v>1</v>
      </c>
      <c r="I167" s="233"/>
      <c r="J167" s="234">
        <f>ROUND(I167*H167,2)</f>
        <v>0</v>
      </c>
      <c r="K167" s="230" t="s">
        <v>3900</v>
      </c>
      <c r="L167" s="45"/>
      <c r="M167" s="235" t="s">
        <v>1</v>
      </c>
      <c r="N167" s="236" t="s">
        <v>44</v>
      </c>
      <c r="O167" s="92"/>
      <c r="P167" s="237">
        <f>O167*H167</f>
        <v>0</v>
      </c>
      <c r="Q167" s="237">
        <v>0</v>
      </c>
      <c r="R167" s="237">
        <f>Q167*H167</f>
        <v>0</v>
      </c>
      <c r="S167" s="237">
        <v>0</v>
      </c>
      <c r="T167" s="238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39" t="s">
        <v>121</v>
      </c>
      <c r="AT167" s="239" t="s">
        <v>218</v>
      </c>
      <c r="AU167" s="239" t="s">
        <v>88</v>
      </c>
      <c r="AY167" s="18" t="s">
        <v>216</v>
      </c>
      <c r="BE167" s="240">
        <f>IF(N167="základní",J167,0)</f>
        <v>0</v>
      </c>
      <c r="BF167" s="240">
        <f>IF(N167="snížená",J167,0)</f>
        <v>0</v>
      </c>
      <c r="BG167" s="240">
        <f>IF(N167="zákl. přenesená",J167,0)</f>
        <v>0</v>
      </c>
      <c r="BH167" s="240">
        <f>IF(N167="sníž. přenesená",J167,0)</f>
        <v>0</v>
      </c>
      <c r="BI167" s="240">
        <f>IF(N167="nulová",J167,0)</f>
        <v>0</v>
      </c>
      <c r="BJ167" s="18" t="s">
        <v>86</v>
      </c>
      <c r="BK167" s="240">
        <f>ROUND(I167*H167,2)</f>
        <v>0</v>
      </c>
      <c r="BL167" s="18" t="s">
        <v>121</v>
      </c>
      <c r="BM167" s="239" t="s">
        <v>4317</v>
      </c>
    </row>
    <row r="168" s="2" customFormat="1" ht="16.5" customHeight="1">
      <c r="A168" s="39"/>
      <c r="B168" s="40"/>
      <c r="C168" s="228" t="s">
        <v>325</v>
      </c>
      <c r="D168" s="228" t="s">
        <v>218</v>
      </c>
      <c r="E168" s="229" t="s">
        <v>4318</v>
      </c>
      <c r="F168" s="230" t="s">
        <v>4319</v>
      </c>
      <c r="G168" s="231" t="s">
        <v>3382</v>
      </c>
      <c r="H168" s="232">
        <v>1</v>
      </c>
      <c r="I168" s="233"/>
      <c r="J168" s="234">
        <f>ROUND(I168*H168,2)</f>
        <v>0</v>
      </c>
      <c r="K168" s="230" t="s">
        <v>3900</v>
      </c>
      <c r="L168" s="45"/>
      <c r="M168" s="235" t="s">
        <v>1</v>
      </c>
      <c r="N168" s="236" t="s">
        <v>44</v>
      </c>
      <c r="O168" s="92"/>
      <c r="P168" s="237">
        <f>O168*H168</f>
        <v>0</v>
      </c>
      <c r="Q168" s="237">
        <v>0.0020600000000000002</v>
      </c>
      <c r="R168" s="237">
        <f>Q168*H168</f>
        <v>0.0020600000000000002</v>
      </c>
      <c r="S168" s="237">
        <v>0</v>
      </c>
      <c r="T168" s="238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39" t="s">
        <v>121</v>
      </c>
      <c r="AT168" s="239" t="s">
        <v>218</v>
      </c>
      <c r="AU168" s="239" t="s">
        <v>88</v>
      </c>
      <c r="AY168" s="18" t="s">
        <v>216</v>
      </c>
      <c r="BE168" s="240">
        <f>IF(N168="základní",J168,0)</f>
        <v>0</v>
      </c>
      <c r="BF168" s="240">
        <f>IF(N168="snížená",J168,0)</f>
        <v>0</v>
      </c>
      <c r="BG168" s="240">
        <f>IF(N168="zákl. přenesená",J168,0)</f>
        <v>0</v>
      </c>
      <c r="BH168" s="240">
        <f>IF(N168="sníž. přenesená",J168,0)</f>
        <v>0</v>
      </c>
      <c r="BI168" s="240">
        <f>IF(N168="nulová",J168,0)</f>
        <v>0</v>
      </c>
      <c r="BJ168" s="18" t="s">
        <v>86</v>
      </c>
      <c r="BK168" s="240">
        <f>ROUND(I168*H168,2)</f>
        <v>0</v>
      </c>
      <c r="BL168" s="18" t="s">
        <v>121</v>
      </c>
      <c r="BM168" s="239" t="s">
        <v>4320</v>
      </c>
    </row>
    <row r="169" s="2" customFormat="1" ht="16.5" customHeight="1">
      <c r="A169" s="39"/>
      <c r="B169" s="40"/>
      <c r="C169" s="228" t="s">
        <v>331</v>
      </c>
      <c r="D169" s="228" t="s">
        <v>218</v>
      </c>
      <c r="E169" s="229" t="s">
        <v>4321</v>
      </c>
      <c r="F169" s="230" t="s">
        <v>4322</v>
      </c>
      <c r="G169" s="231" t="s">
        <v>3382</v>
      </c>
      <c r="H169" s="232">
        <v>1</v>
      </c>
      <c r="I169" s="233"/>
      <c r="J169" s="234">
        <f>ROUND(I169*H169,2)</f>
        <v>0</v>
      </c>
      <c r="K169" s="230" t="s">
        <v>3900</v>
      </c>
      <c r="L169" s="45"/>
      <c r="M169" s="274" t="s">
        <v>1</v>
      </c>
      <c r="N169" s="275" t="s">
        <v>44</v>
      </c>
      <c r="O169" s="276"/>
      <c r="P169" s="277">
        <f>O169*H169</f>
        <v>0</v>
      </c>
      <c r="Q169" s="277">
        <v>0</v>
      </c>
      <c r="R169" s="277">
        <f>Q169*H169</f>
        <v>0</v>
      </c>
      <c r="S169" s="277">
        <v>0</v>
      </c>
      <c r="T169" s="278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39" t="s">
        <v>121</v>
      </c>
      <c r="AT169" s="239" t="s">
        <v>218</v>
      </c>
      <c r="AU169" s="239" t="s">
        <v>88</v>
      </c>
      <c r="AY169" s="18" t="s">
        <v>216</v>
      </c>
      <c r="BE169" s="240">
        <f>IF(N169="základní",J169,0)</f>
        <v>0</v>
      </c>
      <c r="BF169" s="240">
        <f>IF(N169="snížená",J169,0)</f>
        <v>0</v>
      </c>
      <c r="BG169" s="240">
        <f>IF(N169="zákl. přenesená",J169,0)</f>
        <v>0</v>
      </c>
      <c r="BH169" s="240">
        <f>IF(N169="sníž. přenesená",J169,0)</f>
        <v>0</v>
      </c>
      <c r="BI169" s="240">
        <f>IF(N169="nulová",J169,0)</f>
        <v>0</v>
      </c>
      <c r="BJ169" s="18" t="s">
        <v>86</v>
      </c>
      <c r="BK169" s="240">
        <f>ROUND(I169*H169,2)</f>
        <v>0</v>
      </c>
      <c r="BL169" s="18" t="s">
        <v>121</v>
      </c>
      <c r="BM169" s="239" t="s">
        <v>4323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Vb7Gx5anyh99X96f0iWFOOb10ZGVKZNZQHDHpZlMuGJ4zocuyAuWZG2bAjqMDBO/QdqBqgITw9ql86wqSgu1iw==" hashValue="fFiQC60GGZq3PZbmlgSnVQGls1dqgWil4bzsYNmOXaWiXfXszjslccWfxZGgwbm2R/SEu6oF94N3G5tBCJGFJg==" algorithmName="SHA-512" password="EA0A"/>
  <autoFilter ref="C127:K169"/>
  <mergeCells count="15">
    <mergeCell ref="E7:H7"/>
    <mergeCell ref="E11:H11"/>
    <mergeCell ref="E9:H9"/>
    <mergeCell ref="E13:H13"/>
    <mergeCell ref="E22:H22"/>
    <mergeCell ref="E31:H31"/>
    <mergeCell ref="E85:H85"/>
    <mergeCell ref="E89:H89"/>
    <mergeCell ref="E87:H87"/>
    <mergeCell ref="E91:H91"/>
    <mergeCell ref="E114:H114"/>
    <mergeCell ref="E118:H118"/>
    <mergeCell ref="E116:H116"/>
    <mergeCell ref="E120:H12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JARDA\user</dc:creator>
  <cp:lastModifiedBy>JARDA\user</cp:lastModifiedBy>
  <dcterms:created xsi:type="dcterms:W3CDTF">2021-12-03T13:26:21Z</dcterms:created>
  <dcterms:modified xsi:type="dcterms:W3CDTF">2021-12-03T13:27:35Z</dcterms:modified>
</cp:coreProperties>
</file>